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gianluca.imperiale\Documents\Gianluca\Progetto Blog\Bp Settoriali\"/>
    </mc:Choice>
  </mc:AlternateContent>
  <bookViews>
    <workbookView xWindow="0" yWindow="0" windowWidth="23970" windowHeight="9525" tabRatio="940"/>
  </bookViews>
  <sheets>
    <sheet name="Input" sheetId="19" r:id="rId1"/>
    <sheet name="SPm" sheetId="11" r:id="rId2"/>
    <sheet name="CEm" sheetId="12" r:id="rId3"/>
    <sheet name="Flussi Cassa" sheetId="13" r:id="rId4"/>
    <sheet name="Cash Flow" sheetId="41" r:id="rId5"/>
    <sheet name="SP Anno" sheetId="40" r:id="rId6"/>
    <sheet name="CE Anno" sheetId="42" r:id="rId7"/>
    <sheet name="CF ANNO" sheetId="43" r:id="rId8"/>
    <sheet name="Ind mese" sheetId="27" r:id="rId9"/>
    <sheet name="Ind anno" sheetId="44" r:id="rId10"/>
    <sheet name="Elaborazioni" sheetId="45" r:id="rId11"/>
    <sheet name="Variazioni Patrimoniali" sheetId="14" r:id="rId12"/>
    <sheet name="L_Iva" sheetId="15" r:id="rId13"/>
    <sheet name="M-Leasing" sheetId="34" r:id="rId14"/>
    <sheet name="M-Finanziamenti" sheetId="33" r:id="rId15"/>
    <sheet name="M_Altri Costi" sheetId="31" r:id="rId16"/>
    <sheet name="M_Personale" sheetId="28" r:id="rId17"/>
    <sheet name="M_Vendite" sheetId="16" r:id="rId18"/>
    <sheet name="M_Inv" sheetId="25" r:id="rId19"/>
    <sheet name="Ires" sheetId="38" r:id="rId20"/>
    <sheet name="Irap" sheetId="39" r:id="rId21"/>
    <sheet name="Linee Prodotto" sheetId="21" r:id="rId22"/>
    <sheet name="I_Inv" sheetId="26" r:id="rId23"/>
    <sheet name="I_Iva" sheetId="23" r:id="rId24"/>
    <sheet name="I_Vendite" sheetId="20" r:id="rId25"/>
    <sheet name="I_Personale" sheetId="29" r:id="rId26"/>
    <sheet name="i_Altri Costi" sheetId="30" r:id="rId27"/>
    <sheet name="I_Finanziamento" sheetId="32" r:id="rId28"/>
    <sheet name="I_Leasing" sheetId="35" r:id="rId29"/>
    <sheet name="I_Cap soc" sheetId="36" r:id="rId30"/>
    <sheet name="I_distr utili" sheetId="37" r:id="rId31"/>
    <sheet name="app" sheetId="17" r:id="rId32"/>
  </sheets>
  <calcPr calcId="152511"/>
</workbook>
</file>

<file path=xl/calcChain.xml><?xml version="1.0" encoding="utf-8"?>
<calcChain xmlns="http://schemas.openxmlformats.org/spreadsheetml/2006/main">
  <c r="BM931" i="25" l="1"/>
  <c r="BM930" i="25"/>
  <c r="BM929" i="25"/>
  <c r="BM928" i="25"/>
  <c r="BM927" i="25"/>
  <c r="BM912" i="25"/>
  <c r="BM913" i="25"/>
  <c r="BM914" i="25"/>
  <c r="BM915" i="25"/>
  <c r="BM916" i="25"/>
  <c r="BL916" i="25"/>
  <c r="BL915" i="25"/>
  <c r="BL914" i="25"/>
  <c r="BL913" i="25"/>
  <c r="BL912" i="25"/>
  <c r="BL897" i="25"/>
  <c r="BL898" i="25"/>
  <c r="BL899" i="25"/>
  <c r="BL900" i="25"/>
  <c r="BL901" i="25"/>
  <c r="BK901" i="25"/>
  <c r="BK900" i="25"/>
  <c r="BK899" i="25"/>
  <c r="BK898" i="25"/>
  <c r="BK897" i="25"/>
  <c r="BK882" i="25"/>
  <c r="BK883" i="25"/>
  <c r="BK884" i="25"/>
  <c r="BK885" i="25"/>
  <c r="BK886" i="25"/>
  <c r="BJ886" i="25"/>
  <c r="BJ885" i="25"/>
  <c r="BJ884" i="25"/>
  <c r="BJ883" i="25"/>
  <c r="BJ882" i="25"/>
  <c r="BJ867" i="25"/>
  <c r="BJ868" i="25"/>
  <c r="BJ869" i="25"/>
  <c r="BJ870" i="25"/>
  <c r="BJ871" i="25"/>
  <c r="BI871" i="25"/>
  <c r="BI870" i="25"/>
  <c r="BI869" i="25"/>
  <c r="BI868" i="25"/>
  <c r="BI867" i="25"/>
  <c r="BI852" i="25"/>
  <c r="BI853" i="25"/>
  <c r="BI854" i="25"/>
  <c r="BI855" i="25"/>
  <c r="BI856" i="25"/>
  <c r="BH856" i="25"/>
  <c r="BH855" i="25"/>
  <c r="BH854" i="25"/>
  <c r="BH853" i="25"/>
  <c r="BH852" i="25"/>
  <c r="BH837" i="25"/>
  <c r="BH838" i="25"/>
  <c r="BH839" i="25"/>
  <c r="BH840" i="25"/>
  <c r="BH841" i="25"/>
  <c r="BG841" i="25"/>
  <c r="BG840" i="25"/>
  <c r="BG839" i="25"/>
  <c r="BG837" i="25"/>
  <c r="BG838" i="25"/>
  <c r="BG822" i="25"/>
  <c r="BG823" i="25"/>
  <c r="BG824" i="25"/>
  <c r="BG825" i="25"/>
  <c r="BG826" i="25"/>
  <c r="BF826" i="25"/>
  <c r="BF825" i="25"/>
  <c r="BF824" i="25"/>
  <c r="BF823" i="25"/>
  <c r="BF822" i="25"/>
  <c r="BF807" i="25"/>
  <c r="BF808" i="25"/>
  <c r="BF809" i="25"/>
  <c r="BF810" i="25"/>
  <c r="BF811" i="25"/>
  <c r="BE811" i="25"/>
  <c r="BE810" i="25"/>
  <c r="BE809" i="25"/>
  <c r="BE808" i="25"/>
  <c r="BE807" i="25"/>
  <c r="BE792" i="25"/>
  <c r="BE793" i="25"/>
  <c r="BE794" i="25"/>
  <c r="BE795" i="25"/>
  <c r="BE796" i="25"/>
  <c r="BD796" i="25"/>
  <c r="BD795" i="25"/>
  <c r="BD794" i="25"/>
  <c r="BD793" i="25"/>
  <c r="BD792" i="25"/>
  <c r="BD777" i="25"/>
  <c r="BD778" i="25"/>
  <c r="BD779" i="25"/>
  <c r="BD780" i="25"/>
  <c r="BD781" i="25"/>
  <c r="BC781" i="25"/>
  <c r="BC780" i="25"/>
  <c r="BC779" i="25"/>
  <c r="BC778" i="25"/>
  <c r="BC777" i="25"/>
  <c r="BC762" i="25"/>
  <c r="BC763" i="25"/>
  <c r="BC764" i="25"/>
  <c r="BC765" i="25"/>
  <c r="BC766" i="25"/>
  <c r="BB766" i="25"/>
  <c r="BB765" i="25"/>
  <c r="BB764" i="25"/>
  <c r="BB763" i="25"/>
  <c r="BB762" i="25"/>
  <c r="BB747" i="25"/>
  <c r="BB748" i="25"/>
  <c r="BB749" i="25"/>
  <c r="BB750" i="25"/>
  <c r="BB751" i="25"/>
  <c r="BA751" i="25"/>
  <c r="BA750" i="25"/>
  <c r="BA749" i="25"/>
  <c r="BA748" i="25"/>
  <c r="BA747" i="25"/>
  <c r="AZ736" i="25"/>
  <c r="AZ735" i="25"/>
  <c r="AZ734" i="25"/>
  <c r="AZ733" i="25"/>
  <c r="AZ732" i="25"/>
  <c r="AZ717" i="25"/>
  <c r="AZ718" i="25"/>
  <c r="AZ719" i="25"/>
  <c r="AZ720" i="25"/>
  <c r="AZ721" i="25"/>
  <c r="AY721" i="25"/>
  <c r="AY720" i="25"/>
  <c r="AY719" i="25"/>
  <c r="AY718" i="25"/>
  <c r="AY717" i="25"/>
  <c r="AY702" i="25"/>
  <c r="AY703" i="25"/>
  <c r="AY704" i="25"/>
  <c r="AY705" i="25"/>
  <c r="AY706" i="25"/>
  <c r="AX706" i="25"/>
  <c r="AX705" i="25"/>
  <c r="AX704" i="25"/>
  <c r="AX703" i="25"/>
  <c r="AX702" i="25"/>
  <c r="AX687" i="25"/>
  <c r="AX688" i="25"/>
  <c r="AX689" i="25"/>
  <c r="AX690" i="25"/>
  <c r="AX691" i="25"/>
  <c r="AW691" i="25"/>
  <c r="AW690" i="25"/>
  <c r="AW689" i="25"/>
  <c r="AW688" i="25"/>
  <c r="AW687" i="25"/>
  <c r="AW672" i="25"/>
  <c r="AW673" i="25"/>
  <c r="AW674" i="25"/>
  <c r="AW675" i="25"/>
  <c r="AW676" i="25"/>
  <c r="AV676" i="25"/>
  <c r="AV675" i="25"/>
  <c r="AV674" i="25"/>
  <c r="AV673" i="25"/>
  <c r="AV672" i="25"/>
  <c r="AV657" i="25"/>
  <c r="AV658" i="25"/>
  <c r="AV659" i="25"/>
  <c r="AV660" i="25"/>
  <c r="AV661" i="25"/>
  <c r="AU661" i="25"/>
  <c r="AU660" i="25"/>
  <c r="AU659" i="25"/>
  <c r="AU658" i="25"/>
  <c r="AU657" i="25"/>
  <c r="AU642" i="25"/>
  <c r="AU643" i="25"/>
  <c r="AU644" i="25"/>
  <c r="AU645" i="25"/>
  <c r="AU646" i="25"/>
  <c r="AT646" i="25"/>
  <c r="AT645" i="25"/>
  <c r="AT644" i="25"/>
  <c r="AT643" i="25"/>
  <c r="AT642" i="25"/>
  <c r="AT627" i="25"/>
  <c r="AT628" i="25"/>
  <c r="AT629" i="25"/>
  <c r="AT630" i="25"/>
  <c r="AT631" i="25"/>
  <c r="AS631" i="25"/>
  <c r="AS630" i="25"/>
  <c r="AS629" i="25"/>
  <c r="AS628" i="25"/>
  <c r="AS627" i="25"/>
  <c r="AS612" i="25"/>
  <c r="AS613" i="25"/>
  <c r="AS614" i="25"/>
  <c r="AS615" i="25"/>
  <c r="AS616" i="25"/>
  <c r="AR616" i="25"/>
  <c r="AR615" i="25"/>
  <c r="AR614" i="25"/>
  <c r="AR613" i="25"/>
  <c r="AR612" i="25"/>
  <c r="AR597" i="25"/>
  <c r="AR598" i="25"/>
  <c r="AR599" i="25"/>
  <c r="AR600" i="25"/>
  <c r="AR601" i="25"/>
  <c r="AQ601" i="25"/>
  <c r="AQ600" i="25"/>
  <c r="AQ599" i="25"/>
  <c r="AQ598" i="25"/>
  <c r="AQ597" i="25"/>
  <c r="AQ582" i="25"/>
  <c r="AQ583" i="25"/>
  <c r="AQ584" i="25"/>
  <c r="AQ585" i="25"/>
  <c r="AQ586" i="25"/>
  <c r="AP586" i="25"/>
  <c r="AP585" i="25"/>
  <c r="AP584" i="25"/>
  <c r="AP583" i="25"/>
  <c r="AP582" i="25"/>
  <c r="AP567" i="25"/>
  <c r="AP568" i="25"/>
  <c r="AP569" i="25"/>
  <c r="AP570" i="25"/>
  <c r="AP571" i="25"/>
  <c r="AO571" i="25"/>
  <c r="AO570" i="25"/>
  <c r="AO569" i="25"/>
  <c r="AO568" i="25"/>
  <c r="AO567" i="25"/>
  <c r="AO552" i="25"/>
  <c r="AO553" i="25"/>
  <c r="AO554" i="25"/>
  <c r="AO555" i="25"/>
  <c r="AO556" i="25"/>
  <c r="AN556" i="25"/>
  <c r="AN555" i="25"/>
  <c r="AN554" i="25"/>
  <c r="AN553" i="25"/>
  <c r="AN552" i="25"/>
  <c r="AN537" i="25"/>
  <c r="AN538" i="25"/>
  <c r="AN539" i="25"/>
  <c r="AN540" i="25"/>
  <c r="AN541" i="25"/>
  <c r="AM541" i="25"/>
  <c r="AM540" i="25"/>
  <c r="AM539" i="25"/>
  <c r="AM538" i="25"/>
  <c r="AM537" i="25"/>
  <c r="AM522" i="25"/>
  <c r="AM523" i="25"/>
  <c r="AM524" i="25"/>
  <c r="AM525" i="25"/>
  <c r="AM526" i="25"/>
  <c r="AL526" i="25"/>
  <c r="AL525" i="25"/>
  <c r="AL524" i="25"/>
  <c r="AL523" i="25"/>
  <c r="AL522" i="25"/>
  <c r="AL507" i="25"/>
  <c r="AL508" i="25"/>
  <c r="AL509" i="25"/>
  <c r="AL510" i="25"/>
  <c r="AL511" i="25"/>
  <c r="AK511" i="25"/>
  <c r="AK510" i="25"/>
  <c r="AK509" i="25"/>
  <c r="AK508" i="25"/>
  <c r="AK507" i="25"/>
  <c r="AK492" i="25"/>
  <c r="AK493" i="25"/>
  <c r="AK494" i="25"/>
  <c r="AK495" i="25"/>
  <c r="AK496" i="25"/>
  <c r="AJ496" i="25"/>
  <c r="AJ495" i="25"/>
  <c r="AJ494" i="25"/>
  <c r="AJ493" i="25"/>
  <c r="AJ492" i="25"/>
  <c r="AJ477" i="25"/>
  <c r="AJ478" i="25"/>
  <c r="AJ479" i="25"/>
  <c r="AJ480" i="25"/>
  <c r="AJ481" i="25"/>
  <c r="AI481" i="25"/>
  <c r="AI480" i="25"/>
  <c r="AI479" i="25"/>
  <c r="AI478" i="25"/>
  <c r="AI477" i="25"/>
  <c r="AI462" i="25"/>
  <c r="AI463" i="25"/>
  <c r="AI464" i="25"/>
  <c r="AI465" i="25"/>
  <c r="AI466" i="25"/>
  <c r="AH466" i="25"/>
  <c r="AH465" i="25"/>
  <c r="AH464" i="25"/>
  <c r="AH463" i="25"/>
  <c r="AH462" i="25"/>
  <c r="AH447" i="25"/>
  <c r="AH448" i="25"/>
  <c r="AH449" i="25"/>
  <c r="AH450" i="25"/>
  <c r="AH451" i="25"/>
  <c r="AG451" i="25"/>
  <c r="AG450" i="25"/>
  <c r="AG449" i="25"/>
  <c r="AG448" i="25"/>
  <c r="AG447" i="25"/>
  <c r="AG432" i="25"/>
  <c r="AG433" i="25"/>
  <c r="AG434" i="25"/>
  <c r="AG435" i="25"/>
  <c r="AG436" i="25"/>
  <c r="AF436" i="25"/>
  <c r="AF435" i="25"/>
  <c r="AF434" i="25"/>
  <c r="AF433" i="25"/>
  <c r="AF432" i="25"/>
  <c r="AF417" i="25"/>
  <c r="AF418" i="25"/>
  <c r="AF419" i="25"/>
  <c r="AF420" i="25"/>
  <c r="AF421" i="25"/>
  <c r="AE421" i="25"/>
  <c r="AE420" i="25"/>
  <c r="AE419" i="25"/>
  <c r="AE418" i="25"/>
  <c r="AE417" i="25"/>
  <c r="AE402" i="25"/>
  <c r="AE403" i="25"/>
  <c r="AE404" i="25"/>
  <c r="AE405" i="25"/>
  <c r="AE406" i="25"/>
  <c r="AD406" i="25"/>
  <c r="AD405" i="25"/>
  <c r="AD404" i="25"/>
  <c r="AD403" i="25"/>
  <c r="AD402" i="25"/>
  <c r="AD387" i="25"/>
  <c r="AD388" i="25"/>
  <c r="AD389" i="25"/>
  <c r="AD390" i="25"/>
  <c r="AD391" i="25"/>
  <c r="AC391" i="25"/>
  <c r="AC390" i="25"/>
  <c r="AC389" i="25"/>
  <c r="AC388" i="25"/>
  <c r="AC387" i="25"/>
  <c r="AC372" i="25"/>
  <c r="AC373" i="25"/>
  <c r="AC374" i="25"/>
  <c r="AC375" i="25"/>
  <c r="AC376" i="25"/>
  <c r="AB376" i="25"/>
  <c r="AB375" i="25"/>
  <c r="AB374" i="25"/>
  <c r="AB373" i="25"/>
  <c r="AB372" i="25"/>
  <c r="AB357" i="25"/>
  <c r="AB358" i="25"/>
  <c r="AB359" i="25"/>
  <c r="AB360" i="25"/>
  <c r="AB361" i="25"/>
  <c r="AA361" i="25"/>
  <c r="AA360" i="25"/>
  <c r="AA359" i="25"/>
  <c r="AA358" i="25"/>
  <c r="AA357" i="25"/>
  <c r="AA342" i="25"/>
  <c r="AA343" i="25"/>
  <c r="AA344" i="25"/>
  <c r="AA345" i="25"/>
  <c r="AA346" i="25"/>
  <c r="Z346" i="25"/>
  <c r="Z345" i="25"/>
  <c r="Z344" i="25"/>
  <c r="Z343" i="25"/>
  <c r="Z342" i="25"/>
  <c r="Z327" i="25"/>
  <c r="Z328" i="25"/>
  <c r="Z329" i="25"/>
  <c r="Z330" i="25"/>
  <c r="Z331" i="25"/>
  <c r="Y331" i="25"/>
  <c r="Y330" i="25"/>
  <c r="Y329" i="25"/>
  <c r="Y328" i="25"/>
  <c r="Y327" i="25"/>
  <c r="Y312" i="25"/>
  <c r="Y313" i="25"/>
  <c r="Y314" i="25"/>
  <c r="Y315" i="25"/>
  <c r="Y316" i="25"/>
  <c r="X316" i="25"/>
  <c r="X315" i="25"/>
  <c r="X314" i="25"/>
  <c r="X313" i="25"/>
  <c r="X312" i="25"/>
  <c r="X297" i="25"/>
  <c r="X298" i="25"/>
  <c r="X299" i="25"/>
  <c r="X300" i="25"/>
  <c r="X301" i="25"/>
  <c r="W301" i="25"/>
  <c r="W300" i="25"/>
  <c r="W299" i="25"/>
  <c r="W298" i="25"/>
  <c r="W297" i="25"/>
  <c r="W282" i="25"/>
  <c r="W283" i="25"/>
  <c r="W284" i="25"/>
  <c r="W285" i="25"/>
  <c r="W286" i="25"/>
  <c r="V286" i="25"/>
  <c r="V285" i="25"/>
  <c r="V284" i="25"/>
  <c r="V283" i="25"/>
  <c r="V282" i="25"/>
  <c r="V267" i="25"/>
  <c r="V268" i="25"/>
  <c r="V269" i="25"/>
  <c r="V270" i="25"/>
  <c r="V271" i="25"/>
  <c r="U271" i="25"/>
  <c r="U270" i="25"/>
  <c r="U269" i="25"/>
  <c r="U268" i="25"/>
  <c r="U267" i="25"/>
  <c r="U252" i="25"/>
  <c r="U253" i="25"/>
  <c r="U254" i="25"/>
  <c r="U255" i="25"/>
  <c r="U256" i="25"/>
  <c r="T256" i="25"/>
  <c r="T255" i="25"/>
  <c r="T254" i="25"/>
  <c r="T253" i="25"/>
  <c r="T252" i="25"/>
  <c r="T237" i="25"/>
  <c r="T238" i="25"/>
  <c r="T239" i="25"/>
  <c r="T240" i="25"/>
  <c r="T241" i="25"/>
  <c r="S241" i="25"/>
  <c r="S240" i="25"/>
  <c r="S239" i="25"/>
  <c r="S238" i="25"/>
  <c r="S237" i="25"/>
  <c r="S222" i="25"/>
  <c r="S223" i="25"/>
  <c r="S224" i="25"/>
  <c r="S225" i="25"/>
  <c r="S226" i="25"/>
  <c r="R226" i="25"/>
  <c r="R225" i="25"/>
  <c r="R224" i="25"/>
  <c r="R223" i="25"/>
  <c r="R222" i="25"/>
  <c r="R207" i="25"/>
  <c r="R208" i="25"/>
  <c r="R209" i="25"/>
  <c r="R210" i="25"/>
  <c r="R211" i="25"/>
  <c r="Q211" i="25"/>
  <c r="Q210" i="25"/>
  <c r="Q209" i="25"/>
  <c r="Q208" i="25"/>
  <c r="Q207" i="25"/>
  <c r="Q192" i="25"/>
  <c r="Q193" i="25"/>
  <c r="Q194" i="25"/>
  <c r="Q195" i="25"/>
  <c r="Q196" i="25"/>
  <c r="P196" i="25"/>
  <c r="P195" i="25"/>
  <c r="P194" i="25"/>
  <c r="P193" i="25"/>
  <c r="P192" i="25"/>
  <c r="P177" i="25"/>
  <c r="P178" i="25"/>
  <c r="P179" i="25"/>
  <c r="P180" i="25"/>
  <c r="P181" i="25"/>
  <c r="O181" i="25"/>
  <c r="O180" i="25"/>
  <c r="O179" i="25"/>
  <c r="O178" i="25"/>
  <c r="O177" i="25"/>
  <c r="O162" i="25"/>
  <c r="O163" i="25"/>
  <c r="O164" i="25"/>
  <c r="O165" i="25"/>
  <c r="O166" i="25"/>
  <c r="N166" i="25"/>
  <c r="N151" i="25"/>
  <c r="M151" i="25"/>
  <c r="N165" i="25"/>
  <c r="N164" i="25"/>
  <c r="N163" i="25"/>
  <c r="N162" i="25"/>
  <c r="N147" i="25"/>
  <c r="N148" i="25"/>
  <c r="N149" i="25"/>
  <c r="N150" i="25"/>
  <c r="M150" i="25"/>
  <c r="M149" i="25"/>
  <c r="M148" i="25"/>
  <c r="M147" i="25"/>
  <c r="M132" i="25"/>
  <c r="M133" i="25"/>
  <c r="M134" i="25"/>
  <c r="M135" i="25"/>
  <c r="M136" i="25"/>
  <c r="L136" i="25"/>
  <c r="L135" i="25"/>
  <c r="L134" i="25"/>
  <c r="L133" i="25"/>
  <c r="L132" i="25"/>
  <c r="A4" i="42" l="1"/>
  <c r="B12" i="28" l="1"/>
  <c r="D17" i="28"/>
  <c r="E17" i="28"/>
  <c r="F17" i="28"/>
  <c r="G17" i="28"/>
  <c r="H17" i="28"/>
  <c r="I17" i="28"/>
  <c r="J17" i="28"/>
  <c r="K17" i="28"/>
  <c r="L17" i="28"/>
  <c r="M17" i="28"/>
  <c r="N17" i="28"/>
  <c r="O17" i="28"/>
  <c r="P17" i="28"/>
  <c r="Q17" i="28"/>
  <c r="R17" i="28"/>
  <c r="S17" i="28"/>
  <c r="T17" i="28"/>
  <c r="U17" i="28"/>
  <c r="V17" i="28"/>
  <c r="W17" i="28"/>
  <c r="X17" i="28"/>
  <c r="Y17" i="28"/>
  <c r="Z17" i="28"/>
  <c r="AA17" i="28"/>
  <c r="AB17" i="28"/>
  <c r="AC17" i="28"/>
  <c r="AD17" i="28"/>
  <c r="AE17" i="28"/>
  <c r="AF17" i="28"/>
  <c r="AG17" i="28"/>
  <c r="AH17" i="28"/>
  <c r="AI17" i="28"/>
  <c r="AJ17" i="28"/>
  <c r="AK17" i="28"/>
  <c r="AL17" i="28"/>
  <c r="AM17" i="28"/>
  <c r="AN17" i="28"/>
  <c r="AO17" i="28"/>
  <c r="AP17" i="28"/>
  <c r="AQ17" i="28"/>
  <c r="AR17" i="28"/>
  <c r="AS17" i="28"/>
  <c r="AT17" i="28"/>
  <c r="AU17" i="28"/>
  <c r="AV17" i="28"/>
  <c r="AW17" i="28"/>
  <c r="AX17" i="28"/>
  <c r="AY17" i="28"/>
  <c r="AZ17" i="28"/>
  <c r="BA17" i="28"/>
  <c r="BB17" i="28"/>
  <c r="BC17" i="28"/>
  <c r="BD17" i="28"/>
  <c r="BE17" i="28"/>
  <c r="BF17" i="28"/>
  <c r="BG17" i="28"/>
  <c r="BH17" i="28"/>
  <c r="BI17" i="28"/>
  <c r="BJ17" i="28"/>
  <c r="C17" i="28"/>
  <c r="C32" i="34" l="1"/>
  <c r="C31" i="34"/>
  <c r="C30" i="34"/>
  <c r="C81" i="16"/>
  <c r="C82" i="16"/>
  <c r="C83" i="16"/>
  <c r="C84" i="16"/>
  <c r="C85" i="16"/>
  <c r="C86" i="16"/>
  <c r="C87" i="16"/>
  <c r="C88" i="16"/>
  <c r="C89" i="16"/>
  <c r="C90" i="16"/>
  <c r="C91" i="16"/>
  <c r="C92" i="16"/>
  <c r="C74" i="16"/>
  <c r="C75" i="16"/>
  <c r="C76" i="16"/>
  <c r="C77" i="16"/>
  <c r="C78" i="16"/>
  <c r="C79" i="16"/>
  <c r="C80" i="16"/>
  <c r="C73" i="16"/>
  <c r="E1" i="13" l="1"/>
  <c r="F1" i="13" s="1"/>
  <c r="G1" i="13" s="1"/>
  <c r="H1" i="13" s="1"/>
  <c r="I1" i="13" s="1"/>
  <c r="J1" i="13" s="1"/>
  <c r="K1" i="13" s="1"/>
  <c r="L1" i="13" s="1"/>
  <c r="M1" i="13" s="1"/>
  <c r="N1" i="13" s="1"/>
  <c r="O1" i="13" s="1"/>
  <c r="P1" i="13" s="1"/>
  <c r="Q1" i="13" s="1"/>
  <c r="R1" i="13" s="1"/>
  <c r="S1" i="13" s="1"/>
  <c r="T1" i="13" s="1"/>
  <c r="U1" i="13" s="1"/>
  <c r="V1" i="13" s="1"/>
  <c r="W1" i="13" s="1"/>
  <c r="X1" i="13" s="1"/>
  <c r="Y1" i="13" s="1"/>
  <c r="Z1" i="13" s="1"/>
  <c r="AA1" i="13" s="1"/>
  <c r="AB1" i="13" s="1"/>
  <c r="AC1" i="13" s="1"/>
  <c r="AD1" i="13" s="1"/>
  <c r="AE1" i="13" s="1"/>
  <c r="AF1" i="13" s="1"/>
  <c r="AG1" i="13" s="1"/>
  <c r="AH1" i="13" s="1"/>
  <c r="AI1" i="13" s="1"/>
  <c r="AJ1" i="13" s="1"/>
  <c r="AK1" i="13" s="1"/>
  <c r="AL1" i="13" s="1"/>
  <c r="AM1" i="13" s="1"/>
  <c r="AN1" i="13" s="1"/>
  <c r="AO1" i="13" s="1"/>
  <c r="AP1" i="13" s="1"/>
  <c r="AQ1" i="13" s="1"/>
  <c r="AR1" i="13" s="1"/>
  <c r="AS1" i="13" s="1"/>
  <c r="AT1" i="13" s="1"/>
  <c r="AU1" i="13" s="1"/>
  <c r="AV1" i="13" s="1"/>
  <c r="AW1" i="13" s="1"/>
  <c r="AX1" i="13" s="1"/>
  <c r="AY1" i="13" s="1"/>
  <c r="AZ1" i="13" s="1"/>
  <c r="BA1" i="13" s="1"/>
  <c r="BB1" i="13" s="1"/>
  <c r="BC1" i="13" s="1"/>
  <c r="BD1" i="13" s="1"/>
  <c r="BE1" i="13" s="1"/>
  <c r="BF1" i="13" s="1"/>
  <c r="BG1" i="13" s="1"/>
  <c r="BH1" i="13" s="1"/>
  <c r="BI1" i="13" s="1"/>
  <c r="BJ1" i="13" s="1"/>
  <c r="BK1" i="13" s="1"/>
  <c r="G5" i="25"/>
  <c r="H5" i="25"/>
  <c r="H71" i="25" s="1"/>
  <c r="I5" i="25"/>
  <c r="J5" i="25"/>
  <c r="K5" i="25"/>
  <c r="L5" i="25"/>
  <c r="M5" i="25"/>
  <c r="N5" i="25"/>
  <c r="O5" i="25"/>
  <c r="P5" i="25"/>
  <c r="Q5" i="25"/>
  <c r="R5" i="25"/>
  <c r="S5" i="25"/>
  <c r="T5" i="25"/>
  <c r="U5" i="25"/>
  <c r="V5" i="25"/>
  <c r="W5" i="25"/>
  <c r="X5" i="25"/>
  <c r="Y5" i="25"/>
  <c r="Z5" i="25"/>
  <c r="AA5" i="25"/>
  <c r="AB5" i="25"/>
  <c r="AC5" i="25"/>
  <c r="AD5" i="25"/>
  <c r="AE5" i="25"/>
  <c r="AF5" i="25"/>
  <c r="AG5" i="25"/>
  <c r="AH5" i="25"/>
  <c r="AI5" i="25"/>
  <c r="AJ5" i="25"/>
  <c r="AK5" i="25"/>
  <c r="AL5" i="25"/>
  <c r="AM5" i="25"/>
  <c r="AN5" i="25"/>
  <c r="AO5" i="25"/>
  <c r="AP5" i="25"/>
  <c r="AQ5" i="25"/>
  <c r="AR5" i="25"/>
  <c r="AS5" i="25"/>
  <c r="AT5" i="25"/>
  <c r="AU5" i="25"/>
  <c r="AV5" i="25"/>
  <c r="AW5" i="25"/>
  <c r="AX5" i="25"/>
  <c r="AY5" i="25"/>
  <c r="AZ5" i="25"/>
  <c r="BA5" i="25"/>
  <c r="BB5" i="25"/>
  <c r="BC5" i="25"/>
  <c r="BD5" i="25"/>
  <c r="BE5" i="25"/>
  <c r="BF5" i="25"/>
  <c r="BG5" i="25"/>
  <c r="BH5" i="25"/>
  <c r="BI5" i="25"/>
  <c r="BJ5" i="25"/>
  <c r="BK5" i="25"/>
  <c r="BL5" i="25"/>
  <c r="BM5" i="25"/>
  <c r="G6" i="25"/>
  <c r="H6" i="25"/>
  <c r="H72" i="25" s="1"/>
  <c r="I6" i="25"/>
  <c r="I87" i="25" s="1"/>
  <c r="J6" i="25"/>
  <c r="J102" i="25" s="1"/>
  <c r="K6" i="25"/>
  <c r="K117" i="25" s="1"/>
  <c r="L6" i="25"/>
  <c r="M6" i="25"/>
  <c r="N6" i="25"/>
  <c r="O6" i="25"/>
  <c r="P6" i="25"/>
  <c r="Q6" i="25"/>
  <c r="R6" i="25"/>
  <c r="S6" i="25"/>
  <c r="T6" i="25"/>
  <c r="U6" i="25"/>
  <c r="V6" i="25"/>
  <c r="W6" i="25"/>
  <c r="X6" i="25"/>
  <c r="Y6" i="25"/>
  <c r="Z6" i="25"/>
  <c r="AA6" i="25"/>
  <c r="AB6" i="25"/>
  <c r="AC6" i="25"/>
  <c r="AD6" i="25"/>
  <c r="AE6" i="25"/>
  <c r="AF6" i="25"/>
  <c r="AG6" i="25"/>
  <c r="AH6" i="25"/>
  <c r="AI6" i="25"/>
  <c r="AJ6" i="25"/>
  <c r="AK6" i="25"/>
  <c r="AL6" i="25"/>
  <c r="AM6" i="25"/>
  <c r="AN6" i="25"/>
  <c r="AO6" i="25"/>
  <c r="AP6" i="25"/>
  <c r="AQ6" i="25"/>
  <c r="AR6" i="25"/>
  <c r="AS6" i="25"/>
  <c r="AT6" i="25"/>
  <c r="AU6" i="25"/>
  <c r="AV6" i="25"/>
  <c r="AW6" i="25"/>
  <c r="AX6" i="25"/>
  <c r="AY6" i="25"/>
  <c r="AZ6" i="25"/>
  <c r="BA6" i="25"/>
  <c r="BB6" i="25"/>
  <c r="BC6" i="25"/>
  <c r="BD6" i="25"/>
  <c r="BE6" i="25"/>
  <c r="BF6" i="25"/>
  <c r="BG6" i="25"/>
  <c r="BH6" i="25"/>
  <c r="BI6" i="25"/>
  <c r="BJ6" i="25"/>
  <c r="BK6" i="25"/>
  <c r="BL6" i="25"/>
  <c r="BM6" i="25"/>
  <c r="G7" i="25"/>
  <c r="H7" i="25"/>
  <c r="H73" i="25" s="1"/>
  <c r="I7" i="25"/>
  <c r="I88" i="25" s="1"/>
  <c r="J7" i="25"/>
  <c r="J103" i="25" s="1"/>
  <c r="K7" i="25"/>
  <c r="K118" i="25" s="1"/>
  <c r="L7" i="25"/>
  <c r="M7" i="25"/>
  <c r="N7" i="25"/>
  <c r="O7" i="25"/>
  <c r="P7" i="25"/>
  <c r="Q7" i="25"/>
  <c r="R7" i="25"/>
  <c r="S7" i="25"/>
  <c r="T7" i="25"/>
  <c r="U7" i="25"/>
  <c r="V7" i="25"/>
  <c r="W7" i="25"/>
  <c r="X7" i="25"/>
  <c r="Y7" i="25"/>
  <c r="Z7" i="25"/>
  <c r="AA7" i="25"/>
  <c r="AB7" i="25"/>
  <c r="AC7" i="25"/>
  <c r="AD7" i="25"/>
  <c r="AE7" i="25"/>
  <c r="AF7" i="25"/>
  <c r="AG7" i="25"/>
  <c r="AH7" i="25"/>
  <c r="AI7" i="25"/>
  <c r="AJ7" i="25"/>
  <c r="AK7" i="25"/>
  <c r="AL7" i="25"/>
  <c r="AM7" i="25"/>
  <c r="AN7" i="25"/>
  <c r="AO7" i="25"/>
  <c r="AP7" i="25"/>
  <c r="AQ7" i="25"/>
  <c r="AR7" i="25"/>
  <c r="AS7" i="25"/>
  <c r="AT7" i="25"/>
  <c r="AU7" i="25"/>
  <c r="AV7" i="25"/>
  <c r="AW7" i="25"/>
  <c r="AX7" i="25"/>
  <c r="AY7" i="25"/>
  <c r="AZ7" i="25"/>
  <c r="BA7" i="25"/>
  <c r="BB7" i="25"/>
  <c r="BC7" i="25"/>
  <c r="BD7" i="25"/>
  <c r="BE7" i="25"/>
  <c r="BF7" i="25"/>
  <c r="BG7" i="25"/>
  <c r="BH7" i="25"/>
  <c r="BI7" i="25"/>
  <c r="BJ7" i="25"/>
  <c r="BK7" i="25"/>
  <c r="BL7" i="25"/>
  <c r="BM7" i="25"/>
  <c r="G8" i="25"/>
  <c r="H8" i="25"/>
  <c r="H74" i="25" s="1"/>
  <c r="I8" i="25"/>
  <c r="I89" i="25" s="1"/>
  <c r="J8" i="25"/>
  <c r="J104" i="25" s="1"/>
  <c r="K8" i="25"/>
  <c r="K119" i="25" s="1"/>
  <c r="L8" i="25"/>
  <c r="M8" i="25"/>
  <c r="N8" i="25"/>
  <c r="O8" i="25"/>
  <c r="P8" i="25"/>
  <c r="Q8" i="25"/>
  <c r="R8" i="25"/>
  <c r="S8" i="25"/>
  <c r="T8" i="25"/>
  <c r="U8" i="25"/>
  <c r="V8" i="25"/>
  <c r="W8" i="25"/>
  <c r="X8" i="25"/>
  <c r="Y8" i="25"/>
  <c r="Z8" i="25"/>
  <c r="AA8" i="25"/>
  <c r="AB8" i="25"/>
  <c r="AC8" i="25"/>
  <c r="AD8" i="25"/>
  <c r="AE8" i="25"/>
  <c r="AF8" i="25"/>
  <c r="AG8" i="25"/>
  <c r="AH8" i="25"/>
  <c r="AI8" i="25"/>
  <c r="AJ8" i="25"/>
  <c r="AK8" i="25"/>
  <c r="AL8" i="25"/>
  <c r="AM8" i="25"/>
  <c r="AN8" i="25"/>
  <c r="AO8" i="25"/>
  <c r="AP8" i="25"/>
  <c r="AQ8" i="25"/>
  <c r="AR8" i="25"/>
  <c r="AS8" i="25"/>
  <c r="AT8" i="25"/>
  <c r="AU8" i="25"/>
  <c r="AV8" i="25"/>
  <c r="AW8" i="25"/>
  <c r="AX8" i="25"/>
  <c r="AY8" i="25"/>
  <c r="AZ8" i="25"/>
  <c r="BA8" i="25"/>
  <c r="BB8" i="25"/>
  <c r="BC8" i="25"/>
  <c r="BD8" i="25"/>
  <c r="BE8" i="25"/>
  <c r="BF8" i="25"/>
  <c r="BG8" i="25"/>
  <c r="BH8" i="25"/>
  <c r="BI8" i="25"/>
  <c r="BJ8" i="25"/>
  <c r="BK8" i="25"/>
  <c r="BL8" i="25"/>
  <c r="BM8" i="25"/>
  <c r="G9" i="25"/>
  <c r="H9" i="25"/>
  <c r="H75" i="25" s="1"/>
  <c r="I9" i="25"/>
  <c r="I90" i="25" s="1"/>
  <c r="J9" i="25"/>
  <c r="J105" i="25" s="1"/>
  <c r="K9" i="25"/>
  <c r="K120" i="25" s="1"/>
  <c r="L9" i="25"/>
  <c r="M9" i="25"/>
  <c r="N9" i="25"/>
  <c r="O9" i="25"/>
  <c r="P9" i="25"/>
  <c r="Q9" i="25"/>
  <c r="R9" i="25"/>
  <c r="S9" i="25"/>
  <c r="T9" i="25"/>
  <c r="U9" i="25"/>
  <c r="V9" i="25"/>
  <c r="W9" i="25"/>
  <c r="X9" i="25"/>
  <c r="Y9" i="25"/>
  <c r="Z9" i="25"/>
  <c r="AA9" i="25"/>
  <c r="AB9" i="25"/>
  <c r="AC9" i="25"/>
  <c r="AD9" i="25"/>
  <c r="AE9" i="25"/>
  <c r="AF9" i="25"/>
  <c r="AG9" i="25"/>
  <c r="AH9" i="25"/>
  <c r="AI9" i="25"/>
  <c r="AJ9" i="25"/>
  <c r="AK9" i="25"/>
  <c r="AL9" i="25"/>
  <c r="AM9" i="25"/>
  <c r="AN9" i="25"/>
  <c r="AO9" i="25"/>
  <c r="AP9" i="25"/>
  <c r="AQ9" i="25"/>
  <c r="AR9" i="25"/>
  <c r="AS9" i="25"/>
  <c r="AT9" i="25"/>
  <c r="AU9" i="25"/>
  <c r="AV9" i="25"/>
  <c r="AW9" i="25"/>
  <c r="AX9" i="25"/>
  <c r="AY9" i="25"/>
  <c r="AZ9" i="25"/>
  <c r="BA9" i="25"/>
  <c r="BB9" i="25"/>
  <c r="BC9" i="25"/>
  <c r="BD9" i="25"/>
  <c r="BE9" i="25"/>
  <c r="BF9" i="25"/>
  <c r="BG9" i="25"/>
  <c r="BH9" i="25"/>
  <c r="BI9" i="25"/>
  <c r="BJ9" i="25"/>
  <c r="BK9" i="25"/>
  <c r="BL9" i="25"/>
  <c r="BM9" i="25"/>
  <c r="G10" i="25"/>
  <c r="H10" i="25"/>
  <c r="H76" i="25" s="1"/>
  <c r="I10" i="25"/>
  <c r="I91" i="25" s="1"/>
  <c r="J10" i="25"/>
  <c r="J106" i="25" s="1"/>
  <c r="K10" i="25"/>
  <c r="K121" i="25" s="1"/>
  <c r="L10" i="25"/>
  <c r="M10" i="25"/>
  <c r="N10" i="25"/>
  <c r="O10" i="25"/>
  <c r="P10" i="25"/>
  <c r="Q10" i="25"/>
  <c r="R10" i="25"/>
  <c r="S10" i="25"/>
  <c r="T10" i="25"/>
  <c r="U10" i="25"/>
  <c r="V10" i="25"/>
  <c r="W10" i="25"/>
  <c r="X10" i="25"/>
  <c r="Y10" i="25"/>
  <c r="Z10" i="25"/>
  <c r="AA10" i="25"/>
  <c r="AB10" i="25"/>
  <c r="AC10" i="25"/>
  <c r="AD10" i="25"/>
  <c r="AE10" i="25"/>
  <c r="AF10" i="25"/>
  <c r="AG10" i="25"/>
  <c r="AH10" i="25"/>
  <c r="AI10" i="25"/>
  <c r="AJ10" i="25"/>
  <c r="AK10" i="25"/>
  <c r="AL10" i="25"/>
  <c r="AM10" i="25"/>
  <c r="AN10" i="25"/>
  <c r="AO10" i="25"/>
  <c r="AP10" i="25"/>
  <c r="AQ10" i="25"/>
  <c r="AR10" i="25"/>
  <c r="AS10" i="25"/>
  <c r="AT10" i="25"/>
  <c r="AU10" i="25"/>
  <c r="AV10" i="25"/>
  <c r="AW10" i="25"/>
  <c r="AX10" i="25"/>
  <c r="AY10" i="25"/>
  <c r="AZ10" i="25"/>
  <c r="BA10" i="25"/>
  <c r="BB10" i="25"/>
  <c r="BC10" i="25"/>
  <c r="BD10" i="25"/>
  <c r="BE10" i="25"/>
  <c r="BF10" i="25"/>
  <c r="BG10" i="25"/>
  <c r="BH10" i="25"/>
  <c r="BI10" i="25"/>
  <c r="BJ10" i="25"/>
  <c r="BK10" i="25"/>
  <c r="BL10" i="25"/>
  <c r="BM10" i="25"/>
  <c r="F6" i="25"/>
  <c r="F7" i="25"/>
  <c r="F8" i="25"/>
  <c r="F9" i="25"/>
  <c r="F10" i="25"/>
  <c r="F5" i="25"/>
  <c r="BK22" i="13" l="1"/>
  <c r="AY22" i="13"/>
  <c r="AM22" i="13"/>
  <c r="AA22" i="13"/>
  <c r="O22" i="13"/>
  <c r="E30" i="13" l="1"/>
  <c r="F30" i="13"/>
  <c r="G30" i="13"/>
  <c r="H30" i="13"/>
  <c r="I30" i="13"/>
  <c r="J30" i="13"/>
  <c r="K30" i="13"/>
  <c r="L30" i="13"/>
  <c r="M30" i="13"/>
  <c r="N30" i="13"/>
  <c r="O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AS30" i="13"/>
  <c r="AT30" i="13"/>
  <c r="AU30" i="13"/>
  <c r="AV30" i="13"/>
  <c r="AW30" i="13"/>
  <c r="AX30" i="13"/>
  <c r="AY30" i="13"/>
  <c r="AZ30" i="13"/>
  <c r="BA30" i="13"/>
  <c r="BB30" i="13"/>
  <c r="BC30" i="13"/>
  <c r="BD30" i="13"/>
  <c r="BE30" i="13"/>
  <c r="BF30" i="13"/>
  <c r="BG30" i="13"/>
  <c r="BH30" i="13"/>
  <c r="BI30" i="13"/>
  <c r="BJ30" i="13"/>
  <c r="BK30" i="13"/>
  <c r="D30" i="13"/>
  <c r="B48" i="43" l="1"/>
  <c r="B43" i="43"/>
  <c r="B44" i="43"/>
  <c r="B45" i="43"/>
  <c r="B46" i="43"/>
  <c r="B4" i="43"/>
  <c r="B5" i="43"/>
  <c r="B6" i="43"/>
  <c r="B7" i="43"/>
  <c r="B9" i="43"/>
  <c r="B10" i="43"/>
  <c r="B11" i="43"/>
  <c r="B12" i="43"/>
  <c r="B13" i="43"/>
  <c r="B14" i="43"/>
  <c r="B15" i="43"/>
  <c r="B16" i="43"/>
  <c r="B17" i="43"/>
  <c r="B18" i="43"/>
  <c r="B19" i="43"/>
  <c r="B22" i="43"/>
  <c r="B24" i="43"/>
  <c r="B25" i="43"/>
  <c r="B26" i="43"/>
  <c r="B27" i="43"/>
  <c r="B29" i="43"/>
  <c r="B31" i="43"/>
  <c r="B32" i="43"/>
  <c r="B33" i="43"/>
  <c r="B34" i="43"/>
  <c r="B36" i="43"/>
  <c r="B37" i="43"/>
  <c r="B38" i="43"/>
  <c r="B39" i="43"/>
  <c r="B40" i="43"/>
  <c r="B42" i="43"/>
  <c r="B3" i="43"/>
  <c r="F64" i="42"/>
  <c r="E64" i="42"/>
  <c r="D64" i="42"/>
  <c r="C64" i="42"/>
  <c r="B64" i="42"/>
  <c r="F58" i="42"/>
  <c r="E58" i="42"/>
  <c r="D58" i="42"/>
  <c r="C58" i="42"/>
  <c r="B58" i="42"/>
  <c r="F57" i="42"/>
  <c r="F59" i="42" s="1"/>
  <c r="E57" i="42"/>
  <c r="E59" i="42" s="1"/>
  <c r="D57" i="42"/>
  <c r="D59" i="42" s="1"/>
  <c r="C57" i="42"/>
  <c r="C59" i="42" s="1"/>
  <c r="B57" i="42"/>
  <c r="B59" i="42" s="1"/>
  <c r="B51" i="42"/>
  <c r="C51" i="42"/>
  <c r="D51" i="42"/>
  <c r="E51" i="42"/>
  <c r="F51" i="42"/>
  <c r="F10" i="42"/>
  <c r="E10" i="42"/>
  <c r="D10" i="42"/>
  <c r="C10" i="42"/>
  <c r="B10" i="42"/>
  <c r="C8" i="42" s="1"/>
  <c r="F8" i="42"/>
  <c r="E8" i="42"/>
  <c r="D8" i="42"/>
  <c r="A17" i="42"/>
  <c r="A18" i="42"/>
  <c r="A20" i="42"/>
  <c r="A21" i="42"/>
  <c r="A22" i="42"/>
  <c r="A23" i="42"/>
  <c r="A24" i="42"/>
  <c r="A25" i="42"/>
  <c r="A26" i="42"/>
  <c r="A27" i="42"/>
  <c r="A28" i="42"/>
  <c r="A29" i="42"/>
  <c r="A30" i="42"/>
  <c r="A31" i="42"/>
  <c r="A32" i="42"/>
  <c r="A33" i="42"/>
  <c r="A34" i="42"/>
  <c r="A35" i="42"/>
  <c r="A36" i="42"/>
  <c r="A37" i="42"/>
  <c r="A38" i="42"/>
  <c r="A39" i="42"/>
  <c r="A40" i="42"/>
  <c r="A42" i="42"/>
  <c r="A43" i="42"/>
  <c r="A44" i="42"/>
  <c r="A46" i="42"/>
  <c r="A48" i="42"/>
  <c r="A49" i="42"/>
  <c r="A50" i="42"/>
  <c r="A51" i="42"/>
  <c r="A52" i="42"/>
  <c r="A54" i="42"/>
  <c r="A57" i="42"/>
  <c r="A58" i="42"/>
  <c r="A59" i="42"/>
  <c r="A61" i="42"/>
  <c r="A62" i="42"/>
  <c r="A63" i="42"/>
  <c r="A64" i="42"/>
  <c r="A65" i="42"/>
  <c r="A67" i="42"/>
  <c r="A69" i="42"/>
  <c r="A70" i="42"/>
  <c r="A71" i="42"/>
  <c r="A6" i="42"/>
  <c r="A8" i="42"/>
  <c r="A9" i="42"/>
  <c r="A10" i="42"/>
  <c r="A11" i="42"/>
  <c r="A13" i="42"/>
  <c r="A15" i="42"/>
  <c r="A16" i="42"/>
  <c r="A2" i="42"/>
  <c r="F57" i="40"/>
  <c r="E57" i="40"/>
  <c r="D57" i="40"/>
  <c r="C57" i="40"/>
  <c r="B57" i="40"/>
  <c r="A3" i="40"/>
  <c r="A5" i="40"/>
  <c r="A8" i="40"/>
  <c r="A9" i="40"/>
  <c r="A10" i="40"/>
  <c r="A11" i="40"/>
  <c r="A12" i="40"/>
  <c r="A13" i="40"/>
  <c r="A15" i="40"/>
  <c r="A16" i="40"/>
  <c r="A17" i="40"/>
  <c r="A20" i="40"/>
  <c r="A21" i="40"/>
  <c r="A22" i="40"/>
  <c r="A23" i="40"/>
  <c r="A24" i="40"/>
  <c r="A25" i="40"/>
  <c r="A26" i="40"/>
  <c r="A27" i="40"/>
  <c r="A29" i="40"/>
  <c r="A30" i="40"/>
  <c r="A31" i="40"/>
  <c r="A32" i="40"/>
  <c r="A33" i="40"/>
  <c r="A34" i="40"/>
  <c r="A36" i="40"/>
  <c r="A38" i="40"/>
  <c r="A40" i="40"/>
  <c r="A42" i="40"/>
  <c r="A43" i="40"/>
  <c r="A45" i="40"/>
  <c r="A46" i="40"/>
  <c r="A47" i="40"/>
  <c r="A48" i="40"/>
  <c r="A49" i="40"/>
  <c r="A50" i="40"/>
  <c r="A51" i="40"/>
  <c r="A52" i="40"/>
  <c r="A53" i="40"/>
  <c r="A55" i="40"/>
  <c r="A56" i="40"/>
  <c r="A57" i="40"/>
  <c r="A58" i="40"/>
  <c r="A59" i="40"/>
  <c r="A61" i="40"/>
  <c r="A62" i="40"/>
  <c r="A63" i="40"/>
  <c r="A64" i="40"/>
  <c r="A65" i="40"/>
  <c r="A66" i="40"/>
  <c r="A67" i="40"/>
  <c r="A68" i="40"/>
  <c r="A69" i="40"/>
  <c r="A71" i="40"/>
  <c r="A2" i="40"/>
  <c r="N70" i="12" l="1"/>
  <c r="O70" i="12"/>
  <c r="P70" i="12"/>
  <c r="Q70" i="12"/>
  <c r="R70" i="12"/>
  <c r="S70" i="12"/>
  <c r="T70" i="12"/>
  <c r="U70" i="12"/>
  <c r="V70" i="12"/>
  <c r="W70" i="12"/>
  <c r="X70" i="12"/>
  <c r="Z70" i="12"/>
  <c r="AA70" i="12"/>
  <c r="AB70" i="12"/>
  <c r="AC70" i="12"/>
  <c r="AD70" i="12"/>
  <c r="AE70" i="12"/>
  <c r="AF70" i="12"/>
  <c r="AG70" i="12"/>
  <c r="AH70" i="12"/>
  <c r="AI70" i="12"/>
  <c r="AJ70" i="12"/>
  <c r="AL70" i="12"/>
  <c r="AM70" i="12"/>
  <c r="AN70" i="12"/>
  <c r="AO70" i="12"/>
  <c r="AP70" i="12"/>
  <c r="AQ70" i="12"/>
  <c r="AR70" i="12"/>
  <c r="AS70" i="12"/>
  <c r="AT70" i="12"/>
  <c r="AU70" i="12"/>
  <c r="AV70" i="12"/>
  <c r="AX70" i="12"/>
  <c r="AY70" i="12"/>
  <c r="AZ70" i="12"/>
  <c r="BA70" i="12"/>
  <c r="BB70" i="12"/>
  <c r="BC70" i="12"/>
  <c r="BD70" i="12"/>
  <c r="BE70" i="12"/>
  <c r="BF70" i="12"/>
  <c r="BG70" i="12"/>
  <c r="BH70" i="12"/>
  <c r="C70" i="12"/>
  <c r="D70" i="12"/>
  <c r="E70" i="12"/>
  <c r="F70" i="12"/>
  <c r="G70" i="12"/>
  <c r="H70" i="12"/>
  <c r="I70" i="12"/>
  <c r="J70" i="12"/>
  <c r="K70" i="12"/>
  <c r="L70" i="12"/>
  <c r="B70" i="12"/>
  <c r="H20" i="13"/>
  <c r="L20" i="13"/>
  <c r="P20" i="13"/>
  <c r="T20" i="13"/>
  <c r="Y20" i="13"/>
  <c r="AD20" i="13"/>
  <c r="AI20" i="13"/>
  <c r="AN20" i="13"/>
  <c r="AR20" i="13"/>
  <c r="AW20" i="13"/>
  <c r="AZ20" i="13"/>
  <c r="BA20" i="13"/>
  <c r="BB20" i="13"/>
  <c r="BC20" i="13"/>
  <c r="BD20" i="13"/>
  <c r="BE20" i="13"/>
  <c r="BF20" i="13"/>
  <c r="BG20" i="13"/>
  <c r="BH20" i="13"/>
  <c r="BI20" i="13"/>
  <c r="BJ20" i="13"/>
  <c r="BK20" i="13"/>
  <c r="D13" i="14"/>
  <c r="B25" i="39"/>
  <c r="D24" i="39"/>
  <c r="F14" i="14" s="1"/>
  <c r="B4" i="39"/>
  <c r="D24" i="38"/>
  <c r="F12" i="14" s="1"/>
  <c r="E11" i="11" s="1"/>
  <c r="F19" i="13"/>
  <c r="J19" i="13"/>
  <c r="N19" i="13"/>
  <c r="R19" i="13"/>
  <c r="W19" i="13"/>
  <c r="AB19" i="13"/>
  <c r="AF19" i="13"/>
  <c r="AK19" i="13"/>
  <c r="AP19" i="13"/>
  <c r="AU19" i="13"/>
  <c r="AZ19" i="13"/>
  <c r="BD19" i="13"/>
  <c r="BI19" i="13"/>
  <c r="C69" i="12"/>
  <c r="D39" i="41" s="1"/>
  <c r="D69" i="12"/>
  <c r="E39" i="41" s="1"/>
  <c r="E69" i="12"/>
  <c r="F69" i="12"/>
  <c r="G39" i="41" s="1"/>
  <c r="G69" i="12"/>
  <c r="H39" i="41" s="1"/>
  <c r="H69" i="12"/>
  <c r="I39" i="41" s="1"/>
  <c r="I69" i="12"/>
  <c r="J69" i="12"/>
  <c r="K39" i="41" s="1"/>
  <c r="K69" i="12"/>
  <c r="L39" i="41" s="1"/>
  <c r="L69" i="12"/>
  <c r="M39" i="41" s="1"/>
  <c r="N69" i="12"/>
  <c r="O39" i="41" s="1"/>
  <c r="O69" i="12"/>
  <c r="P39" i="41" s="1"/>
  <c r="P69" i="12"/>
  <c r="Q69" i="12"/>
  <c r="R39" i="41" s="1"/>
  <c r="R69" i="12"/>
  <c r="S39" i="41" s="1"/>
  <c r="S69" i="12"/>
  <c r="T39" i="41" s="1"/>
  <c r="T69" i="12"/>
  <c r="U69" i="12"/>
  <c r="V39" i="41" s="1"/>
  <c r="V69" i="12"/>
  <c r="W39" i="41" s="1"/>
  <c r="W69" i="12"/>
  <c r="X39" i="41" s="1"/>
  <c r="X69" i="12"/>
  <c r="Z69" i="12"/>
  <c r="AA39" i="41" s="1"/>
  <c r="AA69" i="12"/>
  <c r="AB39" i="41" s="1"/>
  <c r="AB69" i="12"/>
  <c r="AC39" i="41" s="1"/>
  <c r="AC69" i="12"/>
  <c r="AD69" i="12"/>
  <c r="AE39" i="41" s="1"/>
  <c r="AE69" i="12"/>
  <c r="AF39" i="41" s="1"/>
  <c r="AF69" i="12"/>
  <c r="AG39" i="41" s="1"/>
  <c r="AG69" i="12"/>
  <c r="AH69" i="12"/>
  <c r="AI39" i="41" s="1"/>
  <c r="AI69" i="12"/>
  <c r="AJ39" i="41" s="1"/>
  <c r="AJ69" i="12"/>
  <c r="AK39" i="41" s="1"/>
  <c r="AL69" i="12"/>
  <c r="AM69" i="12"/>
  <c r="AN39" i="41" s="1"/>
  <c r="AN69" i="12"/>
  <c r="AO39" i="41" s="1"/>
  <c r="AO69" i="12"/>
  <c r="AP39" i="41" s="1"/>
  <c r="AP69" i="12"/>
  <c r="AQ69" i="12"/>
  <c r="AR39" i="41" s="1"/>
  <c r="AR69" i="12"/>
  <c r="AS39" i="41" s="1"/>
  <c r="AS69" i="12"/>
  <c r="AT39" i="41" s="1"/>
  <c r="AT69" i="12"/>
  <c r="AU69" i="12"/>
  <c r="AV39" i="41" s="1"/>
  <c r="AV69" i="12"/>
  <c r="AW39" i="41" s="1"/>
  <c r="AX69" i="12"/>
  <c r="AY39" i="41" s="1"/>
  <c r="AY69" i="12"/>
  <c r="AZ69" i="12"/>
  <c r="BA39" i="41" s="1"/>
  <c r="BA69" i="12"/>
  <c r="BB39" i="41" s="1"/>
  <c r="BB69" i="12"/>
  <c r="BC39" i="41" s="1"/>
  <c r="BC69" i="12"/>
  <c r="BD69" i="12"/>
  <c r="BE39" i="41" s="1"/>
  <c r="BE69" i="12"/>
  <c r="BF39" i="41" s="1"/>
  <c r="BF69" i="12"/>
  <c r="BG39" i="41" s="1"/>
  <c r="BG69" i="12"/>
  <c r="BH69" i="12"/>
  <c r="BI39" i="41" s="1"/>
  <c r="B69" i="12"/>
  <c r="T21" i="38"/>
  <c r="V19" i="13" s="1"/>
  <c r="U21" i="38"/>
  <c r="V21" i="38"/>
  <c r="X19" i="13" s="1"/>
  <c r="W21" i="38"/>
  <c r="Y19" i="13" s="1"/>
  <c r="Y21" i="38"/>
  <c r="AA19" i="13" s="1"/>
  <c r="Z21" i="38"/>
  <c r="AA21" i="38"/>
  <c r="AC19" i="13" s="1"/>
  <c r="AB21" i="38"/>
  <c r="AD19" i="13" s="1"/>
  <c r="AC21" i="38"/>
  <c r="AE19" i="13" s="1"/>
  <c r="AD21" i="38"/>
  <c r="AF21" i="38"/>
  <c r="AH19" i="13" s="1"/>
  <c r="AG21" i="38"/>
  <c r="AI19" i="13" s="1"/>
  <c r="AH21" i="38"/>
  <c r="AJ19" i="13" s="1"/>
  <c r="AI21" i="38"/>
  <c r="AK21" i="38"/>
  <c r="AM19" i="13" s="1"/>
  <c r="AL21" i="38"/>
  <c r="AN19" i="13" s="1"/>
  <c r="AM21" i="38"/>
  <c r="AO19" i="13" s="1"/>
  <c r="AN21" i="38"/>
  <c r="AO21" i="38"/>
  <c r="AQ19" i="13" s="1"/>
  <c r="AP21" i="38"/>
  <c r="AR19" i="13" s="1"/>
  <c r="AR21" i="38"/>
  <c r="AT19" i="13" s="1"/>
  <c r="AS21" i="38"/>
  <c r="AT21" i="38"/>
  <c r="AV19" i="13" s="1"/>
  <c r="AU21" i="38"/>
  <c r="AW19" i="13" s="1"/>
  <c r="AW21" i="38"/>
  <c r="AY19" i="13" s="1"/>
  <c r="AX21" i="38"/>
  <c r="AY21" i="38"/>
  <c r="BA19" i="13" s="1"/>
  <c r="AZ21" i="38"/>
  <c r="BB19" i="13" s="1"/>
  <c r="BA21" i="38"/>
  <c r="BC19" i="13" s="1"/>
  <c r="BB21" i="38"/>
  <c r="BD21" i="38"/>
  <c r="BF19" i="13" s="1"/>
  <c r="BE21" i="38"/>
  <c r="BG19" i="13" s="1"/>
  <c r="BF21" i="38"/>
  <c r="BH19" i="13" s="1"/>
  <c r="BG21" i="38"/>
  <c r="BI21" i="38"/>
  <c r="BK19" i="13" s="1"/>
  <c r="C21" i="38"/>
  <c r="E19" i="13" s="1"/>
  <c r="D21" i="38"/>
  <c r="E21" i="38"/>
  <c r="G19" i="13" s="1"/>
  <c r="F21" i="38"/>
  <c r="H19" i="13" s="1"/>
  <c r="G21" i="38"/>
  <c r="I19" i="13" s="1"/>
  <c r="H21" i="38"/>
  <c r="I21" i="38"/>
  <c r="K19" i="13" s="1"/>
  <c r="J21" i="38"/>
  <c r="L19" i="13" s="1"/>
  <c r="K21" i="38"/>
  <c r="M19" i="13" s="1"/>
  <c r="L21" i="38"/>
  <c r="M21" i="38"/>
  <c r="O19" i="13" s="1"/>
  <c r="N21" i="38"/>
  <c r="P19" i="13" s="1"/>
  <c r="O21" i="38"/>
  <c r="Q19" i="13" s="1"/>
  <c r="P21" i="38"/>
  <c r="Q21" i="38"/>
  <c r="S19" i="13" s="1"/>
  <c r="R21" i="38"/>
  <c r="T19" i="13" s="1"/>
  <c r="B21" i="38"/>
  <c r="F24" i="38" s="1"/>
  <c r="H12" i="14" s="1"/>
  <c r="C24" i="38"/>
  <c r="E12" i="14" s="1"/>
  <c r="B25" i="38"/>
  <c r="D11" i="14" s="1"/>
  <c r="B4" i="38"/>
  <c r="AW21" i="39"/>
  <c r="AY20" i="13" s="1"/>
  <c r="AU21" i="39"/>
  <c r="AT21" i="39"/>
  <c r="AV20" i="13" s="1"/>
  <c r="AS21" i="39"/>
  <c r="AU20" i="13" s="1"/>
  <c r="AR21" i="39"/>
  <c r="AT20" i="13" s="1"/>
  <c r="AP21" i="39"/>
  <c r="AO21" i="39"/>
  <c r="AQ20" i="13" s="1"/>
  <c r="AN21" i="39"/>
  <c r="AP20" i="13" s="1"/>
  <c r="AM21" i="39"/>
  <c r="AO20" i="13" s="1"/>
  <c r="AL21" i="39"/>
  <c r="AK21" i="39"/>
  <c r="AM20" i="13" s="1"/>
  <c r="AI21" i="39"/>
  <c r="AK20" i="13" s="1"/>
  <c r="AH21" i="39"/>
  <c r="AJ20" i="13" s="1"/>
  <c r="AG21" i="39"/>
  <c r="AF21" i="39"/>
  <c r="AH20" i="13" s="1"/>
  <c r="AD21" i="39"/>
  <c r="AF20" i="13" s="1"/>
  <c r="AC21" i="39"/>
  <c r="AE20" i="13" s="1"/>
  <c r="AB21" i="39"/>
  <c r="AA21" i="39"/>
  <c r="AC20" i="13" s="1"/>
  <c r="Z21" i="39"/>
  <c r="AB20" i="13" s="1"/>
  <c r="Y21" i="39"/>
  <c r="AA20" i="13" s="1"/>
  <c r="W21" i="39"/>
  <c r="V21" i="39"/>
  <c r="X20" i="13" s="1"/>
  <c r="U21" i="39"/>
  <c r="W20" i="13" s="1"/>
  <c r="T21" i="39"/>
  <c r="V20" i="13" s="1"/>
  <c r="R21" i="39"/>
  <c r="Q21" i="39"/>
  <c r="S20" i="13" s="1"/>
  <c r="P21" i="39"/>
  <c r="R20" i="13" s="1"/>
  <c r="O21" i="39"/>
  <c r="Q20" i="13" s="1"/>
  <c r="N21" i="39"/>
  <c r="M21" i="39"/>
  <c r="O20" i="13" s="1"/>
  <c r="L21" i="39"/>
  <c r="N20" i="13" s="1"/>
  <c r="K21" i="39"/>
  <c r="M20" i="13" s="1"/>
  <c r="J21" i="39"/>
  <c r="I21" i="39"/>
  <c r="K20" i="13" s="1"/>
  <c r="H21" i="39"/>
  <c r="J20" i="13" s="1"/>
  <c r="G21" i="39"/>
  <c r="I20" i="13" s="1"/>
  <c r="F21" i="39"/>
  <c r="E21" i="39"/>
  <c r="I25" i="39" s="1"/>
  <c r="K13" i="14" s="1"/>
  <c r="D21" i="39"/>
  <c r="F20" i="13" s="1"/>
  <c r="C21" i="39"/>
  <c r="E20" i="13" s="1"/>
  <c r="B21" i="39"/>
  <c r="D20" i="13" s="1"/>
  <c r="G11" i="11" l="1"/>
  <c r="L24" i="38"/>
  <c r="N12" i="14" s="1"/>
  <c r="H24" i="39"/>
  <c r="J14" i="14" s="1"/>
  <c r="C39" i="41"/>
  <c r="J39" i="41"/>
  <c r="F39" i="41"/>
  <c r="I24" i="38"/>
  <c r="K12" i="14" s="1"/>
  <c r="J11" i="11" s="1"/>
  <c r="E24" i="38"/>
  <c r="G12" i="14" s="1"/>
  <c r="C24" i="39"/>
  <c r="E14" i="14" s="1"/>
  <c r="D11" i="11" s="1"/>
  <c r="G24" i="39"/>
  <c r="I14" i="14" s="1"/>
  <c r="K24" i="39"/>
  <c r="M14" i="14" s="1"/>
  <c r="D25" i="39"/>
  <c r="F13" i="14" s="1"/>
  <c r="H25" i="39"/>
  <c r="J13" i="14" s="1"/>
  <c r="L25" i="39"/>
  <c r="N13" i="14" s="1"/>
  <c r="H24" i="38"/>
  <c r="J12" i="14" s="1"/>
  <c r="I11" i="11" s="1"/>
  <c r="L24" i="39"/>
  <c r="N14" i="14" s="1"/>
  <c r="E25" i="39"/>
  <c r="G13" i="14" s="1"/>
  <c r="BH39" i="41"/>
  <c r="BD39" i="41"/>
  <c r="AZ39" i="41"/>
  <c r="AU39" i="41"/>
  <c r="AQ39" i="41"/>
  <c r="AM39" i="41"/>
  <c r="AH39" i="41"/>
  <c r="AD39" i="41"/>
  <c r="Y39" i="41"/>
  <c r="U39" i="41"/>
  <c r="Q39" i="41"/>
  <c r="K24" i="38"/>
  <c r="M12" i="14" s="1"/>
  <c r="L11" i="11" s="1"/>
  <c r="G24" i="38"/>
  <c r="I12" i="14" s="1"/>
  <c r="H11" i="11" s="1"/>
  <c r="E24" i="39"/>
  <c r="G14" i="14" s="1"/>
  <c r="I24" i="39"/>
  <c r="K14" i="14" s="1"/>
  <c r="F25" i="39"/>
  <c r="H13" i="14" s="1"/>
  <c r="J25" i="39"/>
  <c r="L13" i="14" s="1"/>
  <c r="G20" i="13"/>
  <c r="K25" i="38"/>
  <c r="M11" i="14" s="1"/>
  <c r="D19" i="13"/>
  <c r="J24" i="38"/>
  <c r="L12" i="14" s="1"/>
  <c r="B24" i="39"/>
  <c r="D14" i="14" s="1"/>
  <c r="F24" i="39"/>
  <c r="H14" i="14" s="1"/>
  <c r="J24" i="39"/>
  <c r="L14" i="14" s="1"/>
  <c r="C25" i="39"/>
  <c r="E13" i="14" s="1"/>
  <c r="G25" i="39"/>
  <c r="I13" i="14" s="1"/>
  <c r="K25" i="39"/>
  <c r="M13" i="14" s="1"/>
  <c r="C52" i="11"/>
  <c r="J52" i="11"/>
  <c r="G25" i="38"/>
  <c r="I11" i="14" s="1"/>
  <c r="C25" i="38"/>
  <c r="E11" i="14" s="1"/>
  <c r="D52" i="11" s="1"/>
  <c r="J25" i="38"/>
  <c r="L11" i="14" s="1"/>
  <c r="K52" i="11" s="1"/>
  <c r="F25" i="38"/>
  <c r="H11" i="14" s="1"/>
  <c r="G52" i="11" s="1"/>
  <c r="I25" i="38"/>
  <c r="K11" i="14" s="1"/>
  <c r="E25" i="38"/>
  <c r="G11" i="14" s="1"/>
  <c r="F52" i="11" s="1"/>
  <c r="B24" i="38"/>
  <c r="D12" i="14" s="1"/>
  <c r="L25" i="38"/>
  <c r="N11" i="14" s="1"/>
  <c r="M52" i="11" s="1"/>
  <c r="H25" i="38"/>
  <c r="J11" i="14" s="1"/>
  <c r="D25" i="38"/>
  <c r="F11" i="14" s="1"/>
  <c r="E52" i="11" s="1"/>
  <c r="E40" i="41" s="1"/>
  <c r="J40" i="41" l="1"/>
  <c r="I52" i="11"/>
  <c r="I40" i="41" s="1"/>
  <c r="H52" i="11"/>
  <c r="H40" i="41" s="1"/>
  <c r="K11" i="11"/>
  <c r="K40" i="41" s="1"/>
  <c r="M11" i="11"/>
  <c r="C11" i="11"/>
  <c r="C40" i="41" s="1"/>
  <c r="L52" i="11"/>
  <c r="L40" i="41" s="1"/>
  <c r="F11" i="11"/>
  <c r="G40" i="41" s="1"/>
  <c r="E6" i="13"/>
  <c r="F6" i="13"/>
  <c r="G6" i="13"/>
  <c r="H6" i="13"/>
  <c r="I6" i="13"/>
  <c r="J6" i="13"/>
  <c r="K6" i="13"/>
  <c r="L6" i="13"/>
  <c r="M6" i="13"/>
  <c r="N6" i="13"/>
  <c r="O6" i="13"/>
  <c r="P6" i="13"/>
  <c r="Q6" i="13"/>
  <c r="R6" i="13"/>
  <c r="S6" i="13"/>
  <c r="T6" i="13"/>
  <c r="U6" i="13"/>
  <c r="V6" i="13"/>
  <c r="W6" i="13"/>
  <c r="X6" i="13"/>
  <c r="Y6" i="13"/>
  <c r="Z6" i="13"/>
  <c r="AA6" i="13"/>
  <c r="AB6" i="13"/>
  <c r="AC6" i="13"/>
  <c r="AD6" i="13"/>
  <c r="AE6" i="13"/>
  <c r="AF6" i="13"/>
  <c r="AG6" i="13"/>
  <c r="AH6" i="13"/>
  <c r="AI6" i="13"/>
  <c r="AJ6" i="13"/>
  <c r="AK6" i="13"/>
  <c r="AL6" i="13"/>
  <c r="AM6" i="13"/>
  <c r="AN6" i="13"/>
  <c r="AO6" i="13"/>
  <c r="AP6" i="13"/>
  <c r="AQ6" i="13"/>
  <c r="AR6" i="13"/>
  <c r="AS6" i="13"/>
  <c r="AT6" i="13"/>
  <c r="AU6" i="13"/>
  <c r="AV6" i="13"/>
  <c r="AW6" i="13"/>
  <c r="AX6" i="13"/>
  <c r="AY6" i="13"/>
  <c r="AZ6" i="13"/>
  <c r="BA6" i="13"/>
  <c r="BB6" i="13"/>
  <c r="BC6" i="13"/>
  <c r="BD6" i="13"/>
  <c r="BE6" i="13"/>
  <c r="BF6" i="13"/>
  <c r="BG6" i="13"/>
  <c r="BH6" i="13"/>
  <c r="BI6" i="13"/>
  <c r="BJ6" i="13"/>
  <c r="BK6" i="13"/>
  <c r="D6" i="13"/>
  <c r="K10" i="14"/>
  <c r="J62" i="11" s="1"/>
  <c r="L10" i="14"/>
  <c r="K62" i="11" s="1"/>
  <c r="M10" i="14"/>
  <c r="L62" i="11" s="1"/>
  <c r="N10" i="14"/>
  <c r="M62" i="11" s="1"/>
  <c r="O10" i="14"/>
  <c r="N62" i="11" s="1"/>
  <c r="P10" i="14"/>
  <c r="O62" i="11" s="1"/>
  <c r="Q10" i="14"/>
  <c r="P62" i="11" s="1"/>
  <c r="R10" i="14"/>
  <c r="Q62" i="11" s="1"/>
  <c r="S10" i="14"/>
  <c r="R62" i="11" s="1"/>
  <c r="T10" i="14"/>
  <c r="S62" i="11" s="1"/>
  <c r="U10" i="14"/>
  <c r="T62" i="11" s="1"/>
  <c r="V10" i="14"/>
  <c r="U62" i="11" s="1"/>
  <c r="W10" i="14"/>
  <c r="V62" i="11" s="1"/>
  <c r="X10" i="14"/>
  <c r="W62" i="11" s="1"/>
  <c r="Y10" i="14"/>
  <c r="X62" i="11" s="1"/>
  <c r="Z10" i="14"/>
  <c r="Y62" i="11" s="1"/>
  <c r="AA10" i="14"/>
  <c r="Z62" i="11" s="1"/>
  <c r="AB10" i="14"/>
  <c r="AA62" i="11" s="1"/>
  <c r="AC10" i="14"/>
  <c r="AB62" i="11" s="1"/>
  <c r="AD10" i="14"/>
  <c r="AC62" i="11" s="1"/>
  <c r="AE10" i="14"/>
  <c r="AD62" i="11" s="1"/>
  <c r="AF10" i="14"/>
  <c r="AE62" i="11" s="1"/>
  <c r="AG10" i="14"/>
  <c r="AF62" i="11" s="1"/>
  <c r="AH10" i="14"/>
  <c r="AG62" i="11" s="1"/>
  <c r="AI10" i="14"/>
  <c r="AH62" i="11" s="1"/>
  <c r="AJ10" i="14"/>
  <c r="AI62" i="11" s="1"/>
  <c r="AK10" i="14"/>
  <c r="AJ62" i="11" s="1"/>
  <c r="AL10" i="14"/>
  <c r="AK62" i="11" s="1"/>
  <c r="AM10" i="14"/>
  <c r="AL62" i="11" s="1"/>
  <c r="AN10" i="14"/>
  <c r="AM62" i="11" s="1"/>
  <c r="AO10" i="14"/>
  <c r="AN62" i="11" s="1"/>
  <c r="AP10" i="14"/>
  <c r="AO62" i="11" s="1"/>
  <c r="AQ10" i="14"/>
  <c r="AP62" i="11" s="1"/>
  <c r="AR10" i="14"/>
  <c r="AQ62" i="11" s="1"/>
  <c r="AS10" i="14"/>
  <c r="AR62" i="11" s="1"/>
  <c r="AT10" i="14"/>
  <c r="AS62" i="11" s="1"/>
  <c r="AU10" i="14"/>
  <c r="AT62" i="11" s="1"/>
  <c r="AV10" i="14"/>
  <c r="AU62" i="11" s="1"/>
  <c r="AW10" i="14"/>
  <c r="AV62" i="11" s="1"/>
  <c r="AX10" i="14"/>
  <c r="AW62" i="11" s="1"/>
  <c r="AY10" i="14"/>
  <c r="AX62" i="11" s="1"/>
  <c r="AZ10" i="14"/>
  <c r="AY62" i="11" s="1"/>
  <c r="BA10" i="14"/>
  <c r="AZ62" i="11" s="1"/>
  <c r="BB10" i="14"/>
  <c r="BA62" i="11" s="1"/>
  <c r="BC10" i="14"/>
  <c r="BB62" i="11" s="1"/>
  <c r="BD10" i="14"/>
  <c r="BC62" i="11" s="1"/>
  <c r="BE10" i="14"/>
  <c r="BD62" i="11" s="1"/>
  <c r="BF10" i="14"/>
  <c r="BE62" i="11" s="1"/>
  <c r="BG10" i="14"/>
  <c r="BF62" i="11" s="1"/>
  <c r="BH10" i="14"/>
  <c r="BG62" i="11" s="1"/>
  <c r="BI10" i="14"/>
  <c r="BH62" i="11" s="1"/>
  <c r="BJ10" i="14"/>
  <c r="BI62" i="11" s="1"/>
  <c r="BK10" i="14"/>
  <c r="BJ62" i="11" s="1"/>
  <c r="F10" i="14"/>
  <c r="E62" i="11" s="1"/>
  <c r="G10" i="14"/>
  <c r="F62" i="11" s="1"/>
  <c r="H10" i="14"/>
  <c r="G62" i="11" s="1"/>
  <c r="I10" i="14"/>
  <c r="H62" i="11" s="1"/>
  <c r="J10" i="14"/>
  <c r="I62" i="11" s="1"/>
  <c r="E10" i="14"/>
  <c r="D62" i="11" s="1"/>
  <c r="D10" i="14"/>
  <c r="C62" i="11" s="1"/>
  <c r="C43" i="41" s="1"/>
  <c r="D40" i="41" l="1"/>
  <c r="M40" i="41"/>
  <c r="F40" i="41"/>
  <c r="I43" i="41"/>
  <c r="E43" i="41"/>
  <c r="BG43" i="41"/>
  <c r="BC43" i="41"/>
  <c r="AY43" i="41"/>
  <c r="AU43" i="41"/>
  <c r="AQ43" i="41"/>
  <c r="AM43" i="41"/>
  <c r="AI43" i="41"/>
  <c r="AE43" i="41"/>
  <c r="AA43" i="41"/>
  <c r="W43" i="41"/>
  <c r="S43" i="41"/>
  <c r="O43" i="41"/>
  <c r="K43" i="41"/>
  <c r="H43" i="41"/>
  <c r="BF43" i="41"/>
  <c r="BB43" i="41"/>
  <c r="AT43" i="41"/>
  <c r="AP43" i="41"/>
  <c r="AH43" i="41"/>
  <c r="AD43" i="41"/>
  <c r="V43" i="41"/>
  <c r="R43" i="41"/>
  <c r="D43" i="41"/>
  <c r="F62" i="40"/>
  <c r="BJ43" i="41"/>
  <c r="AX43" i="41"/>
  <c r="E62" i="40"/>
  <c r="AL43" i="41"/>
  <c r="D62" i="40"/>
  <c r="C62" i="40"/>
  <c r="Z43" i="41"/>
  <c r="N43" i="41"/>
  <c r="B62" i="40"/>
  <c r="G43" i="41"/>
  <c r="F43" i="41"/>
  <c r="BH43" i="41"/>
  <c r="BD43" i="41"/>
  <c r="AZ43" i="41"/>
  <c r="AV43" i="41"/>
  <c r="AR43" i="41"/>
  <c r="AN43" i="41"/>
  <c r="AJ43" i="41"/>
  <c r="AF43" i="41"/>
  <c r="AB43" i="41"/>
  <c r="X43" i="41"/>
  <c r="T43" i="41"/>
  <c r="P43" i="41"/>
  <c r="L43" i="41"/>
  <c r="BI43" i="41"/>
  <c r="BA43" i="41"/>
  <c r="AS43" i="41"/>
  <c r="AK43" i="41"/>
  <c r="AC43" i="41"/>
  <c r="U43" i="41"/>
  <c r="M43" i="41"/>
  <c r="J43" i="41"/>
  <c r="BE43" i="41"/>
  <c r="AW43" i="41"/>
  <c r="AO43" i="41"/>
  <c r="AG43" i="41"/>
  <c r="Y43" i="41"/>
  <c r="Q43" i="41"/>
  <c r="B62" i="12"/>
  <c r="D43" i="43" l="1"/>
  <c r="E43" i="43"/>
  <c r="C43" i="43"/>
  <c r="G43" i="43"/>
  <c r="F43" i="43"/>
  <c r="C27" i="34"/>
  <c r="C9" i="34"/>
  <c r="C8" i="34"/>
  <c r="C7" i="34"/>
  <c r="C6" i="34"/>
  <c r="F6" i="34" s="1"/>
  <c r="C5" i="34"/>
  <c r="D11" i="34" s="1"/>
  <c r="D15" i="34"/>
  <c r="E6" i="34" l="1"/>
  <c r="D6" i="34"/>
  <c r="D13" i="34"/>
  <c r="E15" i="34"/>
  <c r="G6" i="34" l="1"/>
  <c r="F15" i="34"/>
  <c r="G15" i="34" l="1"/>
  <c r="H15" i="34" l="1"/>
  <c r="I15" i="34" l="1"/>
  <c r="J15" i="34" l="1"/>
  <c r="K15" i="34" l="1"/>
  <c r="L15" i="34" l="1"/>
  <c r="M15" i="34" l="1"/>
  <c r="N15" i="34" l="1"/>
  <c r="O15" i="34" l="1"/>
  <c r="P15" i="34" l="1"/>
  <c r="Q15" i="34" l="1"/>
  <c r="R15" i="34" l="1"/>
  <c r="S15" i="34" l="1"/>
  <c r="T15" i="34" l="1"/>
  <c r="U15" i="34" l="1"/>
  <c r="V15" i="34" l="1"/>
  <c r="W15" i="34" l="1"/>
  <c r="X15" i="34" l="1"/>
  <c r="Y15" i="34" l="1"/>
  <c r="Z15" i="34" l="1"/>
  <c r="AA15" i="34" l="1"/>
  <c r="AB15" i="34" l="1"/>
  <c r="AC15" i="34" l="1"/>
  <c r="AD15" i="34" l="1"/>
  <c r="AE15" i="34" l="1"/>
  <c r="AF15" i="34" l="1"/>
  <c r="AG15" i="34" l="1"/>
  <c r="AH15" i="34" l="1"/>
  <c r="AI15" i="34" l="1"/>
  <c r="AJ15" i="34" l="1"/>
  <c r="AK15" i="34" l="1"/>
  <c r="AL15" i="34" l="1"/>
  <c r="AM15" i="34" l="1"/>
  <c r="AN15" i="34" l="1"/>
  <c r="AO15" i="34" l="1"/>
  <c r="AP15" i="34" l="1"/>
  <c r="AQ15" i="34" l="1"/>
  <c r="AR15" i="34" l="1"/>
  <c r="AS15" i="34" l="1"/>
  <c r="AT15" i="34" l="1"/>
  <c r="AU15" i="34" l="1"/>
  <c r="AV15" i="34" l="1"/>
  <c r="AW15" i="34" l="1"/>
  <c r="AX15" i="34" l="1"/>
  <c r="AY15" i="34" s="1"/>
  <c r="AZ15" i="34" s="1"/>
  <c r="BA15" i="34" s="1"/>
  <c r="BB15" i="34" s="1"/>
  <c r="BC15" i="34" s="1"/>
  <c r="BD15" i="34" s="1"/>
  <c r="BE15" i="34" s="1"/>
  <c r="BF15" i="34" s="1"/>
  <c r="BG15" i="34" s="1"/>
  <c r="BH15" i="34" s="1"/>
  <c r="BI15" i="34" s="1"/>
  <c r="BJ15" i="34" s="1"/>
  <c r="C9" i="33" l="1"/>
  <c r="C8" i="33"/>
  <c r="C7" i="33"/>
  <c r="C6" i="33"/>
  <c r="B2" i="15" l="1"/>
  <c r="P26" i="33"/>
  <c r="Q5" i="13" s="1"/>
  <c r="R26" i="33"/>
  <c r="S5" i="13" s="1"/>
  <c r="S26" i="33"/>
  <c r="T5" i="13" s="1"/>
  <c r="T26" i="33"/>
  <c r="U5" i="13" s="1"/>
  <c r="U26" i="33"/>
  <c r="V5" i="13" s="1"/>
  <c r="V26" i="33"/>
  <c r="W5" i="13" s="1"/>
  <c r="W26" i="33"/>
  <c r="X5" i="13" s="1"/>
  <c r="X26" i="33"/>
  <c r="Y5" i="13" s="1"/>
  <c r="Y26" i="33"/>
  <c r="Z5" i="13" s="1"/>
  <c r="Z26" i="33"/>
  <c r="AA5" i="13" s="1"/>
  <c r="AA26" i="33"/>
  <c r="AB5" i="13" s="1"/>
  <c r="AB26" i="33"/>
  <c r="AC5" i="13" s="1"/>
  <c r="AC26" i="33"/>
  <c r="AD5" i="13" s="1"/>
  <c r="AD26" i="33"/>
  <c r="AE5" i="13" s="1"/>
  <c r="AE26" i="33"/>
  <c r="AF5" i="13" s="1"/>
  <c r="AF26" i="33"/>
  <c r="AG5" i="13" s="1"/>
  <c r="AG26" i="33"/>
  <c r="AH5" i="13" s="1"/>
  <c r="AH26" i="33"/>
  <c r="AI5" i="13" s="1"/>
  <c r="AI26" i="33"/>
  <c r="AJ5" i="13" s="1"/>
  <c r="AJ26" i="33"/>
  <c r="AK5" i="13" s="1"/>
  <c r="AK26" i="33"/>
  <c r="AL5" i="13" s="1"/>
  <c r="AL26" i="33"/>
  <c r="AM5" i="13" s="1"/>
  <c r="AM26" i="33"/>
  <c r="AN5" i="13" s="1"/>
  <c r="AN26" i="33"/>
  <c r="AO5" i="13" s="1"/>
  <c r="AO26" i="33"/>
  <c r="AP5" i="13" s="1"/>
  <c r="AP26" i="33"/>
  <c r="AQ5" i="13" s="1"/>
  <c r="AQ26" i="33"/>
  <c r="AR5" i="13" s="1"/>
  <c r="AR26" i="33"/>
  <c r="AS5" i="13" s="1"/>
  <c r="AS26" i="33"/>
  <c r="AT5" i="13" s="1"/>
  <c r="AT26" i="33"/>
  <c r="AU5" i="13" s="1"/>
  <c r="AU26" i="33"/>
  <c r="AV5" i="13" s="1"/>
  <c r="AV26" i="33"/>
  <c r="AW5" i="13" s="1"/>
  <c r="AW26" i="33"/>
  <c r="AX5" i="13" s="1"/>
  <c r="AX26" i="33"/>
  <c r="AY5" i="13" s="1"/>
  <c r="AY26" i="33"/>
  <c r="AZ5" i="13" s="1"/>
  <c r="AZ26" i="33"/>
  <c r="BA5" i="13" s="1"/>
  <c r="BA26" i="33"/>
  <c r="BB5" i="13" s="1"/>
  <c r="BB26" i="33"/>
  <c r="BC5" i="13" s="1"/>
  <c r="BC26" i="33"/>
  <c r="BD5" i="13" s="1"/>
  <c r="BD26" i="33"/>
  <c r="BE5" i="13" s="1"/>
  <c r="BE26" i="33"/>
  <c r="BF5" i="13" s="1"/>
  <c r="BF26" i="33"/>
  <c r="BG5" i="13" s="1"/>
  <c r="BG26" i="33"/>
  <c r="BH5" i="13" s="1"/>
  <c r="BH26" i="33"/>
  <c r="BI5" i="13" s="1"/>
  <c r="BI26" i="33"/>
  <c r="BJ5" i="13" s="1"/>
  <c r="BJ26" i="33"/>
  <c r="BK5" i="13" s="1"/>
  <c r="D26" i="33"/>
  <c r="E5" i="13" s="1"/>
  <c r="E26" i="33"/>
  <c r="F5" i="13" s="1"/>
  <c r="F26" i="33"/>
  <c r="G5" i="13" s="1"/>
  <c r="G26" i="33"/>
  <c r="H5" i="13" s="1"/>
  <c r="H26" i="33"/>
  <c r="I5" i="13" s="1"/>
  <c r="I26" i="33"/>
  <c r="J5" i="13" s="1"/>
  <c r="J26" i="33"/>
  <c r="K5" i="13" s="1"/>
  <c r="L26" i="33"/>
  <c r="M5" i="13" s="1"/>
  <c r="M26" i="33"/>
  <c r="N5" i="13" s="1"/>
  <c r="N26" i="33"/>
  <c r="O5" i="13" s="1"/>
  <c r="O26" i="33"/>
  <c r="P5" i="13" s="1"/>
  <c r="C26" i="33"/>
  <c r="D5" i="13" s="1"/>
  <c r="BJ21" i="33"/>
  <c r="F21" i="33"/>
  <c r="D11" i="33"/>
  <c r="C28" i="33"/>
  <c r="D17" i="13" s="1"/>
  <c r="C24" i="33"/>
  <c r="B63" i="12" s="1"/>
  <c r="D15" i="33"/>
  <c r="D17" i="33" l="1"/>
  <c r="D28" i="33" s="1"/>
  <c r="G9" i="14"/>
  <c r="F56" i="11" s="1"/>
  <c r="F30" i="33"/>
  <c r="BJ30" i="33"/>
  <c r="BK9" i="14" s="1"/>
  <c r="BJ56" i="11" s="1"/>
  <c r="F56" i="40" s="1"/>
  <c r="C21" i="33"/>
  <c r="C30" i="33" s="1"/>
  <c r="H21" i="33"/>
  <c r="D21" i="33"/>
  <c r="E21" i="33"/>
  <c r="D13" i="33"/>
  <c r="E15" i="33"/>
  <c r="H30" i="33" l="1"/>
  <c r="I9" i="14" s="1"/>
  <c r="H56" i="11" s="1"/>
  <c r="E30" i="33"/>
  <c r="F9" i="14" s="1"/>
  <c r="E56" i="11" s="1"/>
  <c r="D30" i="33"/>
  <c r="E9" i="14" s="1"/>
  <c r="D56" i="11" s="1"/>
  <c r="E17" i="13"/>
  <c r="D9" i="14"/>
  <c r="C56" i="11" s="1"/>
  <c r="C32" i="41" s="1"/>
  <c r="E17" i="33"/>
  <c r="E28" i="33" s="1"/>
  <c r="F15" i="33"/>
  <c r="E32" i="41" l="1"/>
  <c r="F32" i="41"/>
  <c r="D32" i="41"/>
  <c r="D20" i="33"/>
  <c r="E20" i="33"/>
  <c r="F17" i="13"/>
  <c r="G15" i="33"/>
  <c r="F17" i="33"/>
  <c r="F28" i="33" s="1"/>
  <c r="D24" i="33" l="1"/>
  <c r="C63" i="12" s="1"/>
  <c r="E24" i="33"/>
  <c r="D63" i="12" s="1"/>
  <c r="D18" i="33"/>
  <c r="D19" i="33" s="1"/>
  <c r="G17" i="13"/>
  <c r="F20" i="33"/>
  <c r="H15" i="33"/>
  <c r="E18" i="33"/>
  <c r="E19" i="33" s="1"/>
  <c r="F24" i="33" l="1"/>
  <c r="E63" i="12" s="1"/>
  <c r="I15" i="33"/>
  <c r="F18" i="33"/>
  <c r="F19" i="33" s="1"/>
  <c r="G17" i="33" s="1"/>
  <c r="G28" i="33" s="1"/>
  <c r="J15" i="33" l="1"/>
  <c r="H17" i="13"/>
  <c r="G20" i="33"/>
  <c r="G24" i="33" l="1"/>
  <c r="F63" i="12" s="1"/>
  <c r="G18" i="33"/>
  <c r="G19" i="33" s="1"/>
  <c r="K15" i="33"/>
  <c r="G21" i="33" l="1"/>
  <c r="G30" i="33" s="1"/>
  <c r="L15" i="33"/>
  <c r="H17" i="33" l="1"/>
  <c r="H9" i="14"/>
  <c r="G56" i="11" s="1"/>
  <c r="M15" i="33"/>
  <c r="H20" i="33" l="1"/>
  <c r="H28" i="33"/>
  <c r="I17" i="13" s="1"/>
  <c r="G32" i="41"/>
  <c r="H32" i="41"/>
  <c r="H18" i="33"/>
  <c r="H19" i="33" s="1"/>
  <c r="I17" i="33" s="1"/>
  <c r="N15" i="33"/>
  <c r="I20" i="33" l="1"/>
  <c r="I28" i="33"/>
  <c r="H24" i="33"/>
  <c r="G63" i="12" s="1"/>
  <c r="I18" i="33"/>
  <c r="I19" i="33" s="1"/>
  <c r="J17" i="13"/>
  <c r="O15" i="33"/>
  <c r="I24" i="33" l="1"/>
  <c r="H63" i="12" s="1"/>
  <c r="I21" i="33"/>
  <c r="I30" i="33" s="1"/>
  <c r="P15" i="33"/>
  <c r="J17" i="33" l="1"/>
  <c r="J9" i="14"/>
  <c r="I56" i="11" s="1"/>
  <c r="I32" i="41" s="1"/>
  <c r="Q15" i="33"/>
  <c r="J20" i="33" l="1"/>
  <c r="J24" i="33" s="1"/>
  <c r="J28" i="33"/>
  <c r="I63" i="12"/>
  <c r="J18" i="33"/>
  <c r="J19" i="33" s="1"/>
  <c r="J21" i="33" s="1"/>
  <c r="J30" i="33" s="1"/>
  <c r="K17" i="13"/>
  <c r="R15" i="33"/>
  <c r="K17" i="33" l="1"/>
  <c r="K28" i="33" s="1"/>
  <c r="K9" i="14"/>
  <c r="J56" i="11" s="1"/>
  <c r="J32" i="41" s="1"/>
  <c r="S15" i="33"/>
  <c r="K20" i="33" l="1"/>
  <c r="L17" i="13"/>
  <c r="K21" i="33"/>
  <c r="K30" i="33" s="1"/>
  <c r="T15" i="33"/>
  <c r="K24" i="33" l="1"/>
  <c r="J63" i="12" s="1"/>
  <c r="K18" i="33"/>
  <c r="K19" i="33" s="1"/>
  <c r="L17" i="33"/>
  <c r="K26" i="33"/>
  <c r="L5" i="13" s="1"/>
  <c r="L9" i="14"/>
  <c r="K56" i="11" s="1"/>
  <c r="K32" i="41" s="1"/>
  <c r="U15" i="33"/>
  <c r="L28" i="33" l="1"/>
  <c r="M17" i="13" s="1"/>
  <c r="L20" i="33"/>
  <c r="V15" i="33"/>
  <c r="L24" i="33" l="1"/>
  <c r="K63" i="12" s="1"/>
  <c r="L18" i="33"/>
  <c r="L19" i="33" s="1"/>
  <c r="L21" i="33" s="1"/>
  <c r="W15" i="33"/>
  <c r="L30" i="33" l="1"/>
  <c r="M9" i="14" s="1"/>
  <c r="L56" i="11" s="1"/>
  <c r="L32" i="41" s="1"/>
  <c r="M17" i="33"/>
  <c r="X15" i="33"/>
  <c r="M28" i="33" l="1"/>
  <c r="N17" i="13" s="1"/>
  <c r="M20" i="33"/>
  <c r="M24" i="33" s="1"/>
  <c r="Y15" i="33"/>
  <c r="L63" i="12" l="1"/>
  <c r="M18" i="33"/>
  <c r="M19" i="33" s="1"/>
  <c r="M21" i="33" s="1"/>
  <c r="M30" i="33" s="1"/>
  <c r="Z15" i="33"/>
  <c r="N9" i="14" l="1"/>
  <c r="M56" i="11" s="1"/>
  <c r="M32" i="41" s="1"/>
  <c r="N17" i="33"/>
  <c r="N28" i="33" s="1"/>
  <c r="AA15" i="33"/>
  <c r="N20" i="33" l="1"/>
  <c r="O17" i="13"/>
  <c r="AB15" i="33"/>
  <c r="N24" i="33" l="1"/>
  <c r="M63" i="12" s="1"/>
  <c r="B63" i="42" s="1"/>
  <c r="N18" i="33"/>
  <c r="N19" i="33" s="1"/>
  <c r="N21" i="33" s="1"/>
  <c r="N30" i="33" s="1"/>
  <c r="AC15" i="33"/>
  <c r="O9" i="14" l="1"/>
  <c r="N56" i="11" s="1"/>
  <c r="O17" i="33"/>
  <c r="O28" i="33" s="1"/>
  <c r="AD15" i="33"/>
  <c r="B56" i="40" l="1"/>
  <c r="N32" i="41"/>
  <c r="C32" i="43" s="1"/>
  <c r="O20" i="33"/>
  <c r="P17" i="13"/>
  <c r="AE15" i="33"/>
  <c r="O24" i="33" l="1"/>
  <c r="N63" i="12" s="1"/>
  <c r="O18" i="33"/>
  <c r="O19" i="33" s="1"/>
  <c r="O21" i="33" s="1"/>
  <c r="AF15" i="33"/>
  <c r="P17" i="33" l="1"/>
  <c r="P28" i="33" s="1"/>
  <c r="O30" i="33"/>
  <c r="P9" i="14"/>
  <c r="O56" i="11" s="1"/>
  <c r="O32" i="41" s="1"/>
  <c r="Q17" i="13"/>
  <c r="AG15" i="33"/>
  <c r="P20" i="33" l="1"/>
  <c r="P18" i="33"/>
  <c r="P19" i="33" s="1"/>
  <c r="P21" i="33" s="1"/>
  <c r="AH15" i="33"/>
  <c r="Q17" i="33" l="1"/>
  <c r="Q28" i="33" s="1"/>
  <c r="R17" i="13" s="1"/>
  <c r="P30" i="33"/>
  <c r="P24" i="33"/>
  <c r="O63" i="12" s="1"/>
  <c r="Q9" i="14"/>
  <c r="P56" i="11" s="1"/>
  <c r="P32" i="41" s="1"/>
  <c r="AI15" i="33"/>
  <c r="Q20" i="33" l="1"/>
  <c r="Q18" i="33" s="1"/>
  <c r="Q19" i="33" s="1"/>
  <c r="Q21" i="33" s="1"/>
  <c r="AJ15" i="33"/>
  <c r="Q26" i="33" l="1"/>
  <c r="R5" i="13" s="1"/>
  <c r="Q30" i="33"/>
  <c r="Q24" i="33"/>
  <c r="P63" i="12" s="1"/>
  <c r="R17" i="33"/>
  <c r="R28" i="33" s="1"/>
  <c r="R9" i="14"/>
  <c r="Q56" i="11" s="1"/>
  <c r="Q32" i="41" s="1"/>
  <c r="AK15" i="33"/>
  <c r="R20" i="33" l="1"/>
  <c r="S17" i="13"/>
  <c r="AL15" i="33"/>
  <c r="R24" i="33" l="1"/>
  <c r="Q63" i="12" s="1"/>
  <c r="R18" i="33"/>
  <c r="R19" i="33" s="1"/>
  <c r="R21" i="33" s="1"/>
  <c r="R30" i="33" s="1"/>
  <c r="AM15" i="33"/>
  <c r="AN15" i="33" s="1"/>
  <c r="AO15" i="33" s="1"/>
  <c r="AP15" i="33" s="1"/>
  <c r="AQ15" i="33" s="1"/>
  <c r="AR15" i="33" s="1"/>
  <c r="AS15" i="33" s="1"/>
  <c r="AT15" i="33" s="1"/>
  <c r="AU15" i="33" s="1"/>
  <c r="AV15" i="33" s="1"/>
  <c r="AW15" i="33" s="1"/>
  <c r="AX15" i="33" s="1"/>
  <c r="AY15" i="33" s="1"/>
  <c r="AZ15" i="33" s="1"/>
  <c r="BA15" i="33" s="1"/>
  <c r="BB15" i="33" s="1"/>
  <c r="BC15" i="33" s="1"/>
  <c r="BD15" i="33" s="1"/>
  <c r="BE15" i="33" s="1"/>
  <c r="BF15" i="33" s="1"/>
  <c r="BG15" i="33" s="1"/>
  <c r="BH15" i="33" s="1"/>
  <c r="BI15" i="33" s="1"/>
  <c r="BJ15" i="33" s="1"/>
  <c r="S17" i="33" l="1"/>
  <c r="S28" i="33" s="1"/>
  <c r="S9" i="14"/>
  <c r="R56" i="11" s="1"/>
  <c r="R32" i="41" s="1"/>
  <c r="T17" i="13" l="1"/>
  <c r="S20" i="33"/>
  <c r="S24" i="33" l="1"/>
  <c r="R63" i="12" s="1"/>
  <c r="S18" i="33"/>
  <c r="S19" i="33" s="1"/>
  <c r="S21" i="33" s="1"/>
  <c r="S30" i="33" l="1"/>
  <c r="T9" i="14" s="1"/>
  <c r="S56" i="11" s="1"/>
  <c r="S32" i="41" s="1"/>
  <c r="T17" i="33"/>
  <c r="T20" i="33" l="1"/>
  <c r="T28" i="33"/>
  <c r="U17" i="13"/>
  <c r="T18" i="33"/>
  <c r="T19" i="33" s="1"/>
  <c r="T21" i="33" s="1"/>
  <c r="T30" i="33" s="1"/>
  <c r="T24" i="33" l="1"/>
  <c r="S63" i="12" s="1"/>
  <c r="U17" i="33"/>
  <c r="U28" i="33" s="1"/>
  <c r="U9" i="14"/>
  <c r="T56" i="11" s="1"/>
  <c r="T32" i="41" s="1"/>
  <c r="V17" i="13" l="1"/>
  <c r="U20" i="33"/>
  <c r="U24" i="33" l="1"/>
  <c r="T63" i="12" s="1"/>
  <c r="U18" i="33"/>
  <c r="U19" i="33" s="1"/>
  <c r="U21" i="33" s="1"/>
  <c r="U30" i="33" l="1"/>
  <c r="V9" i="14" s="1"/>
  <c r="U56" i="11" s="1"/>
  <c r="U32" i="41" s="1"/>
  <c r="V17" i="33"/>
  <c r="V28" i="33" l="1"/>
  <c r="W17" i="13" s="1"/>
  <c r="V20" i="33"/>
  <c r="V24" i="33" l="1"/>
  <c r="U63" i="12" s="1"/>
  <c r="V18" i="33"/>
  <c r="V19" i="33" s="1"/>
  <c r="V21" i="33" s="1"/>
  <c r="V30" i="33" l="1"/>
  <c r="W9" i="14" s="1"/>
  <c r="V56" i="11" s="1"/>
  <c r="V32" i="41" s="1"/>
  <c r="W17" i="33"/>
  <c r="W28" i="33" l="1"/>
  <c r="X17" i="13" s="1"/>
  <c r="W20" i="33"/>
  <c r="W24" i="33" l="1"/>
  <c r="V63" i="12" s="1"/>
  <c r="W18" i="33"/>
  <c r="W19" i="33" s="1"/>
  <c r="W21" i="33" s="1"/>
  <c r="W30" i="33" s="1"/>
  <c r="X17" i="33" l="1"/>
  <c r="X28" i="33" s="1"/>
  <c r="X9" i="14"/>
  <c r="W56" i="11" s="1"/>
  <c r="W32" i="41" s="1"/>
  <c r="X20" i="33" l="1"/>
  <c r="Y17" i="13"/>
  <c r="X24" i="33" l="1"/>
  <c r="W63" i="12" s="1"/>
  <c r="X18" i="33"/>
  <c r="X19" i="33" s="1"/>
  <c r="X21" i="33" s="1"/>
  <c r="X30" i="33" l="1"/>
  <c r="Y9" i="14" s="1"/>
  <c r="X56" i="11" s="1"/>
  <c r="X32" i="41" s="1"/>
  <c r="Y17" i="33"/>
  <c r="Y20" i="33" l="1"/>
  <c r="Y28" i="33"/>
  <c r="Y18" i="33"/>
  <c r="Y19" i="33" s="1"/>
  <c r="Y21" i="33" s="1"/>
  <c r="Z17" i="13"/>
  <c r="Z17" i="33" l="1"/>
  <c r="Z28" i="33" s="1"/>
  <c r="AA17" i="13" s="1"/>
  <c r="Y30" i="33"/>
  <c r="Y24" i="33"/>
  <c r="X63" i="12" s="1"/>
  <c r="Z9" i="14"/>
  <c r="Y56" i="11" s="1"/>
  <c r="Y32" i="41" s="1"/>
  <c r="Z20" i="33" l="1"/>
  <c r="Z18" i="33" s="1"/>
  <c r="Z19" i="33" s="1"/>
  <c r="Z21" i="33" s="1"/>
  <c r="Z30" i="33" s="1"/>
  <c r="Z24" i="33" l="1"/>
  <c r="Y63" i="12" s="1"/>
  <c r="C63" i="42" s="1"/>
  <c r="AA17" i="33"/>
  <c r="AA28" i="33" s="1"/>
  <c r="AA9" i="14"/>
  <c r="Z56" i="11" s="1"/>
  <c r="C56" i="40" l="1"/>
  <c r="Z32" i="41"/>
  <c r="D32" i="43" s="1"/>
  <c r="AB17" i="13"/>
  <c r="AA20" i="33"/>
  <c r="AA24" i="33" l="1"/>
  <c r="Z63" i="12" s="1"/>
  <c r="AA18" i="33"/>
  <c r="AA19" i="33" s="1"/>
  <c r="AA21" i="33" s="1"/>
  <c r="AB17" i="33" l="1"/>
  <c r="AB28" i="33" s="1"/>
  <c r="AA30" i="33"/>
  <c r="AB9" i="14"/>
  <c r="AA56" i="11" s="1"/>
  <c r="AA32" i="41" s="1"/>
  <c r="AC17" i="13"/>
  <c r="AB20" i="33"/>
  <c r="AB24" i="33" l="1"/>
  <c r="AA63" i="12" s="1"/>
  <c r="AB18" i="33"/>
  <c r="AB19" i="33" s="1"/>
  <c r="AB21" i="33" s="1"/>
  <c r="AB30" i="33" s="1"/>
  <c r="AC9" i="14" l="1"/>
  <c r="AB56" i="11" s="1"/>
  <c r="AB32" i="41" s="1"/>
  <c r="AC17" i="33"/>
  <c r="AC28" i="33" s="1"/>
  <c r="AC20" i="33" l="1"/>
  <c r="AD17" i="13"/>
  <c r="AC24" i="33" l="1"/>
  <c r="AB63" i="12" s="1"/>
  <c r="AC18" i="33"/>
  <c r="AC19" i="33" s="1"/>
  <c r="AC21" i="33" s="1"/>
  <c r="AC30" i="33" l="1"/>
  <c r="AD9" i="14" s="1"/>
  <c r="AC56" i="11" s="1"/>
  <c r="AC32" i="41" s="1"/>
  <c r="AD17" i="33"/>
  <c r="AD20" i="33" l="1"/>
  <c r="AD28" i="33"/>
  <c r="AE17" i="13" s="1"/>
  <c r="AD18" i="33"/>
  <c r="AD19" i="33" s="1"/>
  <c r="AD21" i="33" s="1"/>
  <c r="AD30" i="33" s="1"/>
  <c r="AD24" i="33" l="1"/>
  <c r="AC63" i="12" s="1"/>
  <c r="AE17" i="33"/>
  <c r="AE28" i="33" s="1"/>
  <c r="AE9" i="14"/>
  <c r="AD56" i="11" s="1"/>
  <c r="AD32" i="41" s="1"/>
  <c r="AE20" i="33" l="1"/>
  <c r="AE18" i="33"/>
  <c r="AE19" i="33" s="1"/>
  <c r="AE21" i="33" s="1"/>
  <c r="AE30" i="33" s="1"/>
  <c r="AF17" i="13"/>
  <c r="AE24" i="33" l="1"/>
  <c r="AD63" i="12" s="1"/>
  <c r="AF9" i="14"/>
  <c r="AE56" i="11" s="1"/>
  <c r="AE32" i="41" s="1"/>
  <c r="AF17" i="33"/>
  <c r="AF28" i="33" s="1"/>
  <c r="AG17" i="13" l="1"/>
  <c r="AF20" i="33"/>
  <c r="AF24" i="33" l="1"/>
  <c r="AE63" i="12" s="1"/>
  <c r="AF18" i="33"/>
  <c r="AF19" i="33" s="1"/>
  <c r="AF21" i="33" s="1"/>
  <c r="AF30" i="33" s="1"/>
  <c r="AG9" i="14" l="1"/>
  <c r="AF56" i="11" s="1"/>
  <c r="AF32" i="41" s="1"/>
  <c r="AG17" i="33"/>
  <c r="AG28" i="33" s="1"/>
  <c r="AH17" i="13" l="1"/>
  <c r="AG20" i="33"/>
  <c r="AG24" i="33" l="1"/>
  <c r="AF63" i="12" s="1"/>
  <c r="AG18" i="33"/>
  <c r="AG19" i="33" s="1"/>
  <c r="AG21" i="33" s="1"/>
  <c r="AH17" i="33" l="1"/>
  <c r="AH28" i="33" s="1"/>
  <c r="AG30" i="33"/>
  <c r="AH9" i="14"/>
  <c r="AG56" i="11" s="1"/>
  <c r="AG32" i="41" s="1"/>
  <c r="AI17" i="13"/>
  <c r="AH20" i="33"/>
  <c r="AH24" i="33" l="1"/>
  <c r="AG63" i="12" s="1"/>
  <c r="AH18" i="33"/>
  <c r="AH19" i="33" s="1"/>
  <c r="AH21" i="33" s="1"/>
  <c r="AH30" i="33" s="1"/>
  <c r="AI9" i="14" l="1"/>
  <c r="AH56" i="11" s="1"/>
  <c r="AH32" i="41" s="1"/>
  <c r="AI17" i="33"/>
  <c r="AI28" i="33" s="1"/>
  <c r="AJ17" i="13" l="1"/>
  <c r="AI20" i="33"/>
  <c r="AI24" i="33" l="1"/>
  <c r="AH63" i="12" s="1"/>
  <c r="AI18" i="33"/>
  <c r="AI19" i="33" s="1"/>
  <c r="AI21" i="33" s="1"/>
  <c r="AI30" i="33" s="1"/>
  <c r="AJ9" i="14" l="1"/>
  <c r="AI56" i="11" s="1"/>
  <c r="AI32" i="41" s="1"/>
  <c r="AJ17" i="33"/>
  <c r="AJ28" i="33" s="1"/>
  <c r="AS22" i="12"/>
  <c r="BC24" i="12"/>
  <c r="AQ26" i="12"/>
  <c r="AZ32" i="12"/>
  <c r="AL34" i="12"/>
  <c r="BB34" i="12"/>
  <c r="AU35" i="12"/>
  <c r="AR36" i="12"/>
  <c r="AZ36" i="12"/>
  <c r="BH36" i="12"/>
  <c r="BI37" i="12"/>
  <c r="AP38" i="12"/>
  <c r="AX38" i="12"/>
  <c r="BF38" i="12"/>
  <c r="AY39" i="12"/>
  <c r="BI4" i="31"/>
  <c r="BJ4" i="31"/>
  <c r="BK4" i="31"/>
  <c r="BI5" i="31"/>
  <c r="BJ5" i="31"/>
  <c r="BK5" i="31"/>
  <c r="BI16" i="12" s="1"/>
  <c r="BI6" i="31"/>
  <c r="BG17" i="12" s="1"/>
  <c r="BJ6" i="31"/>
  <c r="BK6" i="31"/>
  <c r="BI7" i="31"/>
  <c r="BG20" i="12" s="1"/>
  <c r="BJ7" i="31"/>
  <c r="BH20" i="12" s="1"/>
  <c r="BK7" i="31"/>
  <c r="BI20" i="12" s="1"/>
  <c r="BI8" i="31"/>
  <c r="BG21" i="12" s="1"/>
  <c r="BJ8" i="31"/>
  <c r="BH21" i="12" s="1"/>
  <c r="BK8" i="31"/>
  <c r="BI21" i="12" s="1"/>
  <c r="BI9" i="31"/>
  <c r="BG22" i="12" s="1"/>
  <c r="BJ9" i="31"/>
  <c r="BH22" i="12" s="1"/>
  <c r="BK9" i="31"/>
  <c r="BI22" i="12" s="1"/>
  <c r="BI10" i="31"/>
  <c r="BG23" i="12" s="1"/>
  <c r="BJ10" i="31"/>
  <c r="BH23" i="12" s="1"/>
  <c r="BK10" i="31"/>
  <c r="BI23" i="12" s="1"/>
  <c r="BI11" i="31"/>
  <c r="BG24" i="12" s="1"/>
  <c r="BJ11" i="31"/>
  <c r="BH24" i="12" s="1"/>
  <c r="BK11" i="31"/>
  <c r="BI24" i="12" s="1"/>
  <c r="BI12" i="31"/>
  <c r="BG25" i="12" s="1"/>
  <c r="BJ12" i="31"/>
  <c r="BH25" i="12" s="1"/>
  <c r="BK12" i="31"/>
  <c r="BI25" i="12" s="1"/>
  <c r="BI13" i="31"/>
  <c r="BG26" i="12" s="1"/>
  <c r="BJ13" i="31"/>
  <c r="BH26" i="12" s="1"/>
  <c r="BK13" i="31"/>
  <c r="BI26" i="12" s="1"/>
  <c r="BI14" i="31"/>
  <c r="BG28" i="12" s="1"/>
  <c r="BJ14" i="31"/>
  <c r="BH28" i="12" s="1"/>
  <c r="BK14" i="31"/>
  <c r="BI28" i="12" s="1"/>
  <c r="BI15" i="31"/>
  <c r="BG29" i="12" s="1"/>
  <c r="BJ15" i="31"/>
  <c r="BH29" i="12" s="1"/>
  <c r="BK15" i="31"/>
  <c r="BI29" i="12" s="1"/>
  <c r="BI16" i="31"/>
  <c r="BG30" i="12" s="1"/>
  <c r="BJ16" i="31"/>
  <c r="BH30" i="12" s="1"/>
  <c r="BK16" i="31"/>
  <c r="BI30" i="12" s="1"/>
  <c r="BI17" i="31"/>
  <c r="BG31" i="12" s="1"/>
  <c r="BJ17" i="31"/>
  <c r="BH31" i="12" s="1"/>
  <c r="BK17" i="31"/>
  <c r="BI31" i="12" s="1"/>
  <c r="BI18" i="31"/>
  <c r="BG32" i="12" s="1"/>
  <c r="BJ18" i="31"/>
  <c r="BH32" i="12" s="1"/>
  <c r="BK18" i="31"/>
  <c r="BI32" i="12" s="1"/>
  <c r="BI19" i="31"/>
  <c r="BG33" i="12" s="1"/>
  <c r="BJ19" i="31"/>
  <c r="BH33" i="12" s="1"/>
  <c r="BK19" i="31"/>
  <c r="BI33" i="12" s="1"/>
  <c r="BI20" i="31"/>
  <c r="BG34" i="12" s="1"/>
  <c r="BJ20" i="31"/>
  <c r="BH34" i="12" s="1"/>
  <c r="BK20" i="31"/>
  <c r="BI34" i="12" s="1"/>
  <c r="BI21" i="31"/>
  <c r="BG35" i="12" s="1"/>
  <c r="BJ21" i="31"/>
  <c r="BH35" i="12" s="1"/>
  <c r="BK21" i="31"/>
  <c r="BI35" i="12" s="1"/>
  <c r="BI22" i="31"/>
  <c r="BG36" i="12" s="1"/>
  <c r="BJ22" i="31"/>
  <c r="BK22" i="31"/>
  <c r="BI36" i="12" s="1"/>
  <c r="BI23" i="31"/>
  <c r="BG37" i="12" s="1"/>
  <c r="BJ23" i="31"/>
  <c r="BH37" i="12" s="1"/>
  <c r="BK23" i="31"/>
  <c r="BI24" i="31"/>
  <c r="BG38" i="12" s="1"/>
  <c r="BJ24" i="31"/>
  <c r="BH38" i="12" s="1"/>
  <c r="BK24" i="31"/>
  <c r="BI38" i="12" s="1"/>
  <c r="BI25" i="31"/>
  <c r="BG39" i="12" s="1"/>
  <c r="BJ25" i="31"/>
  <c r="BH39" i="12" s="1"/>
  <c r="BK25" i="31"/>
  <c r="BI39" i="12" s="1"/>
  <c r="BJ34" i="31"/>
  <c r="BI69" i="31"/>
  <c r="AN4" i="31"/>
  <c r="AO4" i="31"/>
  <c r="AP4" i="31"/>
  <c r="AQ4" i="31"/>
  <c r="AR4" i="31"/>
  <c r="AS4" i="31"/>
  <c r="AT4" i="31"/>
  <c r="AU4" i="31"/>
  <c r="AS15" i="12" s="1"/>
  <c r="AV4" i="31"/>
  <c r="AW4" i="31"/>
  <c r="AX4" i="31"/>
  <c r="AY4" i="31"/>
  <c r="AW15" i="12" s="1"/>
  <c r="AZ4" i="31"/>
  <c r="BA4" i="31"/>
  <c r="BB4" i="31"/>
  <c r="BC4" i="31"/>
  <c r="BD4" i="31"/>
  <c r="BE4" i="31"/>
  <c r="BF4" i="31"/>
  <c r="BG4" i="31"/>
  <c r="BE15" i="12" s="1"/>
  <c r="BH4" i="31"/>
  <c r="AN5" i="31"/>
  <c r="AO5" i="31"/>
  <c r="AP5" i="31"/>
  <c r="AN16" i="12" s="1"/>
  <c r="AQ5" i="31"/>
  <c r="AR5" i="31"/>
  <c r="AS5" i="31"/>
  <c r="AT5" i="31"/>
  <c r="AU5" i="31"/>
  <c r="AV5" i="31"/>
  <c r="AW5" i="31"/>
  <c r="AX5" i="31"/>
  <c r="AV16" i="12" s="1"/>
  <c r="AY5" i="31"/>
  <c r="AZ5" i="31"/>
  <c r="BA5" i="31"/>
  <c r="BB5" i="31"/>
  <c r="AZ16" i="12" s="1"/>
  <c r="BC5" i="31"/>
  <c r="BD5" i="31"/>
  <c r="BE5" i="31"/>
  <c r="BF5" i="31"/>
  <c r="BG5" i="31"/>
  <c r="BH5" i="31"/>
  <c r="AN6" i="31"/>
  <c r="AO6" i="31"/>
  <c r="AM17" i="12" s="1"/>
  <c r="AP6" i="31"/>
  <c r="AQ6" i="31"/>
  <c r="AR6" i="31"/>
  <c r="AS6" i="31"/>
  <c r="AQ17" i="12" s="1"/>
  <c r="AT6" i="31"/>
  <c r="AU6" i="31"/>
  <c r="AV6" i="31"/>
  <c r="AW6" i="31"/>
  <c r="AU17" i="12" s="1"/>
  <c r="AX6" i="31"/>
  <c r="AY6" i="31"/>
  <c r="AZ6" i="31"/>
  <c r="BA6" i="31"/>
  <c r="AY17" i="12" s="1"/>
  <c r="BB6" i="31"/>
  <c r="BC6" i="31"/>
  <c r="BD6" i="31"/>
  <c r="BE6" i="31"/>
  <c r="BC17" i="12" s="1"/>
  <c r="BF6" i="31"/>
  <c r="BG6" i="31"/>
  <c r="BH6" i="31"/>
  <c r="AN7" i="31"/>
  <c r="AL20" i="12" s="1"/>
  <c r="AO7" i="31"/>
  <c r="AM20" i="12" s="1"/>
  <c r="AP7" i="31"/>
  <c r="AN20" i="12" s="1"/>
  <c r="AQ7" i="31"/>
  <c r="AO20" i="12" s="1"/>
  <c r="AR7" i="31"/>
  <c r="AP20" i="12" s="1"/>
  <c r="AS7" i="31"/>
  <c r="AQ20" i="12" s="1"/>
  <c r="AT7" i="31"/>
  <c r="AR20" i="12" s="1"/>
  <c r="AU7" i="31"/>
  <c r="AS20" i="12" s="1"/>
  <c r="AV7" i="31"/>
  <c r="AT20" i="12" s="1"/>
  <c r="AW7" i="31"/>
  <c r="AU20" i="12" s="1"/>
  <c r="AX7" i="31"/>
  <c r="AV20" i="12" s="1"/>
  <c r="AY7" i="31"/>
  <c r="AW20" i="12" s="1"/>
  <c r="AZ7" i="31"/>
  <c r="AX20" i="12" s="1"/>
  <c r="BA7" i="31"/>
  <c r="AY20" i="12" s="1"/>
  <c r="BB7" i="31"/>
  <c r="AZ20" i="12" s="1"/>
  <c r="BC7" i="31"/>
  <c r="BA20" i="12" s="1"/>
  <c r="BD7" i="31"/>
  <c r="BB20" i="12" s="1"/>
  <c r="BE7" i="31"/>
  <c r="BC20" i="12" s="1"/>
  <c r="BF7" i="31"/>
  <c r="BD20" i="12" s="1"/>
  <c r="BG7" i="31"/>
  <c r="BE20" i="12" s="1"/>
  <c r="BH7" i="31"/>
  <c r="BF20" i="12" s="1"/>
  <c r="AN8" i="31"/>
  <c r="AL21" i="12" s="1"/>
  <c r="AO8" i="31"/>
  <c r="AM21" i="12" s="1"/>
  <c r="AP8" i="31"/>
  <c r="AN21" i="12" s="1"/>
  <c r="AQ8" i="31"/>
  <c r="AO21" i="12" s="1"/>
  <c r="AR8" i="31"/>
  <c r="AP21" i="12" s="1"/>
  <c r="AS8" i="31"/>
  <c r="AQ21" i="12" s="1"/>
  <c r="AT8" i="31"/>
  <c r="AR21" i="12" s="1"/>
  <c r="AU8" i="31"/>
  <c r="AS21" i="12" s="1"/>
  <c r="AV8" i="31"/>
  <c r="AT21" i="12" s="1"/>
  <c r="AW8" i="31"/>
  <c r="AU21" i="12" s="1"/>
  <c r="AX8" i="31"/>
  <c r="AV21" i="12" s="1"/>
  <c r="AY8" i="31"/>
  <c r="AW21" i="12" s="1"/>
  <c r="AZ8" i="31"/>
  <c r="AX21" i="12" s="1"/>
  <c r="BA8" i="31"/>
  <c r="AY21" i="12" s="1"/>
  <c r="BB8" i="31"/>
  <c r="AZ21" i="12" s="1"/>
  <c r="BC8" i="31"/>
  <c r="BA21" i="12" s="1"/>
  <c r="BD8" i="31"/>
  <c r="BB21" i="12" s="1"/>
  <c r="BE8" i="31"/>
  <c r="BC21" i="12" s="1"/>
  <c r="BF8" i="31"/>
  <c r="BD21" i="12" s="1"/>
  <c r="BG8" i="31"/>
  <c r="BE21" i="12" s="1"/>
  <c r="BH8" i="31"/>
  <c r="BF21" i="12" s="1"/>
  <c r="AN9" i="31"/>
  <c r="AL22" i="12" s="1"/>
  <c r="AO9" i="31"/>
  <c r="AM22" i="12" s="1"/>
  <c r="AP9" i="31"/>
  <c r="AN22" i="12" s="1"/>
  <c r="AQ9" i="31"/>
  <c r="AO22" i="12" s="1"/>
  <c r="AR9" i="31"/>
  <c r="AP22" i="12" s="1"/>
  <c r="AS9" i="31"/>
  <c r="AT9" i="31"/>
  <c r="AR22" i="12" s="1"/>
  <c r="AU9" i="31"/>
  <c r="AV9" i="31"/>
  <c r="AT22" i="12" s="1"/>
  <c r="AW9" i="31"/>
  <c r="AU22" i="12" s="1"/>
  <c r="AX9" i="31"/>
  <c r="AV22" i="12" s="1"/>
  <c r="AY9" i="31"/>
  <c r="AW22" i="12" s="1"/>
  <c r="AZ9" i="31"/>
  <c r="AX22" i="12" s="1"/>
  <c r="BA9" i="31"/>
  <c r="AY22" i="12" s="1"/>
  <c r="BB9" i="31"/>
  <c r="AZ22" i="12" s="1"/>
  <c r="BC9" i="31"/>
  <c r="BA22" i="12" s="1"/>
  <c r="BD9" i="31"/>
  <c r="BB22" i="12" s="1"/>
  <c r="BE9" i="31"/>
  <c r="BC22" i="12" s="1"/>
  <c r="BF9" i="31"/>
  <c r="BD22" i="12" s="1"/>
  <c r="BG9" i="31"/>
  <c r="BE22" i="12" s="1"/>
  <c r="BH9" i="31"/>
  <c r="BF22" i="12" s="1"/>
  <c r="AN10" i="31"/>
  <c r="AL23" i="12" s="1"/>
  <c r="AO10" i="31"/>
  <c r="AM23" i="12" s="1"/>
  <c r="AP10" i="31"/>
  <c r="AN23" i="12" s="1"/>
  <c r="AQ10" i="31"/>
  <c r="AO23" i="12" s="1"/>
  <c r="AR10" i="31"/>
  <c r="AP23" i="12" s="1"/>
  <c r="AS10" i="31"/>
  <c r="AT10" i="31"/>
  <c r="AR23" i="12" s="1"/>
  <c r="AU10" i="31"/>
  <c r="AS23" i="12" s="1"/>
  <c r="AV10" i="31"/>
  <c r="AT23" i="12" s="1"/>
  <c r="AW10" i="31"/>
  <c r="AU23" i="12" s="1"/>
  <c r="AX10" i="31"/>
  <c r="AV23" i="12" s="1"/>
  <c r="AY10" i="31"/>
  <c r="AW23" i="12" s="1"/>
  <c r="AZ10" i="31"/>
  <c r="AX23" i="12" s="1"/>
  <c r="BA10" i="31"/>
  <c r="AY23" i="12" s="1"/>
  <c r="BB10" i="31"/>
  <c r="AZ23" i="12" s="1"/>
  <c r="BC10" i="31"/>
  <c r="BA23" i="12" s="1"/>
  <c r="BD10" i="31"/>
  <c r="BB23" i="12" s="1"/>
  <c r="BE10" i="31"/>
  <c r="BC23" i="12" s="1"/>
  <c r="BF10" i="31"/>
  <c r="BD23" i="12" s="1"/>
  <c r="BG10" i="31"/>
  <c r="BE23" i="12" s="1"/>
  <c r="BH10" i="31"/>
  <c r="BF23" i="12" s="1"/>
  <c r="AN11" i="31"/>
  <c r="AL24" i="12" s="1"/>
  <c r="AO11" i="31"/>
  <c r="AM24" i="12" s="1"/>
  <c r="AP11" i="31"/>
  <c r="AN24" i="12" s="1"/>
  <c r="AQ11" i="31"/>
  <c r="AO24" i="12" s="1"/>
  <c r="AR11" i="31"/>
  <c r="AP24" i="12" s="1"/>
  <c r="AS11" i="31"/>
  <c r="AQ24" i="12" s="1"/>
  <c r="AT11" i="31"/>
  <c r="AR24" i="12" s="1"/>
  <c r="AU11" i="31"/>
  <c r="AS24" i="12" s="1"/>
  <c r="AV11" i="31"/>
  <c r="AT24" i="12" s="1"/>
  <c r="AW11" i="31"/>
  <c r="AU24" i="12" s="1"/>
  <c r="AX11" i="31"/>
  <c r="AV24" i="12" s="1"/>
  <c r="AY11" i="31"/>
  <c r="AW24" i="12" s="1"/>
  <c r="AZ11" i="31"/>
  <c r="AX24" i="12" s="1"/>
  <c r="BA11" i="31"/>
  <c r="AY24" i="12" s="1"/>
  <c r="BB11" i="31"/>
  <c r="AZ24" i="12" s="1"/>
  <c r="BC11" i="31"/>
  <c r="BA24" i="12" s="1"/>
  <c r="BD11" i="31"/>
  <c r="BB24" i="12" s="1"/>
  <c r="BE11" i="31"/>
  <c r="BF11" i="31"/>
  <c r="BD24" i="12" s="1"/>
  <c r="BG11" i="31"/>
  <c r="BE24" i="12" s="1"/>
  <c r="BH11" i="31"/>
  <c r="BF24" i="12" s="1"/>
  <c r="AN12" i="31"/>
  <c r="AL25" i="12" s="1"/>
  <c r="AO12" i="31"/>
  <c r="AM25" i="12" s="1"/>
  <c r="AP12" i="31"/>
  <c r="AN25" i="12" s="1"/>
  <c r="AQ12" i="31"/>
  <c r="AO25" i="12" s="1"/>
  <c r="AR12" i="31"/>
  <c r="AP25" i="12" s="1"/>
  <c r="AS12" i="31"/>
  <c r="AQ25" i="12" s="1"/>
  <c r="AT12" i="31"/>
  <c r="AU12" i="31"/>
  <c r="AS25" i="12" s="1"/>
  <c r="AV12" i="31"/>
  <c r="AT25" i="12" s="1"/>
  <c r="AW12" i="31"/>
  <c r="AU25" i="12" s="1"/>
  <c r="AX12" i="31"/>
  <c r="AV25" i="12" s="1"/>
  <c r="AY12" i="31"/>
  <c r="AW25" i="12" s="1"/>
  <c r="AZ12" i="31"/>
  <c r="AX25" i="12" s="1"/>
  <c r="BA12" i="31"/>
  <c r="AY25" i="12" s="1"/>
  <c r="BB12" i="31"/>
  <c r="AZ25" i="12" s="1"/>
  <c r="BC12" i="31"/>
  <c r="BA25" i="12" s="1"/>
  <c r="BD12" i="31"/>
  <c r="BB25" i="12" s="1"/>
  <c r="BE12" i="31"/>
  <c r="BC25" i="12" s="1"/>
  <c r="BF12" i="31"/>
  <c r="BD25" i="12" s="1"/>
  <c r="BG12" i="31"/>
  <c r="BH12" i="31"/>
  <c r="BF25" i="12" s="1"/>
  <c r="AN13" i="31"/>
  <c r="AL26" i="12" s="1"/>
  <c r="AO13" i="31"/>
  <c r="AM26" i="12" s="1"/>
  <c r="AP13" i="31"/>
  <c r="AN26" i="12" s="1"/>
  <c r="AQ13" i="31"/>
  <c r="AO26" i="12" s="1"/>
  <c r="AR13" i="31"/>
  <c r="AP26" i="12" s="1"/>
  <c r="AS13" i="31"/>
  <c r="AT13" i="31"/>
  <c r="AR26" i="12" s="1"/>
  <c r="AU13" i="31"/>
  <c r="AS26" i="12" s="1"/>
  <c r="AV13" i="31"/>
  <c r="AT26" i="12" s="1"/>
  <c r="AW13" i="31"/>
  <c r="AU26" i="12" s="1"/>
  <c r="AX13" i="31"/>
  <c r="AV26" i="12" s="1"/>
  <c r="AY13" i="31"/>
  <c r="AW26" i="12" s="1"/>
  <c r="AZ13" i="31"/>
  <c r="AX26" i="12" s="1"/>
  <c r="BA13" i="31"/>
  <c r="BB13" i="31"/>
  <c r="AZ26" i="12" s="1"/>
  <c r="BC13" i="31"/>
  <c r="BA26" i="12" s="1"/>
  <c r="BD13" i="31"/>
  <c r="BB26" i="12" s="1"/>
  <c r="BE13" i="31"/>
  <c r="BC26" i="12" s="1"/>
  <c r="BF13" i="31"/>
  <c r="BD26" i="12" s="1"/>
  <c r="BG13" i="31"/>
  <c r="BE26" i="12" s="1"/>
  <c r="BH13" i="31"/>
  <c r="BF26" i="12" s="1"/>
  <c r="AN14" i="31"/>
  <c r="AL28" i="12" s="1"/>
  <c r="AO14" i="31"/>
  <c r="AM28" i="12" s="1"/>
  <c r="AP14" i="31"/>
  <c r="AN28" i="12" s="1"/>
  <c r="AQ14" i="31"/>
  <c r="AO28" i="12" s="1"/>
  <c r="AR14" i="31"/>
  <c r="AP28" i="12" s="1"/>
  <c r="AS14" i="31"/>
  <c r="AQ28" i="12" s="1"/>
  <c r="AT14" i="31"/>
  <c r="AR28" i="12" s="1"/>
  <c r="AU14" i="31"/>
  <c r="AS28" i="12" s="1"/>
  <c r="AV14" i="31"/>
  <c r="AT28" i="12" s="1"/>
  <c r="AW14" i="31"/>
  <c r="AW39" i="31" s="1"/>
  <c r="AX14" i="31"/>
  <c r="AV28" i="12" s="1"/>
  <c r="AY14" i="31"/>
  <c r="AW28" i="12" s="1"/>
  <c r="AZ14" i="31"/>
  <c r="AX28" i="12" s="1"/>
  <c r="BA14" i="31"/>
  <c r="BB14" i="31"/>
  <c r="AZ28" i="12" s="1"/>
  <c r="BC14" i="31"/>
  <c r="BA28" i="12" s="1"/>
  <c r="BD14" i="31"/>
  <c r="BB28" i="12" s="1"/>
  <c r="BE14" i="31"/>
  <c r="BC28" i="12" s="1"/>
  <c r="BF14" i="31"/>
  <c r="BD28" i="12" s="1"/>
  <c r="BG14" i="31"/>
  <c r="BE28" i="12" s="1"/>
  <c r="BH14" i="31"/>
  <c r="AN15" i="31"/>
  <c r="AL29" i="12" s="1"/>
  <c r="AO15" i="31"/>
  <c r="AM29" i="12" s="1"/>
  <c r="AP15" i="31"/>
  <c r="AN29" i="12" s="1"/>
  <c r="AQ15" i="31"/>
  <c r="AO29" i="12" s="1"/>
  <c r="AR15" i="31"/>
  <c r="AP29" i="12" s="1"/>
  <c r="AS15" i="31"/>
  <c r="AQ29" i="12" s="1"/>
  <c r="AT15" i="31"/>
  <c r="AR29" i="12" s="1"/>
  <c r="AU15" i="31"/>
  <c r="AS29" i="12" s="1"/>
  <c r="AV15" i="31"/>
  <c r="AT29" i="12" s="1"/>
  <c r="AW15" i="31"/>
  <c r="AU29" i="12" s="1"/>
  <c r="AX15" i="31"/>
  <c r="AV29" i="12" s="1"/>
  <c r="AY15" i="31"/>
  <c r="AW29" i="12" s="1"/>
  <c r="AZ15" i="31"/>
  <c r="AX29" i="12" s="1"/>
  <c r="BA15" i="31"/>
  <c r="AY29" i="12" s="1"/>
  <c r="BB15" i="31"/>
  <c r="AZ29" i="12" s="1"/>
  <c r="BC15" i="31"/>
  <c r="BA29" i="12" s="1"/>
  <c r="BD15" i="31"/>
  <c r="BB29" i="12" s="1"/>
  <c r="BE15" i="31"/>
  <c r="BC29" i="12" s="1"/>
  <c r="BF15" i="31"/>
  <c r="BD29" i="12" s="1"/>
  <c r="BG15" i="31"/>
  <c r="BE29" i="12" s="1"/>
  <c r="BH15" i="31"/>
  <c r="BF29" i="12" s="1"/>
  <c r="AN16" i="31"/>
  <c r="AL30" i="12" s="1"/>
  <c r="AO16" i="31"/>
  <c r="AM30" i="12" s="1"/>
  <c r="AP16" i="31"/>
  <c r="AN30" i="12" s="1"/>
  <c r="AQ16" i="31"/>
  <c r="AO30" i="12" s="1"/>
  <c r="AR16" i="31"/>
  <c r="AP30" i="12" s="1"/>
  <c r="AS16" i="31"/>
  <c r="AQ30" i="12" s="1"/>
  <c r="AT16" i="31"/>
  <c r="AR30" i="12" s="1"/>
  <c r="AU16" i="31"/>
  <c r="AS30" i="12" s="1"/>
  <c r="AV16" i="31"/>
  <c r="AT30" i="12" s="1"/>
  <c r="AW16" i="31"/>
  <c r="AU30" i="12" s="1"/>
  <c r="AX16" i="31"/>
  <c r="AV30" i="12" s="1"/>
  <c r="AY16" i="31"/>
  <c r="AW30" i="12" s="1"/>
  <c r="AZ16" i="31"/>
  <c r="AX30" i="12" s="1"/>
  <c r="BA16" i="31"/>
  <c r="AY30" i="12" s="1"/>
  <c r="BB16" i="31"/>
  <c r="AZ30" i="12" s="1"/>
  <c r="BC16" i="31"/>
  <c r="BA30" i="12" s="1"/>
  <c r="BD16" i="31"/>
  <c r="BB30" i="12" s="1"/>
  <c r="BE16" i="31"/>
  <c r="BC30" i="12" s="1"/>
  <c r="BF16" i="31"/>
  <c r="BD30" i="12" s="1"/>
  <c r="BG16" i="31"/>
  <c r="BE30" i="12" s="1"/>
  <c r="BH16" i="31"/>
  <c r="BF30" i="12" s="1"/>
  <c r="AN17" i="31"/>
  <c r="AL31" i="12" s="1"/>
  <c r="AO17" i="31"/>
  <c r="AM31" i="12" s="1"/>
  <c r="AP17" i="31"/>
  <c r="AN31" i="12" s="1"/>
  <c r="AQ17" i="31"/>
  <c r="AO31" i="12" s="1"/>
  <c r="AR17" i="31"/>
  <c r="AP31" i="12" s="1"/>
  <c r="AS17" i="31"/>
  <c r="AQ31" i="12" s="1"/>
  <c r="AT17" i="31"/>
  <c r="AR31" i="12" s="1"/>
  <c r="AU17" i="31"/>
  <c r="AS31" i="12" s="1"/>
  <c r="AV17" i="31"/>
  <c r="AT31" i="12" s="1"/>
  <c r="AW17" i="31"/>
  <c r="AU31" i="12" s="1"/>
  <c r="AX17" i="31"/>
  <c r="AV31" i="12" s="1"/>
  <c r="AY17" i="31"/>
  <c r="AW31" i="12" s="1"/>
  <c r="AZ17" i="31"/>
  <c r="AX31" i="12" s="1"/>
  <c r="BA17" i="31"/>
  <c r="AY31" i="12" s="1"/>
  <c r="BB17" i="31"/>
  <c r="BC17" i="31"/>
  <c r="BA31" i="12" s="1"/>
  <c r="BD17" i="31"/>
  <c r="BB31" i="12" s="1"/>
  <c r="BE17" i="31"/>
  <c r="BC31" i="12" s="1"/>
  <c r="BF17" i="31"/>
  <c r="BD31" i="12" s="1"/>
  <c r="BG17" i="31"/>
  <c r="BE31" i="12" s="1"/>
  <c r="BH17" i="31"/>
  <c r="BF31" i="12" s="1"/>
  <c r="AN18" i="31"/>
  <c r="AL32" i="12" s="1"/>
  <c r="AO18" i="31"/>
  <c r="AM32" i="12" s="1"/>
  <c r="AP18" i="31"/>
  <c r="AN32" i="12" s="1"/>
  <c r="AQ18" i="31"/>
  <c r="AO32" i="12" s="1"/>
  <c r="AR18" i="31"/>
  <c r="AS18" i="31"/>
  <c r="AQ32" i="12" s="1"/>
  <c r="AT18" i="31"/>
  <c r="AR32" i="12" s="1"/>
  <c r="AU18" i="31"/>
  <c r="AS32" i="12" s="1"/>
  <c r="AV18" i="31"/>
  <c r="AT32" i="12" s="1"/>
  <c r="AW18" i="31"/>
  <c r="AU32" i="12" s="1"/>
  <c r="AX18" i="31"/>
  <c r="AV32" i="12" s="1"/>
  <c r="AY18" i="31"/>
  <c r="AW32" i="12" s="1"/>
  <c r="AZ18" i="31"/>
  <c r="AX32" i="12" s="1"/>
  <c r="BA18" i="31"/>
  <c r="AY32" i="12" s="1"/>
  <c r="BB18" i="31"/>
  <c r="BC18" i="31"/>
  <c r="BA32" i="12" s="1"/>
  <c r="BD18" i="31"/>
  <c r="BB32" i="12" s="1"/>
  <c r="BE18" i="31"/>
  <c r="BC32" i="12" s="1"/>
  <c r="BF18" i="31"/>
  <c r="BD32" i="12" s="1"/>
  <c r="BG18" i="31"/>
  <c r="BE32" i="12" s="1"/>
  <c r="BH18" i="31"/>
  <c r="BF32" i="12" s="1"/>
  <c r="AN19" i="31"/>
  <c r="AL33" i="12" s="1"/>
  <c r="AO19" i="31"/>
  <c r="AM33" i="12" s="1"/>
  <c r="AP19" i="31"/>
  <c r="AN33" i="12" s="1"/>
  <c r="AQ19" i="31"/>
  <c r="AO33" i="12" s="1"/>
  <c r="AR19" i="31"/>
  <c r="AP33" i="12" s="1"/>
  <c r="AS19" i="31"/>
  <c r="AQ33" i="12" s="1"/>
  <c r="AT19" i="31"/>
  <c r="AR33" i="12" s="1"/>
  <c r="AU19" i="31"/>
  <c r="AS33" i="12" s="1"/>
  <c r="AV19" i="31"/>
  <c r="AT33" i="12" s="1"/>
  <c r="AW19" i="31"/>
  <c r="AU33" i="12" s="1"/>
  <c r="AX19" i="31"/>
  <c r="AV33" i="12" s="1"/>
  <c r="AY19" i="31"/>
  <c r="AW33" i="12" s="1"/>
  <c r="AZ19" i="31"/>
  <c r="AX33" i="12" s="1"/>
  <c r="BA19" i="31"/>
  <c r="AY33" i="12" s="1"/>
  <c r="BB19" i="31"/>
  <c r="AZ33" i="12" s="1"/>
  <c r="BC19" i="31"/>
  <c r="BA33" i="12" s="1"/>
  <c r="BD19" i="31"/>
  <c r="BB33" i="12" s="1"/>
  <c r="BE19" i="31"/>
  <c r="BC33" i="12" s="1"/>
  <c r="BF19" i="31"/>
  <c r="BD33" i="12" s="1"/>
  <c r="BG19" i="31"/>
  <c r="BE33" i="12" s="1"/>
  <c r="BH19" i="31"/>
  <c r="BF33" i="12" s="1"/>
  <c r="AN20" i="31"/>
  <c r="AO20" i="31"/>
  <c r="AM34" i="12" s="1"/>
  <c r="AP20" i="31"/>
  <c r="AN34" i="12" s="1"/>
  <c r="AQ20" i="31"/>
  <c r="AO34" i="12" s="1"/>
  <c r="AR20" i="31"/>
  <c r="AP34" i="12" s="1"/>
  <c r="AS20" i="31"/>
  <c r="AQ34" i="12" s="1"/>
  <c r="AT20" i="31"/>
  <c r="AR34" i="12" s="1"/>
  <c r="AU20" i="31"/>
  <c r="AS34" i="12" s="1"/>
  <c r="AV20" i="31"/>
  <c r="AT34" i="12" s="1"/>
  <c r="AW20" i="31"/>
  <c r="AU34" i="12" s="1"/>
  <c r="AX20" i="31"/>
  <c r="AV34" i="12" s="1"/>
  <c r="AY20" i="31"/>
  <c r="AW34" i="12" s="1"/>
  <c r="AZ20" i="31"/>
  <c r="AX34" i="12" s="1"/>
  <c r="BA20" i="31"/>
  <c r="AY34" i="12" s="1"/>
  <c r="BB20" i="31"/>
  <c r="AZ34" i="12" s="1"/>
  <c r="BC20" i="31"/>
  <c r="BD20" i="31"/>
  <c r="BE20" i="31"/>
  <c r="BC34" i="12" s="1"/>
  <c r="BF20" i="31"/>
  <c r="BD34" i="12" s="1"/>
  <c r="BG20" i="31"/>
  <c r="BE34" i="12" s="1"/>
  <c r="BH20" i="31"/>
  <c r="BF34" i="12" s="1"/>
  <c r="AN21" i="31"/>
  <c r="AL35" i="12" s="1"/>
  <c r="AO21" i="31"/>
  <c r="AP21" i="31"/>
  <c r="AN35" i="12" s="1"/>
  <c r="AQ21" i="31"/>
  <c r="AO35" i="12" s="1"/>
  <c r="AR21" i="31"/>
  <c r="AP35" i="12" s="1"/>
  <c r="AS21" i="31"/>
  <c r="AQ35" i="12" s="1"/>
  <c r="AT21" i="31"/>
  <c r="AR35" i="12" s="1"/>
  <c r="AU21" i="31"/>
  <c r="AS35" i="12" s="1"/>
  <c r="AV21" i="31"/>
  <c r="AT35" i="12" s="1"/>
  <c r="AW21" i="31"/>
  <c r="AX21" i="31"/>
  <c r="AV35" i="12" s="1"/>
  <c r="AY21" i="31"/>
  <c r="AW35" i="12" s="1"/>
  <c r="AZ21" i="31"/>
  <c r="AX35" i="12" s="1"/>
  <c r="BA21" i="31"/>
  <c r="AY35" i="12" s="1"/>
  <c r="BB21" i="31"/>
  <c r="AZ35" i="12" s="1"/>
  <c r="BC21" i="31"/>
  <c r="BA35" i="12" s="1"/>
  <c r="BD21" i="31"/>
  <c r="BB35" i="12" s="1"/>
  <c r="BE21" i="31"/>
  <c r="BC35" i="12" s="1"/>
  <c r="BF21" i="31"/>
  <c r="BD35" i="12" s="1"/>
  <c r="BG21" i="31"/>
  <c r="BE35" i="12" s="1"/>
  <c r="BH21" i="31"/>
  <c r="BF35" i="12" s="1"/>
  <c r="AN22" i="31"/>
  <c r="AL36" i="12" s="1"/>
  <c r="AO22" i="31"/>
  <c r="AP22" i="31"/>
  <c r="AN36" i="12" s="1"/>
  <c r="AQ22" i="31"/>
  <c r="AO36" i="12" s="1"/>
  <c r="AR22" i="31"/>
  <c r="AP36" i="12" s="1"/>
  <c r="AS22" i="31"/>
  <c r="AT22" i="31"/>
  <c r="AU22" i="31"/>
  <c r="AS36" i="12" s="1"/>
  <c r="AV22" i="31"/>
  <c r="AT36" i="12" s="1"/>
  <c r="AW22" i="31"/>
  <c r="AU36" i="12" s="1"/>
  <c r="AX22" i="31"/>
  <c r="AV36" i="12" s="1"/>
  <c r="AY22" i="31"/>
  <c r="AW36" i="12" s="1"/>
  <c r="AZ22" i="31"/>
  <c r="AX36" i="12" s="1"/>
  <c r="BA22" i="31"/>
  <c r="AY36" i="12" s="1"/>
  <c r="BB22" i="31"/>
  <c r="BC22" i="31"/>
  <c r="BA36" i="12" s="1"/>
  <c r="BD22" i="31"/>
  <c r="BE22" i="31"/>
  <c r="BC36" i="12" s="1"/>
  <c r="BF22" i="31"/>
  <c r="BD36" i="12" s="1"/>
  <c r="BG22" i="31"/>
  <c r="BE36" i="12" s="1"/>
  <c r="BH22" i="31"/>
  <c r="BF36" i="12" s="1"/>
  <c r="AN23" i="31"/>
  <c r="AL37" i="12" s="1"/>
  <c r="AO23" i="31"/>
  <c r="AM37" i="12" s="1"/>
  <c r="AP23" i="31"/>
  <c r="AN37" i="12" s="1"/>
  <c r="AQ23" i="31"/>
  <c r="AO37" i="12" s="1"/>
  <c r="AR23" i="31"/>
  <c r="AP37" i="12" s="1"/>
  <c r="AS23" i="31"/>
  <c r="AQ37" i="12" s="1"/>
  <c r="AT23" i="31"/>
  <c r="AR37" i="12" s="1"/>
  <c r="AU23" i="31"/>
  <c r="AS37" i="12" s="1"/>
  <c r="AV23" i="31"/>
  <c r="AT37" i="12" s="1"/>
  <c r="AW23" i="31"/>
  <c r="AU37" i="12" s="1"/>
  <c r="AX23" i="31"/>
  <c r="AV37" i="12" s="1"/>
  <c r="AY23" i="31"/>
  <c r="AW37" i="12" s="1"/>
  <c r="AZ23" i="31"/>
  <c r="AX37" i="12" s="1"/>
  <c r="BA23" i="31"/>
  <c r="AY37" i="12" s="1"/>
  <c r="BB23" i="31"/>
  <c r="AZ37" i="12" s="1"/>
  <c r="BC23" i="31"/>
  <c r="BA37" i="12" s="1"/>
  <c r="BD23" i="31"/>
  <c r="BB37" i="12" s="1"/>
  <c r="BE23" i="31"/>
  <c r="BC37" i="12" s="1"/>
  <c r="BF23" i="31"/>
  <c r="BD37" i="12" s="1"/>
  <c r="BG23" i="31"/>
  <c r="BE37" i="12" s="1"/>
  <c r="BH23" i="31"/>
  <c r="BF37" i="12" s="1"/>
  <c r="AN24" i="31"/>
  <c r="AL38" i="12" s="1"/>
  <c r="AO24" i="31"/>
  <c r="AM38" i="12" s="1"/>
  <c r="AP24" i="31"/>
  <c r="AQ24" i="31"/>
  <c r="AO38" i="12" s="1"/>
  <c r="AR24" i="31"/>
  <c r="AS24" i="31"/>
  <c r="AQ38" i="12" s="1"/>
  <c r="AT24" i="31"/>
  <c r="AR38" i="12" s="1"/>
  <c r="AU24" i="31"/>
  <c r="AS38" i="12" s="1"/>
  <c r="AV24" i="31"/>
  <c r="AT38" i="12" s="1"/>
  <c r="AW24" i="31"/>
  <c r="AU38" i="12" s="1"/>
  <c r="AX24" i="31"/>
  <c r="AV38" i="12" s="1"/>
  <c r="AY24" i="31"/>
  <c r="AW38" i="12" s="1"/>
  <c r="AZ24" i="31"/>
  <c r="BA24" i="31"/>
  <c r="AY38" i="12" s="1"/>
  <c r="BB24" i="31"/>
  <c r="AZ38" i="12" s="1"/>
  <c r="BC24" i="31"/>
  <c r="BA38" i="12" s="1"/>
  <c r="BD24" i="31"/>
  <c r="BB38" i="12" s="1"/>
  <c r="BE24" i="31"/>
  <c r="BC38" i="12" s="1"/>
  <c r="BF24" i="31"/>
  <c r="BD38" i="12" s="1"/>
  <c r="BG24" i="31"/>
  <c r="BE38" i="12" s="1"/>
  <c r="BH24" i="31"/>
  <c r="AN25" i="31"/>
  <c r="AL39" i="12" s="1"/>
  <c r="AO25" i="31"/>
  <c r="AM39" i="12" s="1"/>
  <c r="AP25" i="31"/>
  <c r="AQ25" i="31"/>
  <c r="AO39" i="12" s="1"/>
  <c r="AR25" i="31"/>
  <c r="AP39" i="12" s="1"/>
  <c r="AS25" i="31"/>
  <c r="AQ39" i="12" s="1"/>
  <c r="AT25" i="31"/>
  <c r="AU25" i="31"/>
  <c r="AS39" i="12" s="1"/>
  <c r="AV25" i="31"/>
  <c r="AT39" i="12" s="1"/>
  <c r="AW25" i="31"/>
  <c r="AU39" i="12" s="1"/>
  <c r="AX25" i="31"/>
  <c r="AV39" i="12" s="1"/>
  <c r="AY25" i="31"/>
  <c r="AW39" i="12" s="1"/>
  <c r="AZ25" i="31"/>
  <c r="AX39" i="12" s="1"/>
  <c r="BA25" i="31"/>
  <c r="BB25" i="31"/>
  <c r="AZ39" i="12" s="1"/>
  <c r="BC25" i="31"/>
  <c r="BA39" i="12" s="1"/>
  <c r="BD25" i="31"/>
  <c r="BB39" i="12" s="1"/>
  <c r="BE25" i="31"/>
  <c r="BC39" i="12" s="1"/>
  <c r="BF25" i="31"/>
  <c r="BD39" i="12" s="1"/>
  <c r="BG25" i="31"/>
  <c r="BE39" i="12" s="1"/>
  <c r="BH25" i="31"/>
  <c r="BF39" i="12" s="1"/>
  <c r="AQ30" i="31"/>
  <c r="BG33" i="31"/>
  <c r="BB43" i="31"/>
  <c r="AY46" i="31"/>
  <c r="BE50" i="31"/>
  <c r="AS57" i="31"/>
  <c r="BH61" i="31"/>
  <c r="AO64" i="31"/>
  <c r="AN66" i="31"/>
  <c r="AN69" i="31"/>
  <c r="AO73" i="31"/>
  <c r="AZ74" i="31"/>
  <c r="AL15" i="12"/>
  <c r="AN15" i="12"/>
  <c r="AP15" i="12"/>
  <c r="AR15" i="12"/>
  <c r="AT15" i="12"/>
  <c r="AV15" i="12"/>
  <c r="AX15" i="12"/>
  <c r="AZ15" i="12"/>
  <c r="BA15" i="12"/>
  <c r="BB15" i="12"/>
  <c r="BD15" i="12"/>
  <c r="BF15" i="12"/>
  <c r="BG15" i="12"/>
  <c r="BH15" i="12"/>
  <c r="F16" i="12"/>
  <c r="N16" i="12"/>
  <c r="V16" i="12"/>
  <c r="AD16" i="12"/>
  <c r="AM16" i="12"/>
  <c r="AO16" i="12"/>
  <c r="AQ16" i="12"/>
  <c r="AR16" i="12"/>
  <c r="AS16" i="12"/>
  <c r="AU16" i="12"/>
  <c r="AW16" i="12"/>
  <c r="AY16" i="12"/>
  <c r="BA16" i="12"/>
  <c r="BC16" i="12"/>
  <c r="BE16" i="12"/>
  <c r="BG16" i="12"/>
  <c r="BH16" i="12"/>
  <c r="AL17" i="12"/>
  <c r="AN17" i="12"/>
  <c r="AO17" i="12"/>
  <c r="AP17" i="12"/>
  <c r="AR17" i="12"/>
  <c r="AS17" i="12"/>
  <c r="AT17" i="12"/>
  <c r="AV17" i="12"/>
  <c r="AW17" i="12"/>
  <c r="AX17" i="12"/>
  <c r="AZ17" i="12"/>
  <c r="BA17" i="12"/>
  <c r="BB17" i="12"/>
  <c r="BD17" i="12"/>
  <c r="BE17" i="12"/>
  <c r="BF17" i="12"/>
  <c r="BH17" i="12"/>
  <c r="BI17" i="12"/>
  <c r="C55" i="31"/>
  <c r="C56" i="31"/>
  <c r="AW56" i="31" s="1"/>
  <c r="C57" i="31"/>
  <c r="BA57" i="31" s="1"/>
  <c r="C58" i="31"/>
  <c r="C59" i="31"/>
  <c r="AQ59" i="31" s="1"/>
  <c r="C60" i="31"/>
  <c r="AX60" i="31" s="1"/>
  <c r="C61" i="31"/>
  <c r="AR61" i="31" s="1"/>
  <c r="C62" i="31"/>
  <c r="C63" i="31"/>
  <c r="AT63" i="31" s="1"/>
  <c r="C64" i="31"/>
  <c r="BB64" i="31" s="1"/>
  <c r="C65" i="31"/>
  <c r="AV65" i="31" s="1"/>
  <c r="C66" i="31"/>
  <c r="C67" i="31"/>
  <c r="AX67" i="31" s="1"/>
  <c r="C68" i="31"/>
  <c r="BJ68" i="31" s="1"/>
  <c r="C69" i="31"/>
  <c r="BA69" i="31" s="1"/>
  <c r="C70" i="31"/>
  <c r="AY70" i="31" s="1"/>
  <c r="C71" i="31"/>
  <c r="C72" i="31"/>
  <c r="AO72" i="31" s="1"/>
  <c r="C73" i="31"/>
  <c r="AW73" i="31" s="1"/>
  <c r="C74" i="31"/>
  <c r="AU74" i="31" s="1"/>
  <c r="C75" i="31"/>
  <c r="AP75" i="31" s="1"/>
  <c r="C54" i="31"/>
  <c r="BH54" i="31" s="1"/>
  <c r="C30" i="31"/>
  <c r="C31" i="31"/>
  <c r="BF31" i="31" s="1"/>
  <c r="C32" i="31"/>
  <c r="BG32" i="31" s="1"/>
  <c r="C33" i="31"/>
  <c r="AR33" i="31" s="1"/>
  <c r="C34" i="31"/>
  <c r="BC34" i="31" s="1"/>
  <c r="C35" i="31"/>
  <c r="C36" i="31"/>
  <c r="C37" i="31"/>
  <c r="C38" i="31"/>
  <c r="AU38" i="31" s="1"/>
  <c r="C39" i="31"/>
  <c r="AP39" i="31" s="1"/>
  <c r="C40" i="31"/>
  <c r="AW40" i="31" s="1"/>
  <c r="C41" i="31"/>
  <c r="AX41" i="31" s="1"/>
  <c r="C42" i="31"/>
  <c r="AQ42" i="31" s="1"/>
  <c r="C43" i="31"/>
  <c r="C44" i="31"/>
  <c r="AY44" i="31" s="1"/>
  <c r="AY69" i="31" s="1"/>
  <c r="C45" i="31"/>
  <c r="AN45" i="31" s="1"/>
  <c r="C46" i="31"/>
  <c r="BC46" i="31" s="1"/>
  <c r="C47" i="31"/>
  <c r="AZ47" i="31" s="1"/>
  <c r="C48" i="31"/>
  <c r="C49" i="31"/>
  <c r="AZ49" i="31" s="1"/>
  <c r="C50" i="31"/>
  <c r="BJ50" i="31" s="1"/>
  <c r="C29" i="31"/>
  <c r="E4" i="31"/>
  <c r="C15" i="12" s="1"/>
  <c r="F4" i="31"/>
  <c r="G4" i="31"/>
  <c r="E15" i="12" s="1"/>
  <c r="H4" i="31"/>
  <c r="F15" i="12" s="1"/>
  <c r="I4" i="31"/>
  <c r="J4" i="31"/>
  <c r="K4" i="31"/>
  <c r="I15" i="12" s="1"/>
  <c r="L4" i="31"/>
  <c r="L29" i="31" s="1"/>
  <c r="M4" i="31"/>
  <c r="K15" i="12" s="1"/>
  <c r="N4" i="31"/>
  <c r="O4" i="31"/>
  <c r="P4" i="31"/>
  <c r="N15" i="12" s="1"/>
  <c r="Q4" i="31"/>
  <c r="R4" i="31"/>
  <c r="S4" i="31"/>
  <c r="T4" i="31"/>
  <c r="T29" i="31" s="1"/>
  <c r="U4" i="31"/>
  <c r="S15" i="12" s="1"/>
  <c r="V4" i="31"/>
  <c r="W4" i="31"/>
  <c r="X4" i="31"/>
  <c r="V15" i="12" s="1"/>
  <c r="Y4" i="31"/>
  <c r="Z4" i="31"/>
  <c r="AA4" i="31"/>
  <c r="Y15" i="12" s="1"/>
  <c r="AB4" i="31"/>
  <c r="AB29" i="31" s="1"/>
  <c r="AC4" i="31"/>
  <c r="AA15" i="12" s="1"/>
  <c r="AD4" i="31"/>
  <c r="AE4" i="31"/>
  <c r="AF4" i="31"/>
  <c r="AD15" i="12" s="1"/>
  <c r="AG4" i="31"/>
  <c r="AH4" i="31"/>
  <c r="AI4" i="31"/>
  <c r="AG15" i="12" s="1"/>
  <c r="AJ4" i="31"/>
  <c r="AJ29" i="31" s="1"/>
  <c r="AK4" i="31"/>
  <c r="AI15" i="12" s="1"/>
  <c r="AL4" i="31"/>
  <c r="AM4" i="31"/>
  <c r="AK15" i="12" s="1"/>
  <c r="E5" i="31"/>
  <c r="E30" i="31" s="1"/>
  <c r="F5" i="31"/>
  <c r="D16" i="12" s="1"/>
  <c r="G5" i="31"/>
  <c r="E16" i="12" s="1"/>
  <c r="H5" i="31"/>
  <c r="I5" i="31"/>
  <c r="G16" i="12" s="1"/>
  <c r="J5" i="31"/>
  <c r="H16" i="12" s="1"/>
  <c r="K5" i="31"/>
  <c r="I16" i="12" s="1"/>
  <c r="L5" i="31"/>
  <c r="J16" i="12" s="1"/>
  <c r="M5" i="31"/>
  <c r="K16" i="12" s="1"/>
  <c r="N5" i="31"/>
  <c r="L16" i="12" s="1"/>
  <c r="O5" i="31"/>
  <c r="O30" i="31" s="1"/>
  <c r="P5" i="31"/>
  <c r="Q5" i="31"/>
  <c r="Q30" i="31" s="1"/>
  <c r="R5" i="31"/>
  <c r="P16" i="12" s="1"/>
  <c r="S5" i="31"/>
  <c r="S30" i="31" s="1"/>
  <c r="T5" i="31"/>
  <c r="R16" i="12" s="1"/>
  <c r="U5" i="31"/>
  <c r="S16" i="12" s="1"/>
  <c r="V5" i="31"/>
  <c r="T16" i="12" s="1"/>
  <c r="W5" i="31"/>
  <c r="U16" i="12" s="1"/>
  <c r="X5" i="31"/>
  <c r="Y5" i="31"/>
  <c r="W16" i="12" s="1"/>
  <c r="Z5" i="31"/>
  <c r="X16" i="12" s="1"/>
  <c r="AA5" i="31"/>
  <c r="Y16" i="12" s="1"/>
  <c r="AB5" i="31"/>
  <c r="Z16" i="12" s="1"/>
  <c r="AC5" i="31"/>
  <c r="AC30" i="31" s="1"/>
  <c r="AD5" i="31"/>
  <c r="AB16" i="12" s="1"/>
  <c r="AE5" i="31"/>
  <c r="AE30" i="31" s="1"/>
  <c r="AF5" i="31"/>
  <c r="AG5" i="31"/>
  <c r="AE16" i="12" s="1"/>
  <c r="AH5" i="31"/>
  <c r="AF16" i="12" s="1"/>
  <c r="AI5" i="31"/>
  <c r="AI30" i="31" s="1"/>
  <c r="AJ5" i="31"/>
  <c r="AH16" i="12" s="1"/>
  <c r="AK5" i="31"/>
  <c r="AK30" i="31" s="1"/>
  <c r="AL5" i="31"/>
  <c r="AJ16" i="12" s="1"/>
  <c r="AM5" i="31"/>
  <c r="AK16" i="12" s="1"/>
  <c r="E6" i="31"/>
  <c r="C17" i="12" s="1"/>
  <c r="F6" i="31"/>
  <c r="F31" i="31" s="1"/>
  <c r="G6" i="31"/>
  <c r="E17" i="12" s="1"/>
  <c r="H6" i="31"/>
  <c r="I6" i="31"/>
  <c r="J6" i="31"/>
  <c r="H17" i="12" s="1"/>
  <c r="K6" i="31"/>
  <c r="L6" i="31"/>
  <c r="M6" i="31"/>
  <c r="K17" i="12" s="1"/>
  <c r="N6" i="31"/>
  <c r="N31" i="31" s="1"/>
  <c r="O6" i="31"/>
  <c r="M17" i="12" s="1"/>
  <c r="P6" i="31"/>
  <c r="Q6" i="31"/>
  <c r="O17" i="12" s="1"/>
  <c r="R6" i="31"/>
  <c r="P17" i="12" s="1"/>
  <c r="S6" i="31"/>
  <c r="T6" i="31"/>
  <c r="U6" i="31"/>
  <c r="S17" i="12" s="1"/>
  <c r="V6" i="31"/>
  <c r="V31" i="31" s="1"/>
  <c r="W6" i="31"/>
  <c r="U17" i="12" s="1"/>
  <c r="X6" i="31"/>
  <c r="Y6" i="31"/>
  <c r="Z6" i="31"/>
  <c r="X17" i="12" s="1"/>
  <c r="AA6" i="31"/>
  <c r="AB6" i="31"/>
  <c r="AC6" i="31"/>
  <c r="AA17" i="12" s="1"/>
  <c r="AD6" i="31"/>
  <c r="AD31" i="31" s="1"/>
  <c r="AE6" i="31"/>
  <c r="AC17" i="12" s="1"/>
  <c r="AF6" i="31"/>
  <c r="AF31" i="31" s="1"/>
  <c r="AG6" i="31"/>
  <c r="AE17" i="12" s="1"/>
  <c r="AH6" i="31"/>
  <c r="AF17" i="12" s="1"/>
  <c r="AI6" i="31"/>
  <c r="AI31" i="31" s="1"/>
  <c r="AJ6" i="31"/>
  <c r="AJ31" i="31" s="1"/>
  <c r="AK6" i="31"/>
  <c r="AI17" i="12" s="1"/>
  <c r="AL6" i="31"/>
  <c r="AL31" i="31" s="1"/>
  <c r="AM6" i="31"/>
  <c r="AK17" i="12" s="1"/>
  <c r="E7" i="31"/>
  <c r="C20" i="12" s="1"/>
  <c r="F7" i="31"/>
  <c r="D20" i="12" s="1"/>
  <c r="G7" i="31"/>
  <c r="E20" i="12" s="1"/>
  <c r="H7" i="31"/>
  <c r="F20" i="12" s="1"/>
  <c r="I7" i="31"/>
  <c r="G20" i="12" s="1"/>
  <c r="J7" i="31"/>
  <c r="H20" i="12" s="1"/>
  <c r="K7" i="31"/>
  <c r="I20" i="12" s="1"/>
  <c r="L7" i="31"/>
  <c r="J20" i="12" s="1"/>
  <c r="M7" i="31"/>
  <c r="K20" i="12" s="1"/>
  <c r="N7" i="31"/>
  <c r="L20" i="12" s="1"/>
  <c r="O7" i="31"/>
  <c r="M20" i="12" s="1"/>
  <c r="P7" i="31"/>
  <c r="N20" i="12" s="1"/>
  <c r="Q7" i="31"/>
  <c r="O20" i="12" s="1"/>
  <c r="R7" i="31"/>
  <c r="P20" i="12" s="1"/>
  <c r="S7" i="31"/>
  <c r="Q20" i="12" s="1"/>
  <c r="T7" i="31"/>
  <c r="R20" i="12" s="1"/>
  <c r="U7" i="31"/>
  <c r="S20" i="12" s="1"/>
  <c r="V7" i="31"/>
  <c r="T20" i="12" s="1"/>
  <c r="W7" i="31"/>
  <c r="U20" i="12" s="1"/>
  <c r="X7" i="31"/>
  <c r="V20" i="12" s="1"/>
  <c r="Y7" i="31"/>
  <c r="W20" i="12" s="1"/>
  <c r="Z7" i="31"/>
  <c r="X20" i="12" s="1"/>
  <c r="AA7" i="31"/>
  <c r="Y20" i="12" s="1"/>
  <c r="AB7" i="31"/>
  <c r="Z20" i="12" s="1"/>
  <c r="AC7" i="31"/>
  <c r="AA20" i="12" s="1"/>
  <c r="AD7" i="31"/>
  <c r="AB20" i="12" s="1"/>
  <c r="AE7" i="31"/>
  <c r="AC20" i="12" s="1"/>
  <c r="AF7" i="31"/>
  <c r="AD20" i="12" s="1"/>
  <c r="AG7" i="31"/>
  <c r="AE20" i="12" s="1"/>
  <c r="AH7" i="31"/>
  <c r="AF20" i="12" s="1"/>
  <c r="AI7" i="31"/>
  <c r="AG20" i="12" s="1"/>
  <c r="AJ7" i="31"/>
  <c r="AH20" i="12" s="1"/>
  <c r="AK7" i="31"/>
  <c r="AI20" i="12" s="1"/>
  <c r="AL7" i="31"/>
  <c r="AJ20" i="12" s="1"/>
  <c r="AM7" i="31"/>
  <c r="AK20" i="12" s="1"/>
  <c r="E8" i="31"/>
  <c r="C21" i="12" s="1"/>
  <c r="F8" i="31"/>
  <c r="G8" i="31"/>
  <c r="E21" i="12" s="1"/>
  <c r="H8" i="31"/>
  <c r="F21" i="12" s="1"/>
  <c r="I8" i="31"/>
  <c r="I33" i="31" s="1"/>
  <c r="J8" i="31"/>
  <c r="J33" i="31" s="1"/>
  <c r="K8" i="31"/>
  <c r="I21" i="12" s="1"/>
  <c r="L8" i="31"/>
  <c r="J21" i="12" s="1"/>
  <c r="M8" i="31"/>
  <c r="K21" i="12" s="1"/>
  <c r="N8" i="31"/>
  <c r="O8" i="31"/>
  <c r="M21" i="12" s="1"/>
  <c r="P8" i="31"/>
  <c r="N21" i="12" s="1"/>
  <c r="Q8" i="31"/>
  <c r="O21" i="12" s="1"/>
  <c r="R8" i="31"/>
  <c r="S8" i="31"/>
  <c r="Q21" i="12" s="1"/>
  <c r="T8" i="31"/>
  <c r="R21" i="12" s="1"/>
  <c r="U8" i="31"/>
  <c r="S21" i="12" s="1"/>
  <c r="V8" i="31"/>
  <c r="W8" i="31"/>
  <c r="U21" i="12" s="1"/>
  <c r="X8" i="31"/>
  <c r="V21" i="12" s="1"/>
  <c r="Y8" i="31"/>
  <c r="W21" i="12" s="1"/>
  <c r="Z8" i="31"/>
  <c r="Z33" i="31" s="1"/>
  <c r="AA8" i="31"/>
  <c r="Y21" i="12" s="1"/>
  <c r="AB8" i="31"/>
  <c r="Z21" i="12" s="1"/>
  <c r="AC8" i="31"/>
  <c r="AA21" i="12" s="1"/>
  <c r="AD8" i="31"/>
  <c r="AE8" i="31"/>
  <c r="AC21" i="12" s="1"/>
  <c r="AF8" i="31"/>
  <c r="AD21" i="12" s="1"/>
  <c r="AG8" i="31"/>
  <c r="AE21" i="12" s="1"/>
  <c r="AH8" i="31"/>
  <c r="AI8" i="31"/>
  <c r="AG21" i="12" s="1"/>
  <c r="AJ8" i="31"/>
  <c r="AH21" i="12" s="1"/>
  <c r="AK8" i="31"/>
  <c r="AI21" i="12" s="1"/>
  <c r="AL8" i="31"/>
  <c r="AM8" i="31"/>
  <c r="AK21" i="12" s="1"/>
  <c r="E9" i="31"/>
  <c r="C22" i="12" s="1"/>
  <c r="F9" i="31"/>
  <c r="D22" i="12" s="1"/>
  <c r="G9" i="31"/>
  <c r="E22" i="12" s="1"/>
  <c r="H9" i="31"/>
  <c r="I9" i="31"/>
  <c r="G22" i="12" s="1"/>
  <c r="J9" i="31"/>
  <c r="H22" i="12" s="1"/>
  <c r="K9" i="31"/>
  <c r="I22" i="12" s="1"/>
  <c r="L9" i="31"/>
  <c r="M9" i="31"/>
  <c r="K22" i="12" s="1"/>
  <c r="N9" i="31"/>
  <c r="N34" i="31" s="1"/>
  <c r="O9" i="31"/>
  <c r="M22" i="12" s="1"/>
  <c r="P9" i="31"/>
  <c r="Q9" i="31"/>
  <c r="O22" i="12" s="1"/>
  <c r="R9" i="31"/>
  <c r="P22" i="12" s="1"/>
  <c r="S9" i="31"/>
  <c r="Q22" i="12" s="1"/>
  <c r="T9" i="31"/>
  <c r="U9" i="31"/>
  <c r="S22" i="12" s="1"/>
  <c r="V9" i="31"/>
  <c r="T22" i="12" s="1"/>
  <c r="W9" i="31"/>
  <c r="U22" i="12" s="1"/>
  <c r="X9" i="31"/>
  <c r="Y9" i="31"/>
  <c r="W22" i="12" s="1"/>
  <c r="Z9" i="31"/>
  <c r="X22" i="12" s="1"/>
  <c r="AA9" i="31"/>
  <c r="Y22" i="12" s="1"/>
  <c r="AB9" i="31"/>
  <c r="AC9" i="31"/>
  <c r="AA22" i="12" s="1"/>
  <c r="AD9" i="31"/>
  <c r="AD34" i="31" s="1"/>
  <c r="AE9" i="31"/>
  <c r="AC22" i="12" s="1"/>
  <c r="AF9" i="31"/>
  <c r="AG9" i="31"/>
  <c r="AE22" i="12" s="1"/>
  <c r="AH9" i="31"/>
  <c r="AF22" i="12" s="1"/>
  <c r="AI9" i="31"/>
  <c r="AG22" i="12" s="1"/>
  <c r="AJ9" i="31"/>
  <c r="AK9" i="31"/>
  <c r="AI22" i="12" s="1"/>
  <c r="AL9" i="31"/>
  <c r="AJ22" i="12" s="1"/>
  <c r="AM9" i="31"/>
  <c r="AK22" i="12" s="1"/>
  <c r="E10" i="31"/>
  <c r="F10" i="31"/>
  <c r="D23" i="12" s="1"/>
  <c r="G10" i="31"/>
  <c r="E23" i="12" s="1"/>
  <c r="H10" i="31"/>
  <c r="I10" i="31"/>
  <c r="J10" i="31"/>
  <c r="H23" i="12" s="1"/>
  <c r="K10" i="31"/>
  <c r="I23" i="12" s="1"/>
  <c r="L10" i="31"/>
  <c r="M10" i="31"/>
  <c r="N10" i="31"/>
  <c r="L23" i="12" s="1"/>
  <c r="O10" i="31"/>
  <c r="M23" i="12" s="1"/>
  <c r="P10" i="31"/>
  <c r="Q10" i="31"/>
  <c r="R10" i="31"/>
  <c r="P23" i="12" s="1"/>
  <c r="S10" i="31"/>
  <c r="Q23" i="12" s="1"/>
  <c r="T10" i="31"/>
  <c r="U10" i="31"/>
  <c r="V10" i="31"/>
  <c r="T23" i="12" s="1"/>
  <c r="W10" i="31"/>
  <c r="U23" i="12" s="1"/>
  <c r="X10" i="31"/>
  <c r="Y10" i="31"/>
  <c r="Z10" i="31"/>
  <c r="X23" i="12" s="1"/>
  <c r="AA10" i="31"/>
  <c r="Y23" i="12" s="1"/>
  <c r="AB10" i="31"/>
  <c r="AC10" i="31"/>
  <c r="AD10" i="31"/>
  <c r="AB23" i="12" s="1"/>
  <c r="AE10" i="31"/>
  <c r="AC23" i="12" s="1"/>
  <c r="AF10" i="31"/>
  <c r="AG10" i="31"/>
  <c r="AH10" i="31"/>
  <c r="AF23" i="12" s="1"/>
  <c r="AI10" i="31"/>
  <c r="AG23" i="12" s="1"/>
  <c r="AJ10" i="31"/>
  <c r="AJ35" i="31" s="1"/>
  <c r="AK10" i="31"/>
  <c r="AL10" i="31"/>
  <c r="AJ23" i="12" s="1"/>
  <c r="AM10" i="31"/>
  <c r="AK23" i="12" s="1"/>
  <c r="E11" i="31"/>
  <c r="C24" i="12" s="1"/>
  <c r="F11" i="31"/>
  <c r="D24" i="12" s="1"/>
  <c r="G11" i="31"/>
  <c r="E24" i="12" s="1"/>
  <c r="H11" i="31"/>
  <c r="F24" i="12" s="1"/>
  <c r="I11" i="31"/>
  <c r="G24" i="12" s="1"/>
  <c r="J11" i="31"/>
  <c r="H24" i="12" s="1"/>
  <c r="K11" i="31"/>
  <c r="I24" i="12" s="1"/>
  <c r="L11" i="31"/>
  <c r="J24" i="12" s="1"/>
  <c r="M11" i="31"/>
  <c r="K24" i="12" s="1"/>
  <c r="N11" i="31"/>
  <c r="L24" i="12" s="1"/>
  <c r="O11" i="31"/>
  <c r="M24" i="12" s="1"/>
  <c r="P11" i="31"/>
  <c r="N24" i="12" s="1"/>
  <c r="Q11" i="31"/>
  <c r="O24" i="12" s="1"/>
  <c r="R11" i="31"/>
  <c r="P24" i="12" s="1"/>
  <c r="S11" i="31"/>
  <c r="Q24" i="12" s="1"/>
  <c r="T11" i="31"/>
  <c r="R24" i="12" s="1"/>
  <c r="U11" i="31"/>
  <c r="S24" i="12" s="1"/>
  <c r="V11" i="31"/>
  <c r="T24" i="12" s="1"/>
  <c r="W11" i="31"/>
  <c r="U24" i="12" s="1"/>
  <c r="X11" i="31"/>
  <c r="V24" i="12" s="1"/>
  <c r="Y11" i="31"/>
  <c r="W24" i="12" s="1"/>
  <c r="Z11" i="31"/>
  <c r="X24" i="12" s="1"/>
  <c r="AA11" i="31"/>
  <c r="Y24" i="12" s="1"/>
  <c r="AB11" i="31"/>
  <c r="Z24" i="12" s="1"/>
  <c r="AC11" i="31"/>
  <c r="AA24" i="12" s="1"/>
  <c r="AD11" i="31"/>
  <c r="AB24" i="12" s="1"/>
  <c r="AE11" i="31"/>
  <c r="AC24" i="12" s="1"/>
  <c r="AF11" i="31"/>
  <c r="AD24" i="12" s="1"/>
  <c r="AG11" i="31"/>
  <c r="AE24" i="12" s="1"/>
  <c r="AH11" i="31"/>
  <c r="AF24" i="12" s="1"/>
  <c r="AI11" i="31"/>
  <c r="AG24" i="12" s="1"/>
  <c r="AJ11" i="31"/>
  <c r="AH24" i="12" s="1"/>
  <c r="AK11" i="31"/>
  <c r="AI24" i="12" s="1"/>
  <c r="AL11" i="31"/>
  <c r="AJ24" i="12" s="1"/>
  <c r="AM11" i="31"/>
  <c r="AK24" i="12" s="1"/>
  <c r="E12" i="31"/>
  <c r="C25" i="12" s="1"/>
  <c r="F12" i="31"/>
  <c r="G12" i="31"/>
  <c r="E25" i="12" s="1"/>
  <c r="H12" i="31"/>
  <c r="F25" i="12" s="1"/>
  <c r="I12" i="31"/>
  <c r="G25" i="12" s="1"/>
  <c r="J12" i="31"/>
  <c r="K12" i="31"/>
  <c r="I25" i="12" s="1"/>
  <c r="L12" i="31"/>
  <c r="J25" i="12" s="1"/>
  <c r="M12" i="31"/>
  <c r="K25" i="12" s="1"/>
  <c r="N12" i="31"/>
  <c r="N37" i="31" s="1"/>
  <c r="O12" i="31"/>
  <c r="M25" i="12" s="1"/>
  <c r="P12" i="31"/>
  <c r="N25" i="12" s="1"/>
  <c r="Q12" i="31"/>
  <c r="O25" i="12" s="1"/>
  <c r="R12" i="31"/>
  <c r="S12" i="31"/>
  <c r="Q25" i="12" s="1"/>
  <c r="T12" i="31"/>
  <c r="R25" i="12" s="1"/>
  <c r="U12" i="31"/>
  <c r="S25" i="12" s="1"/>
  <c r="V12" i="31"/>
  <c r="W12" i="31"/>
  <c r="U25" i="12" s="1"/>
  <c r="X12" i="31"/>
  <c r="V25" i="12" s="1"/>
  <c r="Y12" i="31"/>
  <c r="W25" i="12" s="1"/>
  <c r="Z12" i="31"/>
  <c r="X25" i="12" s="1"/>
  <c r="AA12" i="31"/>
  <c r="Y25" i="12" s="1"/>
  <c r="AB12" i="31"/>
  <c r="Z25" i="12" s="1"/>
  <c r="AC12" i="31"/>
  <c r="AA25" i="12" s="1"/>
  <c r="AD12" i="31"/>
  <c r="AB25" i="12" s="1"/>
  <c r="AE12" i="31"/>
  <c r="AC25" i="12" s="1"/>
  <c r="AF12" i="31"/>
  <c r="AD25" i="12" s="1"/>
  <c r="AG12" i="31"/>
  <c r="AE25" i="12" s="1"/>
  <c r="AH12" i="31"/>
  <c r="AI12" i="31"/>
  <c r="AG25" i="12" s="1"/>
  <c r="AJ12" i="31"/>
  <c r="AH25" i="12" s="1"/>
  <c r="AK12" i="31"/>
  <c r="AI25" i="12" s="1"/>
  <c r="AL12" i="31"/>
  <c r="AM12" i="31"/>
  <c r="AK25" i="12" s="1"/>
  <c r="E13" i="31"/>
  <c r="C26" i="12" s="1"/>
  <c r="F13" i="31"/>
  <c r="D26" i="12" s="1"/>
  <c r="G13" i="31"/>
  <c r="H13" i="31"/>
  <c r="I13" i="31"/>
  <c r="G26" i="12" s="1"/>
  <c r="J13" i="31"/>
  <c r="H26" i="12" s="1"/>
  <c r="K13" i="31"/>
  <c r="L13" i="31"/>
  <c r="L38" i="31" s="1"/>
  <c r="M13" i="31"/>
  <c r="N13" i="31"/>
  <c r="L26" i="12" s="1"/>
  <c r="O13" i="31"/>
  <c r="P13" i="31"/>
  <c r="Q13" i="31"/>
  <c r="O26" i="12" s="1"/>
  <c r="R13" i="31"/>
  <c r="P26" i="12" s="1"/>
  <c r="S13" i="31"/>
  <c r="T13" i="31"/>
  <c r="T38" i="31" s="1"/>
  <c r="U13" i="31"/>
  <c r="S26" i="12" s="1"/>
  <c r="V13" i="31"/>
  <c r="T26" i="12" s="1"/>
  <c r="W13" i="31"/>
  <c r="X13" i="31"/>
  <c r="Y13" i="31"/>
  <c r="W26" i="12" s="1"/>
  <c r="Z13" i="31"/>
  <c r="X26" i="12" s="1"/>
  <c r="AA13" i="31"/>
  <c r="AB13" i="31"/>
  <c r="AC13" i="31"/>
  <c r="AD13" i="31"/>
  <c r="AB26" i="12" s="1"/>
  <c r="AE13" i="31"/>
  <c r="AF13" i="31"/>
  <c r="AG13" i="31"/>
  <c r="AE26" i="12" s="1"/>
  <c r="AH13" i="31"/>
  <c r="AF26" i="12" s="1"/>
  <c r="AI13" i="31"/>
  <c r="AJ13" i="31"/>
  <c r="AH26" i="12" s="1"/>
  <c r="AK13" i="31"/>
  <c r="AI26" i="12" s="1"/>
  <c r="AL13" i="31"/>
  <c r="AJ26" i="12" s="1"/>
  <c r="AM13" i="31"/>
  <c r="E14" i="31"/>
  <c r="F14" i="31"/>
  <c r="D28" i="12" s="1"/>
  <c r="G14" i="31"/>
  <c r="E28" i="12" s="1"/>
  <c r="H14" i="31"/>
  <c r="I14" i="31"/>
  <c r="I39" i="31" s="1"/>
  <c r="J14" i="31"/>
  <c r="H28" i="12" s="1"/>
  <c r="K14" i="31"/>
  <c r="I28" i="12" s="1"/>
  <c r="L14" i="31"/>
  <c r="M14" i="31"/>
  <c r="N14" i="31"/>
  <c r="L28" i="12" s="1"/>
  <c r="O14" i="31"/>
  <c r="M28" i="12" s="1"/>
  <c r="P14" i="31"/>
  <c r="Q14" i="31"/>
  <c r="R14" i="31"/>
  <c r="P28" i="12" s="1"/>
  <c r="S14" i="31"/>
  <c r="Q28" i="12" s="1"/>
  <c r="T14" i="31"/>
  <c r="U14" i="31"/>
  <c r="V14" i="31"/>
  <c r="T28" i="12" s="1"/>
  <c r="W14" i="31"/>
  <c r="U28" i="12" s="1"/>
  <c r="X14" i="31"/>
  <c r="V28" i="12" s="1"/>
  <c r="Y14" i="31"/>
  <c r="Y39" i="31" s="1"/>
  <c r="Z14" i="31"/>
  <c r="X28" i="12" s="1"/>
  <c r="AA14" i="31"/>
  <c r="Y28" i="12" s="1"/>
  <c r="AB14" i="31"/>
  <c r="AC14" i="31"/>
  <c r="AD14" i="31"/>
  <c r="AB28" i="12" s="1"/>
  <c r="AE14" i="31"/>
  <c r="AC28" i="12" s="1"/>
  <c r="AF14" i="31"/>
  <c r="AG14" i="31"/>
  <c r="AG39" i="31" s="1"/>
  <c r="AH14" i="31"/>
  <c r="AI14" i="31"/>
  <c r="AG28" i="12" s="1"/>
  <c r="AJ14" i="31"/>
  <c r="AH28" i="12" s="1"/>
  <c r="AK14" i="31"/>
  <c r="AL14" i="31"/>
  <c r="AJ28" i="12" s="1"/>
  <c r="AM14" i="31"/>
  <c r="AK28" i="12" s="1"/>
  <c r="E15" i="31"/>
  <c r="C29" i="12" s="1"/>
  <c r="F15" i="31"/>
  <c r="D29" i="12" s="1"/>
  <c r="G15" i="31"/>
  <c r="E29" i="12" s="1"/>
  <c r="H15" i="31"/>
  <c r="F29" i="12" s="1"/>
  <c r="I15" i="31"/>
  <c r="G29" i="12" s="1"/>
  <c r="J15" i="31"/>
  <c r="H29" i="12" s="1"/>
  <c r="K15" i="31"/>
  <c r="I29" i="12" s="1"/>
  <c r="L15" i="31"/>
  <c r="J29" i="12" s="1"/>
  <c r="M15" i="31"/>
  <c r="K29" i="12" s="1"/>
  <c r="N15" i="31"/>
  <c r="L29" i="12" s="1"/>
  <c r="O15" i="31"/>
  <c r="M29" i="12" s="1"/>
  <c r="P15" i="31"/>
  <c r="N29" i="12" s="1"/>
  <c r="Q15" i="31"/>
  <c r="O29" i="12" s="1"/>
  <c r="R15" i="31"/>
  <c r="P29" i="12" s="1"/>
  <c r="S15" i="31"/>
  <c r="Q29" i="12" s="1"/>
  <c r="T15" i="31"/>
  <c r="R29" i="12" s="1"/>
  <c r="U15" i="31"/>
  <c r="S29" i="12" s="1"/>
  <c r="V15" i="31"/>
  <c r="T29" i="12" s="1"/>
  <c r="W15" i="31"/>
  <c r="U29" i="12" s="1"/>
  <c r="X15" i="31"/>
  <c r="V29" i="12" s="1"/>
  <c r="Y15" i="31"/>
  <c r="W29" i="12" s="1"/>
  <c r="Z15" i="31"/>
  <c r="X29" i="12" s="1"/>
  <c r="AA15" i="31"/>
  <c r="Y29" i="12" s="1"/>
  <c r="AB15" i="31"/>
  <c r="Z29" i="12" s="1"/>
  <c r="AC15" i="31"/>
  <c r="AA29" i="12" s="1"/>
  <c r="AD15" i="31"/>
  <c r="AB29" i="12" s="1"/>
  <c r="AE15" i="31"/>
  <c r="AC29" i="12" s="1"/>
  <c r="AF15" i="31"/>
  <c r="AD29" i="12" s="1"/>
  <c r="AG15" i="31"/>
  <c r="AE29" i="12" s="1"/>
  <c r="AH15" i="31"/>
  <c r="AF29" i="12" s="1"/>
  <c r="AI15" i="31"/>
  <c r="AG29" i="12" s="1"/>
  <c r="AJ15" i="31"/>
  <c r="AH29" i="12" s="1"/>
  <c r="AK15" i="31"/>
  <c r="AI29" i="12" s="1"/>
  <c r="AL15" i="31"/>
  <c r="AJ29" i="12" s="1"/>
  <c r="AM15" i="31"/>
  <c r="AK29" i="12" s="1"/>
  <c r="E16" i="31"/>
  <c r="C30" i="12" s="1"/>
  <c r="F16" i="31"/>
  <c r="G16" i="31"/>
  <c r="E30" i="12" s="1"/>
  <c r="H16" i="31"/>
  <c r="F30" i="12" s="1"/>
  <c r="I16" i="31"/>
  <c r="G30" i="12" s="1"/>
  <c r="J16" i="31"/>
  <c r="K16" i="31"/>
  <c r="I30" i="12" s="1"/>
  <c r="L16" i="31"/>
  <c r="M16" i="31"/>
  <c r="K30" i="12" s="1"/>
  <c r="N16" i="31"/>
  <c r="O16" i="31"/>
  <c r="M30" i="12" s="1"/>
  <c r="P16" i="31"/>
  <c r="N30" i="12" s="1"/>
  <c r="Q16" i="31"/>
  <c r="O30" i="12" s="1"/>
  <c r="R16" i="31"/>
  <c r="S16" i="31"/>
  <c r="Q30" i="12" s="1"/>
  <c r="T16" i="31"/>
  <c r="R30" i="12" s="1"/>
  <c r="U16" i="31"/>
  <c r="S30" i="12" s="1"/>
  <c r="V16" i="31"/>
  <c r="W16" i="31"/>
  <c r="U30" i="12" s="1"/>
  <c r="X16" i="31"/>
  <c r="V30" i="12" s="1"/>
  <c r="Y16" i="31"/>
  <c r="W30" i="12" s="1"/>
  <c r="Z16" i="31"/>
  <c r="AA16" i="31"/>
  <c r="Y30" i="12" s="1"/>
  <c r="AB16" i="31"/>
  <c r="Z30" i="12" s="1"/>
  <c r="AC16" i="31"/>
  <c r="AA30" i="12" s="1"/>
  <c r="AD16" i="31"/>
  <c r="AE16" i="31"/>
  <c r="AC30" i="12" s="1"/>
  <c r="AF16" i="31"/>
  <c r="AD30" i="12" s="1"/>
  <c r="AG16" i="31"/>
  <c r="AE30" i="12" s="1"/>
  <c r="AH16" i="31"/>
  <c r="AI16" i="31"/>
  <c r="AG30" i="12" s="1"/>
  <c r="AJ16" i="31"/>
  <c r="AH30" i="12" s="1"/>
  <c r="AK16" i="31"/>
  <c r="AI30" i="12" s="1"/>
  <c r="AL16" i="31"/>
  <c r="AM16" i="31"/>
  <c r="AK30" i="12" s="1"/>
  <c r="E17" i="31"/>
  <c r="C31" i="12" s="1"/>
  <c r="F17" i="31"/>
  <c r="D31" i="12" s="1"/>
  <c r="G17" i="31"/>
  <c r="H17" i="31"/>
  <c r="H42" i="31" s="1"/>
  <c r="I17" i="31"/>
  <c r="G31" i="12" s="1"/>
  <c r="J17" i="31"/>
  <c r="H31" i="12" s="1"/>
  <c r="K17" i="31"/>
  <c r="L17" i="31"/>
  <c r="M17" i="31"/>
  <c r="K31" i="12" s="1"/>
  <c r="N17" i="31"/>
  <c r="L31" i="12" s="1"/>
  <c r="O17" i="31"/>
  <c r="P17" i="31"/>
  <c r="Q17" i="31"/>
  <c r="O31" i="12" s="1"/>
  <c r="R17" i="31"/>
  <c r="P31" i="12" s="1"/>
  <c r="S17" i="31"/>
  <c r="T17" i="31"/>
  <c r="U17" i="31"/>
  <c r="S31" i="12" s="1"/>
  <c r="V17" i="31"/>
  <c r="T31" i="12" s="1"/>
  <c r="W17" i="31"/>
  <c r="X17" i="31"/>
  <c r="X42" i="31" s="1"/>
  <c r="Y17" i="31"/>
  <c r="W31" i="12" s="1"/>
  <c r="Z17" i="31"/>
  <c r="X31" i="12" s="1"/>
  <c r="AA17" i="31"/>
  <c r="AB17" i="31"/>
  <c r="AC17" i="31"/>
  <c r="AA31" i="12" s="1"/>
  <c r="AD17" i="31"/>
  <c r="AB31" i="12" s="1"/>
  <c r="AE17" i="31"/>
  <c r="AF17" i="31"/>
  <c r="AF42" i="31" s="1"/>
  <c r="AG17" i="31"/>
  <c r="AE31" i="12" s="1"/>
  <c r="AH17" i="31"/>
  <c r="AF31" i="12" s="1"/>
  <c r="AI17" i="31"/>
  <c r="AJ17" i="31"/>
  <c r="AK17" i="31"/>
  <c r="AI31" i="12" s="1"/>
  <c r="AL17" i="31"/>
  <c r="AJ31" i="12" s="1"/>
  <c r="AM17" i="31"/>
  <c r="E18" i="31"/>
  <c r="F18" i="31"/>
  <c r="F43" i="31" s="1"/>
  <c r="G18" i="31"/>
  <c r="E32" i="12" s="1"/>
  <c r="H18" i="31"/>
  <c r="F32" i="12" s="1"/>
  <c r="I18" i="31"/>
  <c r="J18" i="31"/>
  <c r="H32" i="12" s="1"/>
  <c r="K18" i="31"/>
  <c r="I32" i="12" s="1"/>
  <c r="L18" i="31"/>
  <c r="J32" i="12" s="1"/>
  <c r="M18" i="31"/>
  <c r="M43" i="31" s="1"/>
  <c r="N18" i="31"/>
  <c r="L32" i="12" s="1"/>
  <c r="O18" i="31"/>
  <c r="M32" i="12" s="1"/>
  <c r="P18" i="31"/>
  <c r="Q18" i="31"/>
  <c r="R18" i="31"/>
  <c r="P32" i="12" s="1"/>
  <c r="S18" i="31"/>
  <c r="Q32" i="12" s="1"/>
  <c r="T18" i="31"/>
  <c r="U18" i="31"/>
  <c r="V18" i="31"/>
  <c r="T32" i="12" s="1"/>
  <c r="W18" i="31"/>
  <c r="U32" i="12" s="1"/>
  <c r="X18" i="31"/>
  <c r="V32" i="12" s="1"/>
  <c r="Y18" i="31"/>
  <c r="Z18" i="31"/>
  <c r="X32" i="12" s="1"/>
  <c r="AA18" i="31"/>
  <c r="Y32" i="12" s="1"/>
  <c r="AB18" i="31"/>
  <c r="Z32" i="12" s="1"/>
  <c r="AC18" i="31"/>
  <c r="AC43" i="31" s="1"/>
  <c r="AD18" i="31"/>
  <c r="AB32" i="12" s="1"/>
  <c r="AE18" i="31"/>
  <c r="AC32" i="12" s="1"/>
  <c r="AF18" i="31"/>
  <c r="AG18" i="31"/>
  <c r="AH18" i="31"/>
  <c r="AF32" i="12" s="1"/>
  <c r="AI18" i="31"/>
  <c r="AG32" i="12" s="1"/>
  <c r="AJ18" i="31"/>
  <c r="AK18" i="31"/>
  <c r="AL18" i="31"/>
  <c r="AL43" i="31" s="1"/>
  <c r="AM18" i="31"/>
  <c r="AK32" i="12" s="1"/>
  <c r="E19" i="31"/>
  <c r="C33" i="12" s="1"/>
  <c r="F19" i="31"/>
  <c r="D33" i="12" s="1"/>
  <c r="G19" i="31"/>
  <c r="E33" i="12" s="1"/>
  <c r="H19" i="31"/>
  <c r="F33" i="12" s="1"/>
  <c r="I19" i="31"/>
  <c r="G33" i="12" s="1"/>
  <c r="J19" i="31"/>
  <c r="H33" i="12" s="1"/>
  <c r="K19" i="31"/>
  <c r="I33" i="12" s="1"/>
  <c r="L19" i="31"/>
  <c r="J33" i="12" s="1"/>
  <c r="M19" i="31"/>
  <c r="K33" i="12" s="1"/>
  <c r="N19" i="31"/>
  <c r="L33" i="12" s="1"/>
  <c r="O19" i="31"/>
  <c r="M33" i="12" s="1"/>
  <c r="P19" i="31"/>
  <c r="N33" i="12" s="1"/>
  <c r="Q19" i="31"/>
  <c r="O33" i="12" s="1"/>
  <c r="R19" i="31"/>
  <c r="P33" i="12" s="1"/>
  <c r="S19" i="31"/>
  <c r="Q33" i="12" s="1"/>
  <c r="T19" i="31"/>
  <c r="R33" i="12" s="1"/>
  <c r="U19" i="31"/>
  <c r="S33" i="12" s="1"/>
  <c r="V19" i="31"/>
  <c r="T33" i="12" s="1"/>
  <c r="W19" i="31"/>
  <c r="U33" i="12" s="1"/>
  <c r="X19" i="31"/>
  <c r="V33" i="12" s="1"/>
  <c r="Y19" i="31"/>
  <c r="W33" i="12" s="1"/>
  <c r="Z19" i="31"/>
  <c r="X33" i="12" s="1"/>
  <c r="AA19" i="31"/>
  <c r="Y33" i="12" s="1"/>
  <c r="AB19" i="31"/>
  <c r="Z33" i="12" s="1"/>
  <c r="AC19" i="31"/>
  <c r="AA33" i="12" s="1"/>
  <c r="AD19" i="31"/>
  <c r="AB33" i="12" s="1"/>
  <c r="AE19" i="31"/>
  <c r="AC33" i="12" s="1"/>
  <c r="AF19" i="31"/>
  <c r="AD33" i="12" s="1"/>
  <c r="AG19" i="31"/>
  <c r="AE33" i="12" s="1"/>
  <c r="AH19" i="31"/>
  <c r="AF33" i="12" s="1"/>
  <c r="AI19" i="31"/>
  <c r="AG33" i="12" s="1"/>
  <c r="AJ19" i="31"/>
  <c r="AH33" i="12" s="1"/>
  <c r="AK19" i="31"/>
  <c r="AI33" i="12" s="1"/>
  <c r="AL19" i="31"/>
  <c r="AJ33" i="12" s="1"/>
  <c r="AM19" i="31"/>
  <c r="AK33" i="12" s="1"/>
  <c r="E20" i="31"/>
  <c r="C34" i="12" s="1"/>
  <c r="F20" i="31"/>
  <c r="G20" i="31"/>
  <c r="E34" i="12" s="1"/>
  <c r="H20" i="31"/>
  <c r="F34" i="12" s="1"/>
  <c r="I20" i="31"/>
  <c r="G34" i="12" s="1"/>
  <c r="J20" i="31"/>
  <c r="K20" i="31"/>
  <c r="I34" i="12" s="1"/>
  <c r="L20" i="31"/>
  <c r="J34" i="12" s="1"/>
  <c r="M20" i="31"/>
  <c r="K34" i="12" s="1"/>
  <c r="N20" i="31"/>
  <c r="O20" i="31"/>
  <c r="M34" i="12" s="1"/>
  <c r="P20" i="31"/>
  <c r="Q20" i="31"/>
  <c r="O34" i="12" s="1"/>
  <c r="R20" i="31"/>
  <c r="S20" i="31"/>
  <c r="Q34" i="12" s="1"/>
  <c r="T20" i="31"/>
  <c r="R34" i="12" s="1"/>
  <c r="U20" i="31"/>
  <c r="S34" i="12" s="1"/>
  <c r="V20" i="31"/>
  <c r="W20" i="31"/>
  <c r="U34" i="12" s="1"/>
  <c r="X20" i="31"/>
  <c r="V34" i="12" s="1"/>
  <c r="Y20" i="31"/>
  <c r="W34" i="12" s="1"/>
  <c r="Z20" i="31"/>
  <c r="AA20" i="31"/>
  <c r="Y34" i="12" s="1"/>
  <c r="AB20" i="31"/>
  <c r="Z34" i="12" s="1"/>
  <c r="AC20" i="31"/>
  <c r="AA34" i="12" s="1"/>
  <c r="AD20" i="31"/>
  <c r="AE20" i="31"/>
  <c r="AC34" i="12" s="1"/>
  <c r="AF20" i="31"/>
  <c r="AD34" i="12" s="1"/>
  <c r="AG20" i="31"/>
  <c r="AE34" i="12" s="1"/>
  <c r="AH20" i="31"/>
  <c r="AI20" i="31"/>
  <c r="AG34" i="12" s="1"/>
  <c r="AJ20" i="31"/>
  <c r="AH34" i="12" s="1"/>
  <c r="AK20" i="31"/>
  <c r="AI34" i="12" s="1"/>
  <c r="AL20" i="31"/>
  <c r="AM20" i="31"/>
  <c r="AK34" i="12" s="1"/>
  <c r="E21" i="31"/>
  <c r="C35" i="12" s="1"/>
  <c r="F21" i="31"/>
  <c r="D35" i="12" s="1"/>
  <c r="G21" i="31"/>
  <c r="H21" i="31"/>
  <c r="I21" i="31"/>
  <c r="G35" i="12" s="1"/>
  <c r="J21" i="31"/>
  <c r="H35" i="12" s="1"/>
  <c r="K21" i="31"/>
  <c r="L21" i="31"/>
  <c r="L46" i="31" s="1"/>
  <c r="M21" i="31"/>
  <c r="K35" i="12" s="1"/>
  <c r="N21" i="31"/>
  <c r="L35" i="12" s="1"/>
  <c r="O21" i="31"/>
  <c r="P21" i="31"/>
  <c r="Q21" i="31"/>
  <c r="O35" i="12" s="1"/>
  <c r="R21" i="31"/>
  <c r="P35" i="12" s="1"/>
  <c r="S21" i="31"/>
  <c r="T21" i="31"/>
  <c r="U21" i="31"/>
  <c r="S35" i="12" s="1"/>
  <c r="V21" i="31"/>
  <c r="T35" i="12" s="1"/>
  <c r="W21" i="31"/>
  <c r="X21" i="31"/>
  <c r="Y21" i="31"/>
  <c r="W35" i="12" s="1"/>
  <c r="Z21" i="31"/>
  <c r="X35" i="12" s="1"/>
  <c r="AA21" i="31"/>
  <c r="AB21" i="31"/>
  <c r="AB46" i="31" s="1"/>
  <c r="AC21" i="31"/>
  <c r="AA35" i="12" s="1"/>
  <c r="AD21" i="31"/>
  <c r="AB35" i="12" s="1"/>
  <c r="AE21" i="31"/>
  <c r="AF21" i="31"/>
  <c r="AG21" i="31"/>
  <c r="AH21" i="31"/>
  <c r="AF35" i="12" s="1"/>
  <c r="AI21" i="31"/>
  <c r="AJ21" i="31"/>
  <c r="AJ46" i="31" s="1"/>
  <c r="AK21" i="31"/>
  <c r="AI35" i="12" s="1"/>
  <c r="AL21" i="31"/>
  <c r="AJ35" i="12" s="1"/>
  <c r="AM21" i="31"/>
  <c r="E22" i="31"/>
  <c r="F22" i="31"/>
  <c r="D36" i="12" s="1"/>
  <c r="G22" i="31"/>
  <c r="E36" i="12" s="1"/>
  <c r="H22" i="31"/>
  <c r="I22" i="31"/>
  <c r="I47" i="31" s="1"/>
  <c r="J22" i="31"/>
  <c r="H36" i="12" s="1"/>
  <c r="K22" i="31"/>
  <c r="I36" i="12" s="1"/>
  <c r="L22" i="31"/>
  <c r="M22" i="31"/>
  <c r="N22" i="31"/>
  <c r="L36" i="12" s="1"/>
  <c r="O22" i="31"/>
  <c r="M36" i="12" s="1"/>
  <c r="P22" i="31"/>
  <c r="Q22" i="31"/>
  <c r="Q47" i="31" s="1"/>
  <c r="R22" i="31"/>
  <c r="P36" i="12" s="1"/>
  <c r="S22" i="31"/>
  <c r="Q36" i="12" s="1"/>
  <c r="T22" i="31"/>
  <c r="U22" i="31"/>
  <c r="V22" i="31"/>
  <c r="T36" i="12" s="1"/>
  <c r="W22" i="31"/>
  <c r="U36" i="12" s="1"/>
  <c r="X22" i="31"/>
  <c r="Y22" i="31"/>
  <c r="Y47" i="31" s="1"/>
  <c r="Z22" i="31"/>
  <c r="X36" i="12" s="1"/>
  <c r="AA22" i="31"/>
  <c r="Y36" i="12" s="1"/>
  <c r="AB22" i="31"/>
  <c r="AC22" i="31"/>
  <c r="AD22" i="31"/>
  <c r="AB36" i="12" s="1"/>
  <c r="AE22" i="31"/>
  <c r="AC36" i="12" s="1"/>
  <c r="AF22" i="31"/>
  <c r="AG22" i="31"/>
  <c r="AG47" i="31" s="1"/>
  <c r="AH22" i="31"/>
  <c r="AF36" i="12" s="1"/>
  <c r="AI22" i="31"/>
  <c r="AG36" i="12" s="1"/>
  <c r="AJ22" i="31"/>
  <c r="AK22" i="31"/>
  <c r="AL22" i="31"/>
  <c r="AJ36" i="12" s="1"/>
  <c r="AM22" i="31"/>
  <c r="AK36" i="12" s="1"/>
  <c r="E23" i="31"/>
  <c r="C37" i="12" s="1"/>
  <c r="F23" i="31"/>
  <c r="D37" i="12" s="1"/>
  <c r="G23" i="31"/>
  <c r="E37" i="12" s="1"/>
  <c r="H23" i="31"/>
  <c r="F37" i="12" s="1"/>
  <c r="I23" i="31"/>
  <c r="G37" i="12" s="1"/>
  <c r="J23" i="31"/>
  <c r="H37" i="12" s="1"/>
  <c r="K23" i="31"/>
  <c r="I37" i="12" s="1"/>
  <c r="L23" i="31"/>
  <c r="J37" i="12" s="1"/>
  <c r="M23" i="31"/>
  <c r="K37" i="12" s="1"/>
  <c r="N23" i="31"/>
  <c r="L37" i="12" s="1"/>
  <c r="O23" i="31"/>
  <c r="M37" i="12" s="1"/>
  <c r="P23" i="31"/>
  <c r="N37" i="12" s="1"/>
  <c r="Q23" i="31"/>
  <c r="O37" i="12" s="1"/>
  <c r="R23" i="31"/>
  <c r="P37" i="12" s="1"/>
  <c r="S23" i="31"/>
  <c r="Q37" i="12" s="1"/>
  <c r="T23" i="31"/>
  <c r="R37" i="12" s="1"/>
  <c r="U23" i="31"/>
  <c r="S37" i="12" s="1"/>
  <c r="V23" i="31"/>
  <c r="T37" i="12" s="1"/>
  <c r="W23" i="31"/>
  <c r="U37" i="12" s="1"/>
  <c r="X23" i="31"/>
  <c r="V37" i="12" s="1"/>
  <c r="Y23" i="31"/>
  <c r="W37" i="12" s="1"/>
  <c r="Z23" i="31"/>
  <c r="X37" i="12" s="1"/>
  <c r="AA23" i="31"/>
  <c r="Y37" i="12" s="1"/>
  <c r="AB23" i="31"/>
  <c r="Z37" i="12" s="1"/>
  <c r="AC23" i="31"/>
  <c r="AA37" i="12" s="1"/>
  <c r="AD23" i="31"/>
  <c r="AB37" i="12" s="1"/>
  <c r="AE23" i="31"/>
  <c r="AC37" i="12" s="1"/>
  <c r="AF23" i="31"/>
  <c r="AD37" i="12" s="1"/>
  <c r="AG23" i="31"/>
  <c r="AE37" i="12" s="1"/>
  <c r="AH23" i="31"/>
  <c r="AF37" i="12" s="1"/>
  <c r="AI23" i="31"/>
  <c r="AG37" i="12" s="1"/>
  <c r="AJ23" i="31"/>
  <c r="AH37" i="12" s="1"/>
  <c r="AK23" i="31"/>
  <c r="AI37" i="12" s="1"/>
  <c r="AL23" i="31"/>
  <c r="AJ37" i="12" s="1"/>
  <c r="AM23" i="31"/>
  <c r="AK37" i="12" s="1"/>
  <c r="E24" i="31"/>
  <c r="C38" i="12" s="1"/>
  <c r="F24" i="31"/>
  <c r="G24" i="31"/>
  <c r="E38" i="12" s="1"/>
  <c r="H24" i="31"/>
  <c r="F38" i="12" s="1"/>
  <c r="I24" i="31"/>
  <c r="G38" i="12" s="1"/>
  <c r="J24" i="31"/>
  <c r="K24" i="31"/>
  <c r="I38" i="12" s="1"/>
  <c r="L24" i="31"/>
  <c r="J38" i="12" s="1"/>
  <c r="M24" i="31"/>
  <c r="K38" i="12" s="1"/>
  <c r="N24" i="31"/>
  <c r="O24" i="31"/>
  <c r="M38" i="12" s="1"/>
  <c r="P24" i="31"/>
  <c r="N38" i="12" s="1"/>
  <c r="Q24" i="31"/>
  <c r="O38" i="12" s="1"/>
  <c r="R24" i="31"/>
  <c r="S24" i="31"/>
  <c r="Q38" i="12" s="1"/>
  <c r="T24" i="31"/>
  <c r="R38" i="12" s="1"/>
  <c r="U24" i="31"/>
  <c r="S38" i="12" s="1"/>
  <c r="V24" i="31"/>
  <c r="W24" i="31"/>
  <c r="U38" i="12" s="1"/>
  <c r="X24" i="31"/>
  <c r="Y24" i="31"/>
  <c r="W38" i="12" s="1"/>
  <c r="Z24" i="31"/>
  <c r="AA24" i="31"/>
  <c r="Y38" i="12" s="1"/>
  <c r="AB24" i="31"/>
  <c r="Z38" i="12" s="1"/>
  <c r="AC24" i="31"/>
  <c r="AA38" i="12" s="1"/>
  <c r="AD24" i="31"/>
  <c r="AE24" i="31"/>
  <c r="AC38" i="12" s="1"/>
  <c r="AF24" i="31"/>
  <c r="AF49" i="31" s="1"/>
  <c r="AG24" i="31"/>
  <c r="AE38" i="12" s="1"/>
  <c r="AH24" i="31"/>
  <c r="AI24" i="31"/>
  <c r="AG38" i="12" s="1"/>
  <c r="AJ24" i="31"/>
  <c r="AH38" i="12" s="1"/>
  <c r="AK24" i="31"/>
  <c r="AI38" i="12" s="1"/>
  <c r="AL24" i="31"/>
  <c r="AM24" i="31"/>
  <c r="AK38" i="12" s="1"/>
  <c r="E25" i="31"/>
  <c r="F25" i="31"/>
  <c r="D39" i="12" s="1"/>
  <c r="G25" i="31"/>
  <c r="H25" i="31"/>
  <c r="H50" i="31" s="1"/>
  <c r="I25" i="31"/>
  <c r="G39" i="12" s="1"/>
  <c r="J25" i="31"/>
  <c r="H39" i="12" s="1"/>
  <c r="K25" i="31"/>
  <c r="I39" i="12" s="1"/>
  <c r="L25" i="31"/>
  <c r="M25" i="31"/>
  <c r="M50" i="31" s="1"/>
  <c r="N25" i="31"/>
  <c r="L39" i="12" s="1"/>
  <c r="O25" i="31"/>
  <c r="P25" i="31"/>
  <c r="P50" i="31" s="1"/>
  <c r="Q25" i="31"/>
  <c r="O39" i="12" s="1"/>
  <c r="R25" i="31"/>
  <c r="P39" i="12" s="1"/>
  <c r="S25" i="31"/>
  <c r="T25" i="31"/>
  <c r="U25" i="31"/>
  <c r="V25" i="31"/>
  <c r="T39" i="12" s="1"/>
  <c r="W25" i="31"/>
  <c r="U39" i="12" s="1"/>
  <c r="X25" i="31"/>
  <c r="X50" i="31" s="1"/>
  <c r="Y25" i="31"/>
  <c r="W39" i="12" s="1"/>
  <c r="Z25" i="31"/>
  <c r="X39" i="12" s="1"/>
  <c r="AA25" i="31"/>
  <c r="AB25" i="31"/>
  <c r="AC25" i="31"/>
  <c r="AA39" i="12" s="1"/>
  <c r="AD25" i="31"/>
  <c r="AB39" i="12" s="1"/>
  <c r="AE25" i="31"/>
  <c r="AF25" i="31"/>
  <c r="AF50" i="31" s="1"/>
  <c r="AG25" i="31"/>
  <c r="AE39" i="12" s="1"/>
  <c r="AH25" i="31"/>
  <c r="AF39" i="12" s="1"/>
  <c r="AI25" i="31"/>
  <c r="AJ25" i="31"/>
  <c r="AK25" i="31"/>
  <c r="AI39" i="12" s="1"/>
  <c r="AL25" i="31"/>
  <c r="AJ39" i="12" s="1"/>
  <c r="AM25" i="31"/>
  <c r="D5" i="31"/>
  <c r="B16" i="12" s="1"/>
  <c r="D6" i="31"/>
  <c r="D31" i="31" s="1"/>
  <c r="D7" i="31"/>
  <c r="D8" i="31"/>
  <c r="B21" i="12" s="1"/>
  <c r="D9" i="31"/>
  <c r="B22" i="12" s="1"/>
  <c r="D10" i="31"/>
  <c r="B23" i="12" s="1"/>
  <c r="D11" i="31"/>
  <c r="D12" i="31"/>
  <c r="B25" i="12" s="1"/>
  <c r="D13" i="31"/>
  <c r="B26" i="12" s="1"/>
  <c r="D14" i="31"/>
  <c r="B28" i="12" s="1"/>
  <c r="D15" i="31"/>
  <c r="D16" i="31"/>
  <c r="D41" i="31" s="1"/>
  <c r="D17" i="31"/>
  <c r="D42" i="31" s="1"/>
  <c r="D18" i="31"/>
  <c r="B32" i="12" s="1"/>
  <c r="D19" i="31"/>
  <c r="D20" i="31"/>
  <c r="B34" i="12" s="1"/>
  <c r="D21" i="31"/>
  <c r="D22" i="31"/>
  <c r="D23" i="31"/>
  <c r="D24" i="31"/>
  <c r="D49" i="31" s="1"/>
  <c r="D25" i="31"/>
  <c r="D50" i="31" s="1"/>
  <c r="D4" i="31"/>
  <c r="D29" i="31" s="1"/>
  <c r="AF75" i="31"/>
  <c r="X75" i="31"/>
  <c r="P75" i="31"/>
  <c r="H75" i="31"/>
  <c r="AM74" i="31"/>
  <c r="AL74" i="31"/>
  <c r="AK74" i="31"/>
  <c r="AJ74" i="31"/>
  <c r="AI74" i="31"/>
  <c r="AH74" i="31"/>
  <c r="AG74" i="31"/>
  <c r="AF74" i="31"/>
  <c r="AE74" i="31"/>
  <c r="AD74" i="31"/>
  <c r="AC74" i="31"/>
  <c r="AB74" i="31"/>
  <c r="AA74" i="31"/>
  <c r="Z74" i="31"/>
  <c r="Y74" i="31"/>
  <c r="X74" i="31"/>
  <c r="W74" i="31"/>
  <c r="V74" i="31"/>
  <c r="U74" i="31"/>
  <c r="T74" i="31"/>
  <c r="S74" i="31"/>
  <c r="R74" i="31"/>
  <c r="Q74" i="31"/>
  <c r="P74" i="31"/>
  <c r="O74" i="31"/>
  <c r="N74" i="31"/>
  <c r="M74" i="31"/>
  <c r="L74" i="31"/>
  <c r="K74" i="31"/>
  <c r="J74" i="31"/>
  <c r="I74" i="31"/>
  <c r="H74" i="31"/>
  <c r="G74" i="31"/>
  <c r="F74" i="31"/>
  <c r="E74" i="31"/>
  <c r="D74" i="31"/>
  <c r="AK73" i="31"/>
  <c r="AF73" i="31"/>
  <c r="AC73" i="31"/>
  <c r="X73" i="31"/>
  <c r="U73" i="31"/>
  <c r="P73" i="31"/>
  <c r="M73" i="31"/>
  <c r="H73" i="31"/>
  <c r="E73" i="31"/>
  <c r="AL72" i="31"/>
  <c r="AK72" i="31"/>
  <c r="AD72" i="31"/>
  <c r="AC72" i="31"/>
  <c r="V72" i="31"/>
  <c r="U72" i="31"/>
  <c r="N72" i="31"/>
  <c r="M72" i="31"/>
  <c r="F72" i="31"/>
  <c r="E72" i="31"/>
  <c r="AK71" i="31"/>
  <c r="AC71" i="31"/>
  <c r="U71" i="31"/>
  <c r="M71" i="31"/>
  <c r="E71" i="31"/>
  <c r="AM70" i="31"/>
  <c r="AL70" i="31"/>
  <c r="AK70" i="31"/>
  <c r="AJ70" i="31"/>
  <c r="AI70" i="31"/>
  <c r="AH70" i="31"/>
  <c r="AG70" i="31"/>
  <c r="AF70" i="31"/>
  <c r="AE70" i="31"/>
  <c r="AD70" i="31"/>
  <c r="AC70" i="31"/>
  <c r="AB70" i="31"/>
  <c r="AA70" i="31"/>
  <c r="Z70" i="31"/>
  <c r="Y70" i="31"/>
  <c r="X70" i="31"/>
  <c r="W70" i="31"/>
  <c r="V70" i="31"/>
  <c r="U70" i="31"/>
  <c r="T70" i="31"/>
  <c r="S70" i="31"/>
  <c r="R70" i="31"/>
  <c r="Q70" i="31"/>
  <c r="P70" i="31"/>
  <c r="O70" i="31"/>
  <c r="N70" i="31"/>
  <c r="M70" i="31"/>
  <c r="L70" i="31"/>
  <c r="K70" i="31"/>
  <c r="J70" i="31"/>
  <c r="I70" i="31"/>
  <c r="H70" i="31"/>
  <c r="G70" i="31"/>
  <c r="F70" i="31"/>
  <c r="E70" i="31"/>
  <c r="D70" i="31"/>
  <c r="AL69" i="31"/>
  <c r="AI69" i="31"/>
  <c r="AD69" i="31"/>
  <c r="AA69" i="31"/>
  <c r="V69" i="31"/>
  <c r="S69" i="31"/>
  <c r="N69" i="31"/>
  <c r="K69" i="31"/>
  <c r="F69" i="31"/>
  <c r="AM68" i="31"/>
  <c r="AF68" i="31"/>
  <c r="AE68" i="31"/>
  <c r="X68" i="31"/>
  <c r="W68" i="31"/>
  <c r="P68" i="31"/>
  <c r="O68" i="31"/>
  <c r="H68" i="31"/>
  <c r="G68" i="31"/>
  <c r="AH67" i="31"/>
  <c r="Z67" i="31"/>
  <c r="R67" i="31"/>
  <c r="J67" i="31"/>
  <c r="AM66" i="31"/>
  <c r="AL66" i="31"/>
  <c r="AK66" i="31"/>
  <c r="AJ66" i="31"/>
  <c r="AI66" i="31"/>
  <c r="AH66" i="31"/>
  <c r="AG66" i="31"/>
  <c r="AF66" i="31"/>
  <c r="AE66" i="31"/>
  <c r="AD66" i="31"/>
  <c r="AC66" i="31"/>
  <c r="AB66" i="31"/>
  <c r="AA66" i="31"/>
  <c r="Z66" i="31"/>
  <c r="Y66" i="31"/>
  <c r="X66" i="31"/>
  <c r="W66" i="31"/>
  <c r="V66" i="31"/>
  <c r="U66" i="31"/>
  <c r="T66" i="31"/>
  <c r="S66" i="31"/>
  <c r="R66" i="31"/>
  <c r="Q66" i="31"/>
  <c r="P66" i="31"/>
  <c r="O66" i="31"/>
  <c r="N66" i="31"/>
  <c r="M66" i="31"/>
  <c r="L66" i="31"/>
  <c r="K66" i="31"/>
  <c r="J66" i="31"/>
  <c r="I66" i="31"/>
  <c r="H66" i="31"/>
  <c r="G66" i="31"/>
  <c r="F66" i="31"/>
  <c r="E66" i="31"/>
  <c r="D66" i="31"/>
  <c r="AM65" i="31"/>
  <c r="AJ65" i="31"/>
  <c r="AE65" i="31"/>
  <c r="AB65" i="31"/>
  <c r="W65" i="31"/>
  <c r="T65" i="31"/>
  <c r="O65" i="31"/>
  <c r="L65" i="31"/>
  <c r="G65" i="31"/>
  <c r="D65" i="31"/>
  <c r="AG64" i="31"/>
  <c r="AF64" i="31"/>
  <c r="Y64" i="31"/>
  <c r="X64" i="31"/>
  <c r="Q64" i="31"/>
  <c r="P64" i="31"/>
  <c r="I64" i="31"/>
  <c r="H64" i="31"/>
  <c r="AL63" i="31"/>
  <c r="AD63" i="31"/>
  <c r="V63" i="31"/>
  <c r="N63" i="31"/>
  <c r="F63" i="31"/>
  <c r="AM62" i="31"/>
  <c r="AL62" i="31"/>
  <c r="AK62" i="31"/>
  <c r="AJ62" i="31"/>
  <c r="AI62" i="31"/>
  <c r="AH62" i="31"/>
  <c r="AG62" i="31"/>
  <c r="AF62" i="31"/>
  <c r="AE62" i="31"/>
  <c r="AD62" i="31"/>
  <c r="AC62" i="31"/>
  <c r="AB62" i="31"/>
  <c r="AA62" i="31"/>
  <c r="Z62" i="31"/>
  <c r="Y62" i="31"/>
  <c r="X62" i="31"/>
  <c r="W62" i="31"/>
  <c r="V62" i="31"/>
  <c r="U62" i="31"/>
  <c r="T62" i="31"/>
  <c r="S62" i="31"/>
  <c r="R62" i="31"/>
  <c r="Q62" i="31"/>
  <c r="P62" i="31"/>
  <c r="O62" i="31"/>
  <c r="N62" i="31"/>
  <c r="M62" i="31"/>
  <c r="L62" i="31"/>
  <c r="K62" i="31"/>
  <c r="J62" i="31"/>
  <c r="I62" i="31"/>
  <c r="H62" i="31"/>
  <c r="G62" i="31"/>
  <c r="F62" i="31"/>
  <c r="E62" i="31"/>
  <c r="D62" i="31"/>
  <c r="AK61" i="31"/>
  <c r="AF61" i="31"/>
  <c r="AC61" i="31"/>
  <c r="X61" i="31"/>
  <c r="U61" i="31"/>
  <c r="P61" i="31"/>
  <c r="M61" i="31"/>
  <c r="H61" i="31"/>
  <c r="E61" i="31"/>
  <c r="AK60" i="31"/>
  <c r="AF60" i="31"/>
  <c r="AC60" i="31"/>
  <c r="X60" i="31"/>
  <c r="U60" i="31"/>
  <c r="P60" i="31"/>
  <c r="M60" i="31"/>
  <c r="H60" i="31"/>
  <c r="E60" i="31"/>
  <c r="AK59" i="31"/>
  <c r="AC59" i="31"/>
  <c r="U59" i="31"/>
  <c r="M59" i="31"/>
  <c r="E59" i="31"/>
  <c r="AM58" i="31"/>
  <c r="AL58" i="31"/>
  <c r="AK58" i="31"/>
  <c r="AJ58" i="31"/>
  <c r="AI58" i="31"/>
  <c r="AH58" i="31"/>
  <c r="AG58" i="31"/>
  <c r="AF58" i="31"/>
  <c r="AE58" i="31"/>
  <c r="AD58" i="31"/>
  <c r="AC58" i="31"/>
  <c r="AB58" i="31"/>
  <c r="AA58" i="31"/>
  <c r="Z58" i="31"/>
  <c r="Y58" i="31"/>
  <c r="X58" i="31"/>
  <c r="W58" i="31"/>
  <c r="V58" i="31"/>
  <c r="U58" i="31"/>
  <c r="T58" i="31"/>
  <c r="S58" i="31"/>
  <c r="R58" i="31"/>
  <c r="Q58" i="31"/>
  <c r="P58" i="31"/>
  <c r="O58" i="31"/>
  <c r="N58" i="31"/>
  <c r="M58" i="31"/>
  <c r="L58" i="31"/>
  <c r="K58" i="31"/>
  <c r="J58" i="31"/>
  <c r="I58" i="31"/>
  <c r="H58" i="31"/>
  <c r="G58" i="31"/>
  <c r="F58" i="31"/>
  <c r="E58" i="31"/>
  <c r="D58" i="31"/>
  <c r="AL57" i="31"/>
  <c r="AH57" i="31"/>
  <c r="AG57" i="31"/>
  <c r="AC57" i="31"/>
  <c r="AB57" i="31"/>
  <c r="X57" i="31"/>
  <c r="V57" i="31"/>
  <c r="R57" i="31"/>
  <c r="Q57" i="31"/>
  <c r="M57" i="31"/>
  <c r="L57" i="31"/>
  <c r="H57" i="31"/>
  <c r="F57" i="31"/>
  <c r="AM56" i="31"/>
  <c r="AI56" i="31"/>
  <c r="AH56" i="31"/>
  <c r="AD56" i="31"/>
  <c r="AC56" i="31"/>
  <c r="Y56" i="31"/>
  <c r="W56" i="31"/>
  <c r="T56" i="31"/>
  <c r="S56" i="31"/>
  <c r="P56" i="31"/>
  <c r="O56" i="31"/>
  <c r="L56" i="31"/>
  <c r="K56" i="31"/>
  <c r="J56" i="31"/>
  <c r="H56" i="31"/>
  <c r="G56" i="31"/>
  <c r="F56" i="31"/>
  <c r="D56" i="31"/>
  <c r="AI55" i="31"/>
  <c r="AD55" i="31"/>
  <c r="X55" i="31"/>
  <c r="S55" i="31"/>
  <c r="N55" i="31"/>
  <c r="H55" i="31"/>
  <c r="AM54" i="31"/>
  <c r="AL54" i="31"/>
  <c r="AJ54" i="31"/>
  <c r="AI54" i="31"/>
  <c r="AH54" i="31"/>
  <c r="AF54" i="31"/>
  <c r="AE54" i="31"/>
  <c r="AD54" i="31"/>
  <c r="AB54" i="31"/>
  <c r="AA54" i="31"/>
  <c r="Z54" i="31"/>
  <c r="X54" i="31"/>
  <c r="W54" i="31"/>
  <c r="V54" i="31"/>
  <c r="T54" i="31"/>
  <c r="S54" i="31"/>
  <c r="R54" i="31"/>
  <c r="P54" i="31"/>
  <c r="O54" i="31"/>
  <c r="N54" i="31"/>
  <c r="L54" i="31"/>
  <c r="K54" i="31"/>
  <c r="J54" i="31"/>
  <c r="H54" i="31"/>
  <c r="G54" i="31"/>
  <c r="F54" i="31"/>
  <c r="D54" i="31"/>
  <c r="AK50" i="31"/>
  <c r="AC50" i="31"/>
  <c r="W50" i="31"/>
  <c r="V50" i="31"/>
  <c r="Q50" i="31"/>
  <c r="N50" i="31"/>
  <c r="I50" i="31"/>
  <c r="B50" i="31"/>
  <c r="B75" i="31" s="1"/>
  <c r="B100" i="31" s="1"/>
  <c r="AK49" i="31"/>
  <c r="Y49" i="31"/>
  <c r="P49" i="31"/>
  <c r="H49" i="31"/>
  <c r="E49" i="31"/>
  <c r="B49" i="31"/>
  <c r="B74" i="31" s="1"/>
  <c r="B99" i="31" s="1"/>
  <c r="B48" i="31"/>
  <c r="B73" i="31" s="1"/>
  <c r="B98" i="31" s="1"/>
  <c r="AL47" i="31"/>
  <c r="AD47" i="31"/>
  <c r="V47" i="31"/>
  <c r="N47" i="31"/>
  <c r="F47" i="31"/>
  <c r="B47" i="31"/>
  <c r="B72" i="31" s="1"/>
  <c r="B97" i="31" s="1"/>
  <c r="AK46" i="31"/>
  <c r="AH46" i="31"/>
  <c r="AC46" i="31"/>
  <c r="Z46" i="31"/>
  <c r="U46" i="31"/>
  <c r="R46" i="31"/>
  <c r="M46" i="31"/>
  <c r="J46" i="31"/>
  <c r="E46" i="31"/>
  <c r="B46" i="31"/>
  <c r="B71" i="31" s="1"/>
  <c r="B96" i="31" s="1"/>
  <c r="AF45" i="31"/>
  <c r="AC45" i="31"/>
  <c r="T45" i="31"/>
  <c r="L45" i="31"/>
  <c r="I45" i="31"/>
  <c r="B45" i="31"/>
  <c r="B70" i="31" s="1"/>
  <c r="B95" i="31" s="1"/>
  <c r="B44" i="31"/>
  <c r="B69" i="31" s="1"/>
  <c r="B94" i="31" s="1"/>
  <c r="AH43" i="31"/>
  <c r="AB43" i="31"/>
  <c r="AA43" i="31"/>
  <c r="X43" i="31"/>
  <c r="V43" i="31"/>
  <c r="N43" i="31"/>
  <c r="L43" i="31"/>
  <c r="J43" i="31"/>
  <c r="H43" i="31"/>
  <c r="D43" i="31"/>
  <c r="B43" i="31"/>
  <c r="B68" i="31" s="1"/>
  <c r="B93" i="31" s="1"/>
  <c r="AG42" i="31"/>
  <c r="Y42" i="31"/>
  <c r="Q42" i="31"/>
  <c r="I42" i="31"/>
  <c r="B42" i="31"/>
  <c r="B67" i="31" s="1"/>
  <c r="B92" i="31" s="1"/>
  <c r="AJ41" i="31"/>
  <c r="AB41" i="31"/>
  <c r="Y41" i="31"/>
  <c r="P41" i="31"/>
  <c r="H41" i="31"/>
  <c r="B41" i="31"/>
  <c r="B66" i="31" s="1"/>
  <c r="B91" i="31" s="1"/>
  <c r="B40" i="31"/>
  <c r="B65" i="31" s="1"/>
  <c r="B90" i="31" s="1"/>
  <c r="AL39" i="31"/>
  <c r="AJ39" i="31"/>
  <c r="AD39" i="31"/>
  <c r="X39" i="31"/>
  <c r="W39" i="31"/>
  <c r="R39" i="31"/>
  <c r="O39" i="31"/>
  <c r="J39" i="31"/>
  <c r="G39" i="31"/>
  <c r="B39" i="31"/>
  <c r="B64" i="31" s="1"/>
  <c r="B89" i="31" s="1"/>
  <c r="AL38" i="31"/>
  <c r="AJ38" i="31"/>
  <c r="AG38" i="31"/>
  <c r="Y38" i="31"/>
  <c r="Q38" i="31"/>
  <c r="I38" i="31"/>
  <c r="D38" i="31"/>
  <c r="B38" i="31"/>
  <c r="B63" i="31" s="1"/>
  <c r="B88" i="31" s="1"/>
  <c r="AD37" i="31"/>
  <c r="X37" i="31"/>
  <c r="P37" i="31"/>
  <c r="M37" i="31"/>
  <c r="B37" i="31"/>
  <c r="B62" i="31" s="1"/>
  <c r="B87" i="31" s="1"/>
  <c r="B36" i="31"/>
  <c r="B61" i="31" s="1"/>
  <c r="B86" i="31" s="1"/>
  <c r="AL35" i="31"/>
  <c r="AD35" i="31"/>
  <c r="V35" i="31"/>
  <c r="N35" i="31"/>
  <c r="F35" i="31"/>
  <c r="B35" i="31"/>
  <c r="B60" i="31" s="1"/>
  <c r="B85" i="31" s="1"/>
  <c r="AM34" i="31"/>
  <c r="AL34" i="31"/>
  <c r="AI34" i="31"/>
  <c r="AG34" i="31"/>
  <c r="AE34" i="31"/>
  <c r="AC34" i="31"/>
  <c r="AA34" i="31"/>
  <c r="W34" i="31"/>
  <c r="V34" i="31"/>
  <c r="S34" i="31"/>
  <c r="Q34" i="31"/>
  <c r="O34" i="31"/>
  <c r="M34" i="31"/>
  <c r="K34" i="31"/>
  <c r="G34" i="31"/>
  <c r="F34" i="31"/>
  <c r="D34" i="31"/>
  <c r="B34" i="31"/>
  <c r="B59" i="31" s="1"/>
  <c r="B84" i="31" s="1"/>
  <c r="AJ33" i="31"/>
  <c r="AB33" i="31"/>
  <c r="Y33" i="31"/>
  <c r="P33" i="31"/>
  <c r="H33" i="31"/>
  <c r="D33" i="31"/>
  <c r="B33" i="31"/>
  <c r="B58" i="31" s="1"/>
  <c r="B83" i="31" s="1"/>
  <c r="B32" i="31"/>
  <c r="B57" i="31" s="1"/>
  <c r="B82" i="31" s="1"/>
  <c r="AH31" i="31"/>
  <c r="Z31" i="31"/>
  <c r="R31" i="31"/>
  <c r="J31" i="31"/>
  <c r="B31" i="31"/>
  <c r="B56" i="31" s="1"/>
  <c r="B81" i="31" s="1"/>
  <c r="AM30" i="31"/>
  <c r="AG30" i="31"/>
  <c r="AA30" i="31"/>
  <c r="Z30" i="31"/>
  <c r="W30" i="31"/>
  <c r="U30" i="31"/>
  <c r="M30" i="31"/>
  <c r="K30" i="31"/>
  <c r="I30" i="31"/>
  <c r="G30" i="31"/>
  <c r="D30" i="31"/>
  <c r="B30" i="31"/>
  <c r="B55" i="31" s="1"/>
  <c r="B80" i="31" s="1"/>
  <c r="AF29" i="31"/>
  <c r="X29" i="31"/>
  <c r="P29" i="31"/>
  <c r="H29" i="31"/>
  <c r="B29" i="31"/>
  <c r="B54" i="31" s="1"/>
  <c r="B79" i="31" s="1"/>
  <c r="D46" i="31" l="1"/>
  <c r="B35" i="12"/>
  <c r="AJ50" i="31"/>
  <c r="AH39" i="12"/>
  <c r="AB50" i="31"/>
  <c r="Z39" i="12"/>
  <c r="T50" i="31"/>
  <c r="R39" i="12"/>
  <c r="L50" i="31"/>
  <c r="J39" i="12"/>
  <c r="AK47" i="31"/>
  <c r="AI36" i="12"/>
  <c r="AC47" i="31"/>
  <c r="AA36" i="12"/>
  <c r="U47" i="31"/>
  <c r="S36" i="12"/>
  <c r="M47" i="31"/>
  <c r="K36" i="12"/>
  <c r="E47" i="31"/>
  <c r="C36" i="12"/>
  <c r="AF46" i="31"/>
  <c r="AD35" i="12"/>
  <c r="T46" i="31"/>
  <c r="R35" i="12"/>
  <c r="AK43" i="31"/>
  <c r="AI32" i="12"/>
  <c r="U43" i="31"/>
  <c r="S32" i="12"/>
  <c r="E43" i="31"/>
  <c r="C32" i="12"/>
  <c r="P42" i="31"/>
  <c r="N31" i="12"/>
  <c r="Q39" i="31"/>
  <c r="O28" i="12"/>
  <c r="AB38" i="31"/>
  <c r="Z26" i="12"/>
  <c r="AR39" i="12"/>
  <c r="AT50" i="31"/>
  <c r="AN39" i="12"/>
  <c r="AP50" i="31"/>
  <c r="AQ36" i="12"/>
  <c r="AS47" i="31"/>
  <c r="AO47" i="31"/>
  <c r="AM36" i="12"/>
  <c r="BC45" i="31"/>
  <c r="BA34" i="12"/>
  <c r="AZ31" i="12"/>
  <c r="BB42" i="31"/>
  <c r="AY28" i="12"/>
  <c r="BA39" i="31"/>
  <c r="BE25" i="12"/>
  <c r="BG37" i="31"/>
  <c r="AQ23" i="12"/>
  <c r="AS35" i="31"/>
  <c r="BF30" i="31"/>
  <c r="BD16" i="12"/>
  <c r="AQ29" i="31"/>
  <c r="AO15" i="12"/>
  <c r="J26" i="12"/>
  <c r="H21" i="12"/>
  <c r="T35" i="31"/>
  <c r="R23" i="12"/>
  <c r="AX42" i="31"/>
  <c r="AJ32" i="12"/>
  <c r="AU28" i="12"/>
  <c r="AA31" i="31"/>
  <c r="S31" i="31"/>
  <c r="K31" i="31"/>
  <c r="D32" i="12"/>
  <c r="AE28" i="12"/>
  <c r="P79" i="31"/>
  <c r="U50" i="31"/>
  <c r="S39" i="12"/>
  <c r="E50" i="31"/>
  <c r="C39" i="12"/>
  <c r="X49" i="31"/>
  <c r="V38" i="12"/>
  <c r="AG46" i="31"/>
  <c r="AE35" i="12"/>
  <c r="P45" i="31"/>
  <c r="N34" i="12"/>
  <c r="L41" i="31"/>
  <c r="J30" i="12"/>
  <c r="AH39" i="31"/>
  <c r="AF28" i="12"/>
  <c r="AC38" i="31"/>
  <c r="AA26" i="12"/>
  <c r="M38" i="31"/>
  <c r="K26" i="12"/>
  <c r="AN43" i="31"/>
  <c r="AX43" i="31"/>
  <c r="AN70" i="31"/>
  <c r="BD70" i="31"/>
  <c r="BD66" i="31"/>
  <c r="AU66" i="31"/>
  <c r="BB62" i="31"/>
  <c r="BF62" i="31"/>
  <c r="AR62" i="31"/>
  <c r="BJ58" i="31"/>
  <c r="AN58" i="31"/>
  <c r="AV58" i="31"/>
  <c r="BC58" i="31"/>
  <c r="AP38" i="31"/>
  <c r="K39" i="12"/>
  <c r="AD38" i="12"/>
  <c r="AD31" i="12"/>
  <c r="AG29" i="31"/>
  <c r="Y29" i="31"/>
  <c r="Q29" i="31"/>
  <c r="I29" i="31"/>
  <c r="AG16" i="12"/>
  <c r="Q16" i="12"/>
  <c r="AZ73" i="31"/>
  <c r="AS69" i="31"/>
  <c r="AN65" i="31"/>
  <c r="BE60" i="31"/>
  <c r="BD57" i="31"/>
  <c r="AR54" i="31"/>
  <c r="BD49" i="31"/>
  <c r="AW38" i="31"/>
  <c r="BG34" i="31"/>
  <c r="BK57" i="31"/>
  <c r="Y31" i="31"/>
  <c r="I31" i="31"/>
  <c r="AE29" i="31"/>
  <c r="AX46" i="31"/>
  <c r="BB30" i="31"/>
  <c r="AC16" i="12"/>
  <c r="M16" i="12"/>
  <c r="BE72" i="31"/>
  <c r="AS68" i="31"/>
  <c r="BC65" i="31"/>
  <c r="AW61" i="31"/>
  <c r="AN57" i="31"/>
  <c r="AS46" i="31"/>
  <c r="BA50" i="31"/>
  <c r="AO46" i="31"/>
  <c r="BA38" i="31"/>
  <c r="AT37" i="31"/>
  <c r="AT62" i="31" s="1"/>
  <c r="AR31" i="31"/>
  <c r="BF29" i="31"/>
  <c r="BJ26" i="31"/>
  <c r="AM35" i="12"/>
  <c r="AB31" i="31"/>
  <c r="X31" i="31"/>
  <c r="T31" i="31"/>
  <c r="P31" i="31"/>
  <c r="L31" i="31"/>
  <c r="H31" i="31"/>
  <c r="AL29" i="31"/>
  <c r="AH29" i="31"/>
  <c r="AD29" i="31"/>
  <c r="Z29" i="31"/>
  <c r="AY45" i="31"/>
  <c r="AX66" i="31"/>
  <c r="BK33" i="31"/>
  <c r="BE73" i="31"/>
  <c r="AT72" i="31"/>
  <c r="BD69" i="31"/>
  <c r="AW65" i="31"/>
  <c r="AS61" i="31"/>
  <c r="BA56" i="31"/>
  <c r="BH41" i="31"/>
  <c r="BG38" i="31"/>
  <c r="AV26" i="31"/>
  <c r="F39" i="42"/>
  <c r="E39" i="42"/>
  <c r="F35" i="42"/>
  <c r="E35" i="42"/>
  <c r="E31" i="42"/>
  <c r="D48" i="31"/>
  <c r="B37" i="12"/>
  <c r="B37" i="42" s="1"/>
  <c r="D36" i="31"/>
  <c r="B24" i="12"/>
  <c r="B24" i="42" s="1"/>
  <c r="D37" i="42"/>
  <c r="C37" i="42"/>
  <c r="D33" i="42"/>
  <c r="C33" i="42"/>
  <c r="D29" i="42"/>
  <c r="C29" i="42"/>
  <c r="AG17" i="12"/>
  <c r="Y17" i="12"/>
  <c r="Q17" i="12"/>
  <c r="I17" i="12"/>
  <c r="AE15" i="12"/>
  <c r="O15" i="12"/>
  <c r="F31" i="42"/>
  <c r="F22" i="42"/>
  <c r="R26" i="31"/>
  <c r="AH30" i="31"/>
  <c r="L32" i="31"/>
  <c r="Q33" i="31"/>
  <c r="R34" i="31"/>
  <c r="O35" i="31"/>
  <c r="AE35" i="31"/>
  <c r="AG37" i="31"/>
  <c r="J38" i="31"/>
  <c r="Z38" i="31"/>
  <c r="AE39" i="31"/>
  <c r="Q41" i="31"/>
  <c r="Z42" i="31"/>
  <c r="O43" i="31"/>
  <c r="O47" i="31"/>
  <c r="W47" i="31"/>
  <c r="AM47" i="31"/>
  <c r="Q49" i="31"/>
  <c r="AD50" i="31"/>
  <c r="D47" i="31"/>
  <c r="B36" i="12"/>
  <c r="AJ17" i="12"/>
  <c r="AB17" i="12"/>
  <c r="T17" i="12"/>
  <c r="L17" i="12"/>
  <c r="AH15" i="12"/>
  <c r="Z15" i="12"/>
  <c r="F34" i="42"/>
  <c r="E29" i="31"/>
  <c r="M29" i="31"/>
  <c r="U29" i="31"/>
  <c r="AC29" i="31"/>
  <c r="AK29" i="31"/>
  <c r="F30" i="31"/>
  <c r="R30" i="31"/>
  <c r="Y30" i="31"/>
  <c r="AD30" i="31"/>
  <c r="AL30" i="31"/>
  <c r="G31" i="31"/>
  <c r="O31" i="31"/>
  <c r="W31" i="31"/>
  <c r="AE31" i="31"/>
  <c r="AM31" i="31"/>
  <c r="L33" i="31"/>
  <c r="L83" i="31" s="1"/>
  <c r="X33" i="31"/>
  <c r="AG33" i="31"/>
  <c r="E34" i="31"/>
  <c r="J34" i="31"/>
  <c r="U34" i="31"/>
  <c r="Z34" i="31"/>
  <c r="AK34" i="31"/>
  <c r="D35" i="31"/>
  <c r="K35" i="31"/>
  <c r="S35" i="31"/>
  <c r="AA35" i="31"/>
  <c r="AI35" i="31"/>
  <c r="X36" i="31"/>
  <c r="I37" i="31"/>
  <c r="U37" i="31"/>
  <c r="AC37" i="31"/>
  <c r="AC87" i="31" s="1"/>
  <c r="AK37" i="31"/>
  <c r="F38" i="31"/>
  <c r="N38" i="31"/>
  <c r="V38" i="31"/>
  <c r="AD38" i="31"/>
  <c r="AK38" i="31"/>
  <c r="F39" i="31"/>
  <c r="N39" i="31"/>
  <c r="V39" i="31"/>
  <c r="AA39" i="31"/>
  <c r="AI39" i="31"/>
  <c r="X41" i="31"/>
  <c r="X91" i="31" s="1"/>
  <c r="AG41" i="31"/>
  <c r="F42" i="31"/>
  <c r="N42" i="31"/>
  <c r="V42" i="31"/>
  <c r="AD42" i="31"/>
  <c r="AL42" i="31"/>
  <c r="G43" i="31"/>
  <c r="S43" i="31"/>
  <c r="Z43" i="31"/>
  <c r="AE43" i="31"/>
  <c r="AM43" i="31"/>
  <c r="H45" i="31"/>
  <c r="AB45" i="31"/>
  <c r="AK45" i="31"/>
  <c r="I46" i="31"/>
  <c r="Q46" i="31"/>
  <c r="Y46" i="31"/>
  <c r="K47" i="31"/>
  <c r="S47" i="31"/>
  <c r="AA47" i="31"/>
  <c r="AI47" i="31"/>
  <c r="M49" i="31"/>
  <c r="AG49" i="31"/>
  <c r="F50" i="31"/>
  <c r="Z50" i="31"/>
  <c r="AH50" i="31"/>
  <c r="AM50" i="31"/>
  <c r="AK39" i="12"/>
  <c r="AI50" i="31"/>
  <c r="AG39" i="12"/>
  <c r="AE50" i="31"/>
  <c r="AC39" i="12"/>
  <c r="AA50" i="31"/>
  <c r="Y39" i="12"/>
  <c r="S50" i="31"/>
  <c r="Q39" i="12"/>
  <c r="O50" i="31"/>
  <c r="M39" i="12"/>
  <c r="G50" i="31"/>
  <c r="E39" i="12"/>
  <c r="AL49" i="31"/>
  <c r="AJ38" i="12"/>
  <c r="AH49" i="31"/>
  <c r="AF38" i="12"/>
  <c r="AD49" i="31"/>
  <c r="AB38" i="12"/>
  <c r="Z49" i="31"/>
  <c r="X38" i="12"/>
  <c r="V49" i="31"/>
  <c r="T38" i="12"/>
  <c r="R49" i="31"/>
  <c r="P38" i="12"/>
  <c r="C38" i="42" s="1"/>
  <c r="N49" i="31"/>
  <c r="L38" i="12"/>
  <c r="J49" i="31"/>
  <c r="H38" i="12"/>
  <c r="F49" i="31"/>
  <c r="D38" i="12"/>
  <c r="AJ47" i="31"/>
  <c r="AH36" i="12"/>
  <c r="AF47" i="31"/>
  <c r="AD36" i="12"/>
  <c r="AB47" i="31"/>
  <c r="Z36" i="12"/>
  <c r="X47" i="31"/>
  <c r="V36" i="12"/>
  <c r="T47" i="31"/>
  <c r="R36" i="12"/>
  <c r="P47" i="31"/>
  <c r="N36" i="12"/>
  <c r="L47" i="31"/>
  <c r="J36" i="12"/>
  <c r="H47" i="31"/>
  <c r="F36" i="12"/>
  <c r="AM46" i="31"/>
  <c r="AK35" i="12"/>
  <c r="AI46" i="31"/>
  <c r="AG35" i="12"/>
  <c r="AE46" i="31"/>
  <c r="AC35" i="12"/>
  <c r="AA46" i="31"/>
  <c r="Y35" i="12"/>
  <c r="W46" i="31"/>
  <c r="U35" i="12"/>
  <c r="S46" i="31"/>
  <c r="Q35" i="12"/>
  <c r="O46" i="31"/>
  <c r="M35" i="12"/>
  <c r="K46" i="31"/>
  <c r="I35" i="12"/>
  <c r="G46" i="31"/>
  <c r="E35" i="12"/>
  <c r="AL45" i="31"/>
  <c r="AJ34" i="12"/>
  <c r="AH45" i="31"/>
  <c r="AF34" i="12"/>
  <c r="D34" i="42" s="1"/>
  <c r="AD45" i="31"/>
  <c r="AB34" i="12"/>
  <c r="Z45" i="31"/>
  <c r="X34" i="12"/>
  <c r="V45" i="31"/>
  <c r="T34" i="12"/>
  <c r="R45" i="31"/>
  <c r="P34" i="12"/>
  <c r="C34" i="42" s="1"/>
  <c r="N45" i="31"/>
  <c r="L34" i="12"/>
  <c r="J45" i="31"/>
  <c r="H34" i="12"/>
  <c r="F45" i="31"/>
  <c r="D34" i="12"/>
  <c r="AJ43" i="31"/>
  <c r="AH32" i="12"/>
  <c r="AF43" i="31"/>
  <c r="AD32" i="12"/>
  <c r="T43" i="31"/>
  <c r="R32" i="12"/>
  <c r="P43" i="31"/>
  <c r="N32" i="12"/>
  <c r="AM42" i="31"/>
  <c r="AK31" i="12"/>
  <c r="AI42" i="31"/>
  <c r="AG31" i="12"/>
  <c r="AE42" i="31"/>
  <c r="AC31" i="12"/>
  <c r="AA42" i="31"/>
  <c r="Y31" i="12"/>
  <c r="W42" i="31"/>
  <c r="U31" i="12"/>
  <c r="S42" i="31"/>
  <c r="Q31" i="12"/>
  <c r="O42" i="31"/>
  <c r="M31" i="12"/>
  <c r="K42" i="31"/>
  <c r="I31" i="12"/>
  <c r="G42" i="31"/>
  <c r="E31" i="12"/>
  <c r="AL41" i="31"/>
  <c r="AJ30" i="12"/>
  <c r="AH41" i="31"/>
  <c r="AH91" i="31" s="1"/>
  <c r="AF30" i="12"/>
  <c r="D30" i="42" s="1"/>
  <c r="AD41" i="31"/>
  <c r="AB30" i="12"/>
  <c r="Z41" i="31"/>
  <c r="X30" i="12"/>
  <c r="V41" i="31"/>
  <c r="T30" i="12"/>
  <c r="R41" i="31"/>
  <c r="R91" i="31" s="1"/>
  <c r="P30" i="12"/>
  <c r="C30" i="42" s="1"/>
  <c r="N41" i="31"/>
  <c r="L30" i="12"/>
  <c r="J41" i="31"/>
  <c r="H30" i="12"/>
  <c r="F41" i="31"/>
  <c r="D30" i="12"/>
  <c r="AF39" i="31"/>
  <c r="AD28" i="12"/>
  <c r="AB39" i="31"/>
  <c r="Z28" i="12"/>
  <c r="T39" i="31"/>
  <c r="R28" i="12"/>
  <c r="P39" i="31"/>
  <c r="N28" i="12"/>
  <c r="L39" i="31"/>
  <c r="J28" i="12"/>
  <c r="H39" i="31"/>
  <c r="F28" i="12"/>
  <c r="AM38" i="31"/>
  <c r="AK26" i="12"/>
  <c r="AI38" i="31"/>
  <c r="AG26" i="12"/>
  <c r="AE38" i="31"/>
  <c r="AC26" i="12"/>
  <c r="AA38" i="31"/>
  <c r="Y26" i="12"/>
  <c r="W38" i="31"/>
  <c r="U26" i="12"/>
  <c r="S38" i="31"/>
  <c r="Q26" i="12"/>
  <c r="O38" i="31"/>
  <c r="M26" i="12"/>
  <c r="K38" i="31"/>
  <c r="I26" i="12"/>
  <c r="G38" i="31"/>
  <c r="E26" i="12"/>
  <c r="AL37" i="31"/>
  <c r="AJ25" i="12"/>
  <c r="AH37" i="31"/>
  <c r="AH87" i="31" s="1"/>
  <c r="AF25" i="12"/>
  <c r="D25" i="42" s="1"/>
  <c r="V37" i="31"/>
  <c r="T25" i="12"/>
  <c r="R37" i="31"/>
  <c r="P25" i="12"/>
  <c r="C25" i="42" s="1"/>
  <c r="J37" i="31"/>
  <c r="H25" i="12"/>
  <c r="F37" i="31"/>
  <c r="D25" i="12"/>
  <c r="AF35" i="31"/>
  <c r="AD23" i="12"/>
  <c r="AB35" i="31"/>
  <c r="Z23" i="12"/>
  <c r="X35" i="31"/>
  <c r="V23" i="12"/>
  <c r="P35" i="31"/>
  <c r="N23" i="12"/>
  <c r="L35" i="31"/>
  <c r="J23" i="12"/>
  <c r="H35" i="31"/>
  <c r="F23" i="12"/>
  <c r="AL33" i="31"/>
  <c r="AJ21" i="12"/>
  <c r="AH33" i="31"/>
  <c r="AH83" i="31" s="1"/>
  <c r="AF21" i="12"/>
  <c r="D21" i="42" s="1"/>
  <c r="AD33" i="31"/>
  <c r="AB21" i="12"/>
  <c r="V33" i="31"/>
  <c r="V83" i="31" s="1"/>
  <c r="T21" i="12"/>
  <c r="R33" i="31"/>
  <c r="P21" i="12"/>
  <c r="N33" i="31"/>
  <c r="L21" i="12"/>
  <c r="F33" i="31"/>
  <c r="D21" i="12"/>
  <c r="V29" i="31"/>
  <c r="T15" i="12"/>
  <c r="R29" i="31"/>
  <c r="P15" i="12"/>
  <c r="N29" i="31"/>
  <c r="L15" i="12"/>
  <c r="J29" i="31"/>
  <c r="H15" i="12"/>
  <c r="F29" i="31"/>
  <c r="D15" i="12"/>
  <c r="F17" i="42"/>
  <c r="E17" i="42"/>
  <c r="AH17" i="12"/>
  <c r="AD17" i="12"/>
  <c r="Z17" i="12"/>
  <c r="V17" i="12"/>
  <c r="R17" i="12"/>
  <c r="N17" i="12"/>
  <c r="J17" i="12"/>
  <c r="F17" i="12"/>
  <c r="AI16" i="12"/>
  <c r="AA16" i="12"/>
  <c r="D16" i="42" s="1"/>
  <c r="O16" i="12"/>
  <c r="C16" i="12"/>
  <c r="B16" i="42" s="1"/>
  <c r="AJ15" i="12"/>
  <c r="AF15" i="12"/>
  <c r="AB15" i="12"/>
  <c r="X15" i="12"/>
  <c r="R15" i="12"/>
  <c r="J15" i="12"/>
  <c r="AN38" i="12"/>
  <c r="E38" i="42" s="1"/>
  <c r="AP49" i="31"/>
  <c r="AP74" i="31" s="1"/>
  <c r="BB36" i="12"/>
  <c r="F36" i="42" s="1"/>
  <c r="BD47" i="31"/>
  <c r="BD72" i="31" s="1"/>
  <c r="E36" i="42"/>
  <c r="F32" i="42"/>
  <c r="AP32" i="12"/>
  <c r="E32" i="42" s="1"/>
  <c r="AR43" i="31"/>
  <c r="BF28" i="12"/>
  <c r="F28" i="42" s="1"/>
  <c r="BH39" i="31"/>
  <c r="E28" i="42"/>
  <c r="E23" i="42"/>
  <c r="AQ22" i="12"/>
  <c r="E22" i="42" s="1"/>
  <c r="AS34" i="31"/>
  <c r="BK26" i="31"/>
  <c r="B38" i="12"/>
  <c r="B38" i="42" s="1"/>
  <c r="B30" i="12"/>
  <c r="AD39" i="12"/>
  <c r="V39" i="12"/>
  <c r="N39" i="12"/>
  <c r="C39" i="42" s="1"/>
  <c r="F39" i="12"/>
  <c r="AE36" i="12"/>
  <c r="W36" i="12"/>
  <c r="O36" i="12"/>
  <c r="G36" i="12"/>
  <c r="AH35" i="12"/>
  <c r="Z35" i="12"/>
  <c r="J35" i="12"/>
  <c r="AA32" i="12"/>
  <c r="K32" i="12"/>
  <c r="V31" i="12"/>
  <c r="F31" i="12"/>
  <c r="W28" i="12"/>
  <c r="G28" i="12"/>
  <c r="R26" i="12"/>
  <c r="E24" i="42"/>
  <c r="AB22" i="12"/>
  <c r="F20" i="42"/>
  <c r="D44" i="31"/>
  <c r="B33" i="12"/>
  <c r="B33" i="42" s="1"/>
  <c r="D40" i="31"/>
  <c r="B29" i="12"/>
  <c r="B29" i="42" s="1"/>
  <c r="D32" i="31"/>
  <c r="B20" i="12"/>
  <c r="B20" i="42" s="1"/>
  <c r="D24" i="42"/>
  <c r="C24" i="42"/>
  <c r="D20" i="42"/>
  <c r="C20" i="42"/>
  <c r="C16" i="42"/>
  <c r="W15" i="12"/>
  <c r="G15" i="12"/>
  <c r="E26" i="42"/>
  <c r="F23" i="42"/>
  <c r="N30" i="31"/>
  <c r="V30" i="31"/>
  <c r="AH34" i="31"/>
  <c r="G35" i="31"/>
  <c r="W35" i="31"/>
  <c r="AM35" i="31"/>
  <c r="E37" i="31"/>
  <c r="Y37" i="31"/>
  <c r="R38" i="31"/>
  <c r="AH38" i="31"/>
  <c r="J42" i="31"/>
  <c r="R42" i="31"/>
  <c r="AH42" i="31"/>
  <c r="W43" i="31"/>
  <c r="AI43" i="31"/>
  <c r="U45" i="31"/>
  <c r="G47" i="31"/>
  <c r="AE47" i="31"/>
  <c r="AC49" i="31"/>
  <c r="J50" i="31"/>
  <c r="AL50" i="31"/>
  <c r="B15" i="12"/>
  <c r="D17" i="12"/>
  <c r="E30" i="42"/>
  <c r="F25" i="42"/>
  <c r="B34" i="42"/>
  <c r="L22" i="12"/>
  <c r="G21" i="12"/>
  <c r="J30" i="31"/>
  <c r="AE32" i="31"/>
  <c r="T33" i="31"/>
  <c r="AF33" i="31"/>
  <c r="I34" i="31"/>
  <c r="Y34" i="31"/>
  <c r="J35" i="31"/>
  <c r="R35" i="31"/>
  <c r="Z35" i="31"/>
  <c r="AH35" i="31"/>
  <c r="H37" i="31"/>
  <c r="Q37" i="31"/>
  <c r="AB37" i="31"/>
  <c r="AJ37" i="31"/>
  <c r="E38" i="31"/>
  <c r="U38" i="31"/>
  <c r="D39" i="31"/>
  <c r="K39" i="31"/>
  <c r="S39" i="31"/>
  <c r="Z39" i="31"/>
  <c r="AM39" i="31"/>
  <c r="I41" i="31"/>
  <c r="T41" i="31"/>
  <c r="AF41" i="31"/>
  <c r="E42" i="31"/>
  <c r="M42" i="31"/>
  <c r="U42" i="31"/>
  <c r="AC42" i="31"/>
  <c r="AK42" i="31"/>
  <c r="K43" i="31"/>
  <c r="R43" i="31"/>
  <c r="AD43" i="31"/>
  <c r="E45" i="31"/>
  <c r="M45" i="31"/>
  <c r="X45" i="31"/>
  <c r="X95" i="31" s="1"/>
  <c r="AJ45" i="31"/>
  <c r="F46" i="31"/>
  <c r="N46" i="31"/>
  <c r="V46" i="31"/>
  <c r="AD46" i="31"/>
  <c r="AL46" i="31"/>
  <c r="J47" i="31"/>
  <c r="R47" i="31"/>
  <c r="Z47" i="31"/>
  <c r="AH47" i="31"/>
  <c r="I49" i="31"/>
  <c r="U49" i="31"/>
  <c r="U99" i="31" s="1"/>
  <c r="K50" i="31"/>
  <c r="R50" i="31"/>
  <c r="Y50" i="31"/>
  <c r="AG50" i="31"/>
  <c r="X46" i="31"/>
  <c r="V35" i="12"/>
  <c r="P46" i="31"/>
  <c r="N35" i="12"/>
  <c r="H46" i="31"/>
  <c r="F35" i="12"/>
  <c r="AG43" i="31"/>
  <c r="AE32" i="12"/>
  <c r="Y43" i="31"/>
  <c r="W32" i="12"/>
  <c r="Q43" i="31"/>
  <c r="O32" i="12"/>
  <c r="I43" i="31"/>
  <c r="G32" i="12"/>
  <c r="B32" i="42" s="1"/>
  <c r="AJ42" i="31"/>
  <c r="AH31" i="12"/>
  <c r="AB42" i="31"/>
  <c r="Z31" i="12"/>
  <c r="T42" i="31"/>
  <c r="R31" i="12"/>
  <c r="L42" i="31"/>
  <c r="J31" i="12"/>
  <c r="AK39" i="31"/>
  <c r="AI28" i="12"/>
  <c r="AC39" i="31"/>
  <c r="AA28" i="12"/>
  <c r="U39" i="31"/>
  <c r="S28" i="12"/>
  <c r="M39" i="31"/>
  <c r="K28" i="12"/>
  <c r="E39" i="31"/>
  <c r="C28" i="12"/>
  <c r="AF38" i="31"/>
  <c r="AD26" i="12"/>
  <c r="X38" i="31"/>
  <c r="V26" i="12"/>
  <c r="P38" i="31"/>
  <c r="N26" i="12"/>
  <c r="H38" i="31"/>
  <c r="F26" i="12"/>
  <c r="AK35" i="31"/>
  <c r="AI23" i="12"/>
  <c r="AG35" i="31"/>
  <c r="AE23" i="12"/>
  <c r="AC35" i="31"/>
  <c r="AA23" i="12"/>
  <c r="Y35" i="31"/>
  <c r="W23" i="12"/>
  <c r="U35" i="31"/>
  <c r="S23" i="12"/>
  <c r="Q35" i="31"/>
  <c r="O23" i="12"/>
  <c r="M35" i="31"/>
  <c r="K23" i="12"/>
  <c r="I35" i="31"/>
  <c r="G23" i="12"/>
  <c r="E35" i="31"/>
  <c r="C23" i="12"/>
  <c r="AJ34" i="31"/>
  <c r="AH22" i="12"/>
  <c r="AF34" i="31"/>
  <c r="AD22" i="12"/>
  <c r="AB34" i="31"/>
  <c r="Z22" i="12"/>
  <c r="X34" i="31"/>
  <c r="V22" i="12"/>
  <c r="T34" i="31"/>
  <c r="R22" i="12"/>
  <c r="P34" i="31"/>
  <c r="N22" i="12"/>
  <c r="L34" i="31"/>
  <c r="J22" i="12"/>
  <c r="H34" i="31"/>
  <c r="F22" i="12"/>
  <c r="W29" i="31"/>
  <c r="U15" i="12"/>
  <c r="S29" i="31"/>
  <c r="Q15" i="12"/>
  <c r="O29" i="31"/>
  <c r="M15" i="12"/>
  <c r="AW42" i="31"/>
  <c r="B17" i="12"/>
  <c r="W17" i="12"/>
  <c r="G17" i="12"/>
  <c r="AC15" i="12"/>
  <c r="AN95" i="31"/>
  <c r="BB41" i="31"/>
  <c r="BH35" i="31"/>
  <c r="F37" i="42"/>
  <c r="E37" i="42"/>
  <c r="B39" i="12"/>
  <c r="B31" i="12"/>
  <c r="F38" i="42"/>
  <c r="E34" i="42"/>
  <c r="F30" i="42"/>
  <c r="AY26" i="12"/>
  <c r="F26" i="42" s="1"/>
  <c r="AR25" i="12"/>
  <c r="L25" i="12"/>
  <c r="AH23" i="12"/>
  <c r="X21" i="12"/>
  <c r="F33" i="42"/>
  <c r="E33" i="42"/>
  <c r="F29" i="42"/>
  <c r="E29" i="42"/>
  <c r="F24" i="42"/>
  <c r="E20" i="42"/>
  <c r="BI26" i="31"/>
  <c r="E25" i="42"/>
  <c r="F21" i="42"/>
  <c r="E21" i="42"/>
  <c r="BK48" i="31"/>
  <c r="BI48" i="31"/>
  <c r="BJ48" i="31"/>
  <c r="AQ48" i="31"/>
  <c r="AV48" i="31"/>
  <c r="BA48" i="31"/>
  <c r="BG48" i="31"/>
  <c r="AR48" i="31"/>
  <c r="AW48" i="31"/>
  <c r="BC48" i="31"/>
  <c r="BH48" i="31"/>
  <c r="AU48" i="31"/>
  <c r="AU73" i="31" s="1"/>
  <c r="BE48" i="31"/>
  <c r="AN48" i="31"/>
  <c r="AY48" i="31"/>
  <c r="AY73" i="31" s="1"/>
  <c r="BK36" i="31"/>
  <c r="BI36" i="31"/>
  <c r="AO36" i="31"/>
  <c r="AU36" i="31"/>
  <c r="AZ36" i="31"/>
  <c r="BE36" i="31"/>
  <c r="AQ36" i="31"/>
  <c r="AQ61" i="31" s="1"/>
  <c r="AV36" i="31"/>
  <c r="BA36" i="31"/>
  <c r="BG36" i="31"/>
  <c r="BG61" i="31" s="1"/>
  <c r="BJ36" i="31"/>
  <c r="AN36" i="31"/>
  <c r="AY36" i="31"/>
  <c r="AR36" i="31"/>
  <c r="BC36" i="31"/>
  <c r="AW36" i="31"/>
  <c r="BD36" i="31"/>
  <c r="S36" i="31"/>
  <c r="BJ71" i="31"/>
  <c r="BI71" i="31"/>
  <c r="AU71" i="31"/>
  <c r="BC71" i="31"/>
  <c r="BC96" i="31" s="1"/>
  <c r="BK71" i="31"/>
  <c r="AP71" i="31"/>
  <c r="AX71" i="31"/>
  <c r="BF71" i="31"/>
  <c r="BB71" i="31"/>
  <c r="AM71" i="31"/>
  <c r="AI71" i="31"/>
  <c r="AE71" i="31"/>
  <c r="AA71" i="31"/>
  <c r="W71" i="31"/>
  <c r="S71" i="31"/>
  <c r="O71" i="31"/>
  <c r="K71" i="31"/>
  <c r="G71" i="31"/>
  <c r="AQ71" i="31"/>
  <c r="BG71" i="31"/>
  <c r="AL71" i="31"/>
  <c r="AH71" i="31"/>
  <c r="AD71" i="31"/>
  <c r="Z71" i="31"/>
  <c r="V71" i="31"/>
  <c r="R71" i="31"/>
  <c r="N71" i="31"/>
  <c r="J71" i="31"/>
  <c r="K96" i="31" s="1"/>
  <c r="F71" i="31"/>
  <c r="BJ55" i="31"/>
  <c r="BI55" i="31"/>
  <c r="AP55" i="31"/>
  <c r="AU55" i="31"/>
  <c r="BC55" i="31"/>
  <c r="BK55" i="31"/>
  <c r="AQ55" i="31"/>
  <c r="AX55" i="31"/>
  <c r="BF55" i="31"/>
  <c r="AT55" i="31"/>
  <c r="AY55" i="31"/>
  <c r="AK55" i="31"/>
  <c r="AG55" i="31"/>
  <c r="AC55" i="31"/>
  <c r="Y55" i="31"/>
  <c r="U55" i="31"/>
  <c r="Q55" i="31"/>
  <c r="M55" i="31"/>
  <c r="I55" i="31"/>
  <c r="I80" i="31" s="1"/>
  <c r="E55" i="31"/>
  <c r="AT71" i="31"/>
  <c r="AO48" i="31"/>
  <c r="AN68" i="31"/>
  <c r="BH40" i="31"/>
  <c r="BJ44" i="31"/>
  <c r="AF32" i="31"/>
  <c r="P44" i="31"/>
  <c r="X48" i="31"/>
  <c r="D55" i="31"/>
  <c r="O55" i="31"/>
  <c r="O80" i="31" s="1"/>
  <c r="Z55" i="31"/>
  <c r="N59" i="31"/>
  <c r="AD59" i="31"/>
  <c r="O63" i="31"/>
  <c r="AE63" i="31"/>
  <c r="M67" i="31"/>
  <c r="AC67" i="31"/>
  <c r="H71" i="31"/>
  <c r="H96" i="31" s="1"/>
  <c r="X71" i="31"/>
  <c r="S75" i="31"/>
  <c r="AI75" i="31"/>
  <c r="BC67" i="31"/>
  <c r="AY63" i="31"/>
  <c r="AX59" i="31"/>
  <c r="AS55" i="31"/>
  <c r="BE75" i="31"/>
  <c r="BD48" i="31"/>
  <c r="BC44" i="31"/>
  <c r="BC69" i="31" s="1"/>
  <c r="BA40" i="31"/>
  <c r="BA63" i="31"/>
  <c r="E32" i="31"/>
  <c r="S32" i="31"/>
  <c r="AK32" i="31"/>
  <c r="O40" i="31"/>
  <c r="X44" i="31"/>
  <c r="AE48" i="31"/>
  <c r="F55" i="31"/>
  <c r="K55" i="31"/>
  <c r="P55" i="31"/>
  <c r="V55" i="31"/>
  <c r="AA55" i="31"/>
  <c r="AF55" i="31"/>
  <c r="AL55" i="31"/>
  <c r="AM80" i="31" s="1"/>
  <c r="I59" i="31"/>
  <c r="Q59" i="31"/>
  <c r="Y59" i="31"/>
  <c r="AG59" i="31"/>
  <c r="J63" i="31"/>
  <c r="R63" i="31"/>
  <c r="Z63" i="31"/>
  <c r="AH63" i="31"/>
  <c r="F67" i="31"/>
  <c r="N67" i="31"/>
  <c r="N92" i="31" s="1"/>
  <c r="V67" i="31"/>
  <c r="AD67" i="31"/>
  <c r="AL67" i="31"/>
  <c r="I71" i="31"/>
  <c r="Q71" i="31"/>
  <c r="Y71" i="31"/>
  <c r="Y96" i="31" s="1"/>
  <c r="AG71" i="31"/>
  <c r="D75" i="31"/>
  <c r="L75" i="31"/>
  <c r="T75" i="31"/>
  <c r="AB75" i="31"/>
  <c r="AJ75" i="31"/>
  <c r="BA75" i="31"/>
  <c r="AZ48" i="31"/>
  <c r="AZ72" i="31"/>
  <c r="BH36" i="31"/>
  <c r="BK44" i="31"/>
  <c r="BI44" i="31"/>
  <c r="AO44" i="31"/>
  <c r="AU44" i="31"/>
  <c r="AZ44" i="31"/>
  <c r="BE44" i="31"/>
  <c r="AQ44" i="31"/>
  <c r="AV44" i="31"/>
  <c r="BA44" i="31"/>
  <c r="BG44" i="31"/>
  <c r="AS44" i="31"/>
  <c r="BD44" i="31"/>
  <c r="BD94" i="31" s="1"/>
  <c r="AW44" i="31"/>
  <c r="BH44" i="31"/>
  <c r="BK40" i="31"/>
  <c r="BI40" i="31"/>
  <c r="BJ40" i="31"/>
  <c r="AN40" i="31"/>
  <c r="AN90" i="31" s="1"/>
  <c r="AS40" i="31"/>
  <c r="AY40" i="31"/>
  <c r="BD40" i="31"/>
  <c r="AO40" i="31"/>
  <c r="AU40" i="31"/>
  <c r="AU65" i="31" s="1"/>
  <c r="AZ40" i="31"/>
  <c r="BE40" i="31"/>
  <c r="AR40" i="31"/>
  <c r="BC40" i="31"/>
  <c r="AV40" i="31"/>
  <c r="BG40" i="31"/>
  <c r="G40" i="31"/>
  <c r="AM32" i="31"/>
  <c r="BK32" i="31"/>
  <c r="BI32" i="31"/>
  <c r="BJ32" i="31"/>
  <c r="AN32" i="31"/>
  <c r="AS32" i="31"/>
  <c r="AY32" i="31"/>
  <c r="AY57" i="31" s="1"/>
  <c r="BD32" i="31"/>
  <c r="AO32" i="31"/>
  <c r="AU32" i="31"/>
  <c r="AZ32" i="31"/>
  <c r="BE32" i="31"/>
  <c r="AW32" i="31"/>
  <c r="BH32" i="31"/>
  <c r="AQ32" i="31"/>
  <c r="BA32" i="31"/>
  <c r="AV32" i="31"/>
  <c r="BC32" i="31"/>
  <c r="AJ32" i="31"/>
  <c r="W32" i="31"/>
  <c r="BJ75" i="31"/>
  <c r="BI75" i="31"/>
  <c r="BK75" i="31"/>
  <c r="AQ75" i="31"/>
  <c r="AY75" i="31"/>
  <c r="BG75" i="31"/>
  <c r="AT75" i="31"/>
  <c r="BB75" i="31"/>
  <c r="AX75" i="31"/>
  <c r="AL75" i="31"/>
  <c r="AH75" i="31"/>
  <c r="AD75" i="31"/>
  <c r="AD100" i="31" s="1"/>
  <c r="Z75" i="31"/>
  <c r="V75" i="31"/>
  <c r="R75" i="31"/>
  <c r="N75" i="31"/>
  <c r="J75" i="31"/>
  <c r="F75" i="31"/>
  <c r="BC75" i="31"/>
  <c r="AK75" i="31"/>
  <c r="AG75" i="31"/>
  <c r="AC75" i="31"/>
  <c r="Y75" i="31"/>
  <c r="U75" i="31"/>
  <c r="Q75" i="31"/>
  <c r="M75" i="31"/>
  <c r="I75" i="31"/>
  <c r="E75" i="31"/>
  <c r="E100" i="31" s="1"/>
  <c r="BJ67" i="31"/>
  <c r="BI67" i="31"/>
  <c r="BK67" i="31"/>
  <c r="AT67" i="31"/>
  <c r="AY67" i="31"/>
  <c r="BG67" i="31"/>
  <c r="AU67" i="31"/>
  <c r="BB67" i="31"/>
  <c r="AQ67" i="31"/>
  <c r="BF67" i="31"/>
  <c r="AJ67" i="31"/>
  <c r="AF67" i="31"/>
  <c r="AG92" i="31" s="1"/>
  <c r="AB67" i="31"/>
  <c r="X67" i="31"/>
  <c r="T67" i="31"/>
  <c r="P67" i="31"/>
  <c r="L67" i="31"/>
  <c r="H67" i="31"/>
  <c r="D67" i="31"/>
  <c r="AW67" i="31"/>
  <c r="AX92" i="31" s="1"/>
  <c r="AM67" i="31"/>
  <c r="AI67" i="31"/>
  <c r="AE67" i="31"/>
  <c r="AA67" i="31"/>
  <c r="AB92" i="31" s="1"/>
  <c r="W67" i="31"/>
  <c r="S67" i="31"/>
  <c r="S92" i="31" s="1"/>
  <c r="O67" i="31"/>
  <c r="K67" i="31"/>
  <c r="K92" i="31" s="1"/>
  <c r="G67" i="31"/>
  <c r="BJ63" i="31"/>
  <c r="AU63" i="31"/>
  <c r="AU88" i="31" s="1"/>
  <c r="BC63" i="31"/>
  <c r="AP63" i="31"/>
  <c r="AX63" i="31"/>
  <c r="BF63" i="31"/>
  <c r="BI63" i="31"/>
  <c r="BB63" i="31"/>
  <c r="AK63" i="31"/>
  <c r="AL88" i="31" s="1"/>
  <c r="AG63" i="31"/>
  <c r="AC63" i="31"/>
  <c r="Y63" i="31"/>
  <c r="U63" i="31"/>
  <c r="Q63" i="31"/>
  <c r="M63" i="31"/>
  <c r="N88" i="31" s="1"/>
  <c r="I63" i="31"/>
  <c r="E63" i="31"/>
  <c r="F88" i="31" s="1"/>
  <c r="BK63" i="31"/>
  <c r="AQ63" i="31"/>
  <c r="BG63" i="31"/>
  <c r="AJ63" i="31"/>
  <c r="AF63" i="31"/>
  <c r="AB63" i="31"/>
  <c r="X63" i="31"/>
  <c r="T63" i="31"/>
  <c r="P63" i="31"/>
  <c r="L63" i="31"/>
  <c r="H63" i="31"/>
  <c r="D63" i="31"/>
  <c r="D88" i="31" s="1"/>
  <c r="BJ59" i="31"/>
  <c r="BI59" i="31"/>
  <c r="BJ84" i="31" s="1"/>
  <c r="BK59" i="31"/>
  <c r="AT59" i="31"/>
  <c r="BA59" i="31"/>
  <c r="BF59" i="31"/>
  <c r="BG84" i="31" s="1"/>
  <c r="AU59" i="31"/>
  <c r="BB59" i="31"/>
  <c r="BG59" i="31"/>
  <c r="AY59" i="31"/>
  <c r="AJ59" i="31"/>
  <c r="AF59" i="31"/>
  <c r="AB59" i="31"/>
  <c r="X59" i="31"/>
  <c r="T59" i="31"/>
  <c r="P59" i="31"/>
  <c r="L59" i="31"/>
  <c r="H59" i="31"/>
  <c r="D59" i="31"/>
  <c r="E84" i="31" s="1"/>
  <c r="AP59" i="31"/>
  <c r="BC59" i="31"/>
  <c r="AM59" i="31"/>
  <c r="AM84" i="31" s="1"/>
  <c r="AI59" i="31"/>
  <c r="AE59" i="31"/>
  <c r="AA59" i="31"/>
  <c r="W59" i="31"/>
  <c r="S59" i="31"/>
  <c r="O59" i="31"/>
  <c r="O84" i="31" s="1"/>
  <c r="K59" i="31"/>
  <c r="G59" i="31"/>
  <c r="BF75" i="31"/>
  <c r="BE59" i="31"/>
  <c r="BB55" i="31"/>
  <c r="AO71" i="31"/>
  <c r="AN44" i="31"/>
  <c r="Q32" i="31"/>
  <c r="AF36" i="31"/>
  <c r="J55" i="31"/>
  <c r="T55" i="31"/>
  <c r="AE55" i="31"/>
  <c r="AE80" i="31" s="1"/>
  <c r="AJ55" i="31"/>
  <c r="F59" i="31"/>
  <c r="V59" i="31"/>
  <c r="V84" i="31" s="1"/>
  <c r="AL59" i="31"/>
  <c r="AL84" i="31" s="1"/>
  <c r="G63" i="31"/>
  <c r="W63" i="31"/>
  <c r="AM63" i="31"/>
  <c r="E67" i="31"/>
  <c r="U67" i="31"/>
  <c r="AK67" i="31"/>
  <c r="P71" i="31"/>
  <c r="AF71" i="31"/>
  <c r="K75" i="31"/>
  <c r="AA75" i="31"/>
  <c r="AU75" i="31"/>
  <c r="K32" i="31"/>
  <c r="X32" i="31"/>
  <c r="AE84" i="31"/>
  <c r="E36" i="31"/>
  <c r="AM40" i="31"/>
  <c r="G55" i="31"/>
  <c r="G80" i="31" s="1"/>
  <c r="L55" i="31"/>
  <c r="R55" i="31"/>
  <c r="W55" i="31"/>
  <c r="AB55" i="31"/>
  <c r="AH55" i="31"/>
  <c r="AH80" i="31" s="1"/>
  <c r="AM55" i="31"/>
  <c r="J59" i="31"/>
  <c r="R59" i="31"/>
  <c r="Z59" i="31"/>
  <c r="AH59" i="31"/>
  <c r="K63" i="31"/>
  <c r="S63" i="31"/>
  <c r="S88" i="31" s="1"/>
  <c r="AA63" i="31"/>
  <c r="AI63" i="31"/>
  <c r="I67" i="31"/>
  <c r="Q67" i="31"/>
  <c r="R92" i="31" s="1"/>
  <c r="Y67" i="31"/>
  <c r="Y92" i="31" s="1"/>
  <c r="AG67" i="31"/>
  <c r="D71" i="31"/>
  <c r="D96" i="31" s="1"/>
  <c r="L71" i="31"/>
  <c r="L96" i="31" s="1"/>
  <c r="T71" i="31"/>
  <c r="AB71" i="31"/>
  <c r="AJ71" i="31"/>
  <c r="G75" i="31"/>
  <c r="H100" i="31" s="1"/>
  <c r="O75" i="31"/>
  <c r="P100" i="31" s="1"/>
  <c r="W75" i="31"/>
  <c r="AE75" i="31"/>
  <c r="AM75" i="31"/>
  <c r="BJ49" i="31"/>
  <c r="BI49" i="31"/>
  <c r="AQ49" i="31"/>
  <c r="AV49" i="31"/>
  <c r="BB49" i="31"/>
  <c r="BG49" i="31"/>
  <c r="AR49" i="31"/>
  <c r="AX49" i="31"/>
  <c r="BC49" i="31"/>
  <c r="BH49" i="31"/>
  <c r="BK49" i="31"/>
  <c r="AU49" i="31"/>
  <c r="BF49" i="31"/>
  <c r="BF74" i="31" s="1"/>
  <c r="AN49" i="31"/>
  <c r="AY49" i="31"/>
  <c r="AJ49" i="31"/>
  <c r="AJ99" i="31" s="1"/>
  <c r="AB49" i="31"/>
  <c r="T49" i="31"/>
  <c r="L49" i="31"/>
  <c r="L99" i="31" s="1"/>
  <c r="BJ45" i="31"/>
  <c r="BK45" i="31"/>
  <c r="AP45" i="31"/>
  <c r="AU45" i="31"/>
  <c r="AZ45" i="31"/>
  <c r="BF45" i="31"/>
  <c r="AQ45" i="31"/>
  <c r="AV45" i="31"/>
  <c r="BB45" i="31"/>
  <c r="BG45" i="31"/>
  <c r="AT45" i="31"/>
  <c r="AT70" i="31" s="1"/>
  <c r="BD45" i="31"/>
  <c r="AX45" i="31"/>
  <c r="AX70" i="31" s="1"/>
  <c r="AY95" i="31" s="1"/>
  <c r="BH45" i="31"/>
  <c r="AG45" i="31"/>
  <c r="Y45" i="31"/>
  <c r="Q45" i="31"/>
  <c r="K45" i="31"/>
  <c r="K95" i="31" s="1"/>
  <c r="D45" i="31"/>
  <c r="BJ41" i="31"/>
  <c r="BI41" i="31"/>
  <c r="BK41" i="31"/>
  <c r="AN41" i="31"/>
  <c r="AN91" i="31" s="1"/>
  <c r="AT41" i="31"/>
  <c r="AT66" i="31" s="1"/>
  <c r="AY41" i="31"/>
  <c r="BD41" i="31"/>
  <c r="AP41" i="31"/>
  <c r="AU41" i="31"/>
  <c r="AZ41" i="31"/>
  <c r="BF41" i="31"/>
  <c r="BF66" i="31" s="1"/>
  <c r="AR41" i="31"/>
  <c r="BC41" i="31"/>
  <c r="AV41" i="31"/>
  <c r="BG41" i="31"/>
  <c r="AK41" i="31"/>
  <c r="AC41" i="31"/>
  <c r="U41" i="31"/>
  <c r="M41" i="31"/>
  <c r="M91" i="31" s="1"/>
  <c r="E41" i="31"/>
  <c r="BJ37" i="31"/>
  <c r="BK37" i="31"/>
  <c r="AP37" i="31"/>
  <c r="AP62" i="31" s="1"/>
  <c r="AU37" i="31"/>
  <c r="AZ37" i="31"/>
  <c r="BF37" i="31"/>
  <c r="AQ37" i="31"/>
  <c r="AV37" i="31"/>
  <c r="BB37" i="31"/>
  <c r="AN37" i="31"/>
  <c r="AY37" i="31"/>
  <c r="BH37" i="31"/>
  <c r="BI37" i="31"/>
  <c r="AR37" i="31"/>
  <c r="BC37" i="31"/>
  <c r="AX37" i="31"/>
  <c r="BD37" i="31"/>
  <c r="AF37" i="31"/>
  <c r="AF87" i="31" s="1"/>
  <c r="Z37" i="31"/>
  <c r="Z87" i="31" s="1"/>
  <c r="T37" i="31"/>
  <c r="L37" i="31"/>
  <c r="L87" i="31" s="1"/>
  <c r="D37" i="31"/>
  <c r="BJ33" i="31"/>
  <c r="AN33" i="31"/>
  <c r="AN83" i="31" s="1"/>
  <c r="AT33" i="31"/>
  <c r="AY33" i="31"/>
  <c r="BD33" i="31"/>
  <c r="BI33" i="31"/>
  <c r="AP33" i="31"/>
  <c r="AP58" i="31" s="1"/>
  <c r="AU33" i="31"/>
  <c r="AZ33" i="31"/>
  <c r="BF33" i="31"/>
  <c r="BF58" i="31" s="1"/>
  <c r="AX33" i="31"/>
  <c r="BH33" i="31"/>
  <c r="AQ33" i="31"/>
  <c r="BB33" i="31"/>
  <c r="AV33" i="31"/>
  <c r="BC33" i="31"/>
  <c r="AK33" i="31"/>
  <c r="AK83" i="31" s="1"/>
  <c r="AC33" i="31"/>
  <c r="U33" i="31"/>
  <c r="M33" i="31"/>
  <c r="E33" i="31"/>
  <c r="E83" i="31" s="1"/>
  <c r="BI54" i="31"/>
  <c r="BK54" i="31"/>
  <c r="BJ54" i="31"/>
  <c r="AU54" i="31"/>
  <c r="BC54" i="31"/>
  <c r="AN54" i="31"/>
  <c r="AV54" i="31"/>
  <c r="BD54" i="31"/>
  <c r="AZ54" i="31"/>
  <c r="AQ54" i="31"/>
  <c r="BG54" i="31"/>
  <c r="AK54" i="31"/>
  <c r="AG54" i="31"/>
  <c r="AC54" i="31"/>
  <c r="AD79" i="31" s="1"/>
  <c r="Y54" i="31"/>
  <c r="Y79" i="31" s="1"/>
  <c r="U54" i="31"/>
  <c r="Q54" i="31"/>
  <c r="M54" i="31"/>
  <c r="I54" i="31"/>
  <c r="J79" i="31" s="1"/>
  <c r="E54" i="31"/>
  <c r="BK72" i="31"/>
  <c r="BI72" i="31"/>
  <c r="BJ72" i="31"/>
  <c r="AP72" i="31"/>
  <c r="AX72" i="31"/>
  <c r="BF72" i="31"/>
  <c r="AS72" i="31"/>
  <c r="BA72" i="31"/>
  <c r="AW72" i="31"/>
  <c r="AH72" i="31"/>
  <c r="Z72" i="31"/>
  <c r="R72" i="31"/>
  <c r="J72" i="31"/>
  <c r="BB72" i="31"/>
  <c r="AG72" i="31"/>
  <c r="Y72" i="31"/>
  <c r="Z97" i="31" s="1"/>
  <c r="Q72" i="31"/>
  <c r="I72" i="31"/>
  <c r="J97" i="31" s="1"/>
  <c r="BK68" i="31"/>
  <c r="BI68" i="31"/>
  <c r="AT68" i="31"/>
  <c r="BB68" i="31"/>
  <c r="AO68" i="31"/>
  <c r="AW68" i="31"/>
  <c r="BE68" i="31"/>
  <c r="BA68" i="31"/>
  <c r="AJ68" i="31"/>
  <c r="AB68" i="31"/>
  <c r="AB93" i="31" s="1"/>
  <c r="T68" i="31"/>
  <c r="L68" i="31"/>
  <c r="D68" i="31"/>
  <c r="AP68" i="31"/>
  <c r="BF68" i="31"/>
  <c r="AI68" i="31"/>
  <c r="AA68" i="31"/>
  <c r="S68" i="31"/>
  <c r="K68" i="31"/>
  <c r="BK64" i="31"/>
  <c r="BI64" i="31"/>
  <c r="BJ64" i="31"/>
  <c r="AP64" i="31"/>
  <c r="AP89" i="31" s="1"/>
  <c r="AW64" i="31"/>
  <c r="BE64" i="31"/>
  <c r="AS64" i="31"/>
  <c r="AX64" i="31"/>
  <c r="BF64" i="31"/>
  <c r="AV64" i="31"/>
  <c r="AK64" i="31"/>
  <c r="AC64" i="31"/>
  <c r="U64" i="31"/>
  <c r="M64" i="31"/>
  <c r="E64" i="31"/>
  <c r="BA64" i="31"/>
  <c r="AJ64" i="31"/>
  <c r="AB64" i="31"/>
  <c r="T64" i="31"/>
  <c r="L64" i="31"/>
  <c r="D64" i="31"/>
  <c r="D89" i="31" s="1"/>
  <c r="BK60" i="31"/>
  <c r="BI60" i="31"/>
  <c r="BJ60" i="31"/>
  <c r="AS60" i="31"/>
  <c r="BA60" i="31"/>
  <c r="AT60" i="31"/>
  <c r="BB60" i="31"/>
  <c r="AP60" i="31"/>
  <c r="BF60" i="31"/>
  <c r="AJ60" i="31"/>
  <c r="AK85" i="31" s="1"/>
  <c r="AB60" i="31"/>
  <c r="T60" i="31"/>
  <c r="L60" i="31"/>
  <c r="D60" i="31"/>
  <c r="AW60" i="31"/>
  <c r="AG60" i="31"/>
  <c r="AG85" i="31" s="1"/>
  <c r="Y60" i="31"/>
  <c r="Q60" i="31"/>
  <c r="I60" i="31"/>
  <c r="BK56" i="31"/>
  <c r="BI56" i="31"/>
  <c r="BJ56" i="31"/>
  <c r="AP56" i="31"/>
  <c r="AX56" i="31"/>
  <c r="BD56" i="31"/>
  <c r="AS56" i="31"/>
  <c r="AZ56" i="31"/>
  <c r="BE56" i="31"/>
  <c r="AO56" i="31"/>
  <c r="BB56" i="31"/>
  <c r="AL56" i="31"/>
  <c r="AG56" i="31"/>
  <c r="AH81" i="31" s="1"/>
  <c r="AA56" i="31"/>
  <c r="V56" i="31"/>
  <c r="R56" i="31"/>
  <c r="N56" i="31"/>
  <c r="AT56" i="31"/>
  <c r="BF56" i="31"/>
  <c r="AK56" i="31"/>
  <c r="AE56" i="31"/>
  <c r="AE81" i="31" s="1"/>
  <c r="Z56" i="31"/>
  <c r="U56" i="31"/>
  <c r="Q56" i="31"/>
  <c r="M56" i="31"/>
  <c r="I56" i="31"/>
  <c r="J81" i="31" s="1"/>
  <c r="E56" i="31"/>
  <c r="F81" i="31" s="1"/>
  <c r="AY71" i="31"/>
  <c r="AY96" i="31" s="1"/>
  <c r="AX68" i="31"/>
  <c r="AP67" i="31"/>
  <c r="AQ92" i="31" s="1"/>
  <c r="AT64" i="31"/>
  <c r="AO60" i="31"/>
  <c r="BG55" i="31"/>
  <c r="AY54" i="31"/>
  <c r="AT49" i="31"/>
  <c r="AT74" i="31" s="1"/>
  <c r="AS48" i="31"/>
  <c r="AS71" i="31"/>
  <c r="AR45" i="31"/>
  <c r="AR44" i="31"/>
  <c r="AR68" i="31"/>
  <c r="AQ41" i="31"/>
  <c r="AQ40" i="31"/>
  <c r="AQ65" i="31" s="1"/>
  <c r="AS36" i="31"/>
  <c r="AS86" i="31" s="1"/>
  <c r="AR32" i="31"/>
  <c r="BI45" i="31"/>
  <c r="BJ29" i="31"/>
  <c r="BK29" i="31"/>
  <c r="AR29" i="31"/>
  <c r="AX29" i="31"/>
  <c r="BC29" i="31"/>
  <c r="BH29" i="31"/>
  <c r="AN29" i="31"/>
  <c r="AT29" i="31"/>
  <c r="AY29" i="31"/>
  <c r="BD29" i="31"/>
  <c r="AV29" i="31"/>
  <c r="BG29" i="31"/>
  <c r="AP29" i="31"/>
  <c r="AZ29" i="31"/>
  <c r="BJ47" i="31"/>
  <c r="BI47" i="31"/>
  <c r="AP47" i="31"/>
  <c r="AV47" i="31"/>
  <c r="BA47" i="31"/>
  <c r="BF47" i="31"/>
  <c r="BK47" i="31"/>
  <c r="AR47" i="31"/>
  <c r="AW47" i="31"/>
  <c r="BB47" i="31"/>
  <c r="BH47" i="31"/>
  <c r="BJ43" i="31"/>
  <c r="BI43" i="31"/>
  <c r="BK43" i="31"/>
  <c r="BK93" i="31" s="1"/>
  <c r="AO43" i="31"/>
  <c r="AT43" i="31"/>
  <c r="AZ43" i="31"/>
  <c r="BE43" i="31"/>
  <c r="AP43" i="31"/>
  <c r="AV43" i="31"/>
  <c r="BA43" i="31"/>
  <c r="BF43" i="31"/>
  <c r="BJ39" i="31"/>
  <c r="AN39" i="31"/>
  <c r="AS39" i="31"/>
  <c r="AX39" i="31"/>
  <c r="BD39" i="31"/>
  <c r="AO39" i="31"/>
  <c r="AT39" i="31"/>
  <c r="AZ39" i="31"/>
  <c r="BE39" i="31"/>
  <c r="BJ35" i="31"/>
  <c r="BI35" i="31"/>
  <c r="AO35" i="31"/>
  <c r="AT35" i="31"/>
  <c r="AZ35" i="31"/>
  <c r="AZ60" i="31" s="1"/>
  <c r="BE35" i="31"/>
  <c r="BK35" i="31"/>
  <c r="AP35" i="31"/>
  <c r="AV35" i="31"/>
  <c r="AV60" i="31" s="1"/>
  <c r="BA35" i="31"/>
  <c r="BF35" i="31"/>
  <c r="BF85" i="31" s="1"/>
  <c r="AN35" i="31"/>
  <c r="AX35" i="31"/>
  <c r="AR35" i="31"/>
  <c r="BB35" i="31"/>
  <c r="BJ31" i="31"/>
  <c r="AN31" i="31"/>
  <c r="AS31" i="31"/>
  <c r="AX31" i="31"/>
  <c r="BD31" i="31"/>
  <c r="AO31" i="31"/>
  <c r="AT31" i="31"/>
  <c r="AZ31" i="31"/>
  <c r="BE31" i="31"/>
  <c r="BI31" i="31"/>
  <c r="AW31" i="31"/>
  <c r="BH31" i="31"/>
  <c r="BK31" i="31"/>
  <c r="AP31" i="31"/>
  <c r="BA31" i="31"/>
  <c r="BI74" i="31"/>
  <c r="BK74" i="31"/>
  <c r="AN74" i="31"/>
  <c r="AV74" i="31"/>
  <c r="BD74" i="31"/>
  <c r="AQ74" i="31"/>
  <c r="AY74" i="31"/>
  <c r="AZ99" i="31" s="1"/>
  <c r="BG74" i="31"/>
  <c r="BI70" i="31"/>
  <c r="BK70" i="31"/>
  <c r="BJ70" i="31"/>
  <c r="AR70" i="31"/>
  <c r="AZ70" i="31"/>
  <c r="BH70" i="31"/>
  <c r="AU70" i="31"/>
  <c r="BC70" i="31"/>
  <c r="BI66" i="31"/>
  <c r="BK66" i="31"/>
  <c r="AQ66" i="31"/>
  <c r="AY66" i="31"/>
  <c r="BG66" i="31"/>
  <c r="BJ66" i="31"/>
  <c r="AR66" i="31"/>
  <c r="AZ66" i="31"/>
  <c r="BH66" i="31"/>
  <c r="BH91" i="31" s="1"/>
  <c r="BI62" i="31"/>
  <c r="BK62" i="31"/>
  <c r="BJ62" i="31"/>
  <c r="AN62" i="31"/>
  <c r="AV62" i="31"/>
  <c r="BC62" i="31"/>
  <c r="BH62" i="31"/>
  <c r="AQ62" i="31"/>
  <c r="AR87" i="31" s="1"/>
  <c r="AY62" i="31"/>
  <c r="BD62" i="31"/>
  <c r="BI58" i="31"/>
  <c r="BK58" i="31"/>
  <c r="BK83" i="31" s="1"/>
  <c r="AR58" i="31"/>
  <c r="AY58" i="31"/>
  <c r="BG58" i="31"/>
  <c r="AT58" i="31"/>
  <c r="AZ58" i="31"/>
  <c r="BH58" i="31"/>
  <c r="BH74" i="31"/>
  <c r="AR74" i="31"/>
  <c r="AV70" i="31"/>
  <c r="BC66" i="31"/>
  <c r="BH65" i="31"/>
  <c r="AZ62" i="31"/>
  <c r="BE61" i="31"/>
  <c r="AU58" i="31"/>
  <c r="AY50" i="31"/>
  <c r="AY100" i="31" s="1"/>
  <c r="AO50" i="31"/>
  <c r="AO75" i="31" s="1"/>
  <c r="AP100" i="31" s="1"/>
  <c r="AX47" i="31"/>
  <c r="AN47" i="31"/>
  <c r="BH43" i="31"/>
  <c r="BH68" i="31" s="1"/>
  <c r="AW43" i="31"/>
  <c r="BG42" i="31"/>
  <c r="BF39" i="31"/>
  <c r="AV39" i="31"/>
  <c r="BF38" i="31"/>
  <c r="BD35" i="31"/>
  <c r="BB31" i="31"/>
  <c r="BB81" i="31" s="1"/>
  <c r="BB29" i="31"/>
  <c r="BJ74" i="31"/>
  <c r="BK39" i="31"/>
  <c r="BI29" i="31"/>
  <c r="AM49" i="31"/>
  <c r="AM99" i="31" s="1"/>
  <c r="AI49" i="31"/>
  <c r="AE49" i="31"/>
  <c r="AA49" i="31"/>
  <c r="AA99" i="31" s="1"/>
  <c r="W49" i="31"/>
  <c r="W99" i="31" s="1"/>
  <c r="S49" i="31"/>
  <c r="O49" i="31"/>
  <c r="K49" i="31"/>
  <c r="K99" i="31" s="1"/>
  <c r="G49" i="31"/>
  <c r="G99" i="31" s="1"/>
  <c r="BI50" i="31"/>
  <c r="BK50" i="31"/>
  <c r="AQ50" i="31"/>
  <c r="AW50" i="31"/>
  <c r="BB50" i="31"/>
  <c r="BG50" i="31"/>
  <c r="AS50" i="31"/>
  <c r="AS100" i="31" s="1"/>
  <c r="AX50" i="31"/>
  <c r="BC50" i="31"/>
  <c r="BI46" i="31"/>
  <c r="BK46" i="31"/>
  <c r="BK96" i="31" s="1"/>
  <c r="BJ46" i="31"/>
  <c r="AP46" i="31"/>
  <c r="AU46" i="31"/>
  <c r="BA46" i="31"/>
  <c r="BF46" i="31"/>
  <c r="AQ46" i="31"/>
  <c r="AW46" i="31"/>
  <c r="BB46" i="31"/>
  <c r="BG46" i="31"/>
  <c r="BI42" i="31"/>
  <c r="BK42" i="31"/>
  <c r="AO42" i="31"/>
  <c r="AT42" i="31"/>
  <c r="AY42" i="31"/>
  <c r="BE42" i="31"/>
  <c r="BJ42" i="31"/>
  <c r="AP42" i="31"/>
  <c r="AU42" i="31"/>
  <c r="BA42" i="31"/>
  <c r="BA67" i="31" s="1"/>
  <c r="BF42" i="31"/>
  <c r="BI38" i="31"/>
  <c r="BK38" i="31"/>
  <c r="BJ38" i="31"/>
  <c r="AS38" i="31"/>
  <c r="AX38" i="31"/>
  <c r="BC38" i="31"/>
  <c r="AO38" i="31"/>
  <c r="AT38" i="31"/>
  <c r="AY38" i="31"/>
  <c r="BE38" i="31"/>
  <c r="BE63" i="31" s="1"/>
  <c r="BI34" i="31"/>
  <c r="BK34" i="31"/>
  <c r="BK84" i="31" s="1"/>
  <c r="AO34" i="31"/>
  <c r="AO59" i="31" s="1"/>
  <c r="AT34" i="31"/>
  <c r="AY34" i="31"/>
  <c r="BE34" i="31"/>
  <c r="AP34" i="31"/>
  <c r="AP84" i="31" s="1"/>
  <c r="AU34" i="31"/>
  <c r="BA34" i="31"/>
  <c r="BF34" i="31"/>
  <c r="BF84" i="31" s="1"/>
  <c r="AX34" i="31"/>
  <c r="AQ34" i="31"/>
  <c r="BB34" i="31"/>
  <c r="BI30" i="31"/>
  <c r="BK30" i="31"/>
  <c r="AS30" i="31"/>
  <c r="AX30" i="31"/>
  <c r="BC30" i="31"/>
  <c r="BJ30" i="31"/>
  <c r="AO30" i="31"/>
  <c r="AO55" i="31" s="1"/>
  <c r="AT30" i="31"/>
  <c r="AY30" i="31"/>
  <c r="BE30" i="31"/>
  <c r="BE55" i="31" s="1"/>
  <c r="BF80" i="31" s="1"/>
  <c r="AW30" i="31"/>
  <c r="BG30" i="31"/>
  <c r="AP30" i="31"/>
  <c r="BA30" i="31"/>
  <c r="BJ73" i="31"/>
  <c r="BI73" i="31"/>
  <c r="AS73" i="31"/>
  <c r="BA73" i="31"/>
  <c r="AN73" i="31"/>
  <c r="AV73" i="31"/>
  <c r="BD73" i="31"/>
  <c r="BJ69" i="31"/>
  <c r="BK69" i="31"/>
  <c r="AO69" i="31"/>
  <c r="AW69" i="31"/>
  <c r="BE69" i="31"/>
  <c r="AR69" i="31"/>
  <c r="AZ69" i="31"/>
  <c r="BH69" i="31"/>
  <c r="BJ65" i="31"/>
  <c r="BI65" i="31"/>
  <c r="BK65" i="31"/>
  <c r="AR65" i="31"/>
  <c r="AS90" i="31" s="1"/>
  <c r="AZ65" i="31"/>
  <c r="BE65" i="31"/>
  <c r="AS65" i="31"/>
  <c r="BA65" i="31"/>
  <c r="BG65" i="31"/>
  <c r="BJ61" i="31"/>
  <c r="BK61" i="31"/>
  <c r="AN61" i="31"/>
  <c r="AU61" i="31"/>
  <c r="BA61" i="31"/>
  <c r="BI61" i="31"/>
  <c r="AO61" i="31"/>
  <c r="AV61" i="31"/>
  <c r="AW86" i="31" s="1"/>
  <c r="BD61" i="31"/>
  <c r="Y57" i="31"/>
  <c r="BJ57" i="31"/>
  <c r="BI57" i="31"/>
  <c r="AO57" i="31"/>
  <c r="AW57" i="31"/>
  <c r="BE57" i="31"/>
  <c r="AR57" i="31"/>
  <c r="AS82" i="31" s="1"/>
  <c r="AZ57" i="31"/>
  <c r="BH57" i="31"/>
  <c r="BC74" i="31"/>
  <c r="BH73" i="31"/>
  <c r="AR73" i="31"/>
  <c r="BG70" i="31"/>
  <c r="AQ70" i="31"/>
  <c r="AV69" i="31"/>
  <c r="AV66" i="31"/>
  <c r="BD65" i="31"/>
  <c r="BE90" i="31" s="1"/>
  <c r="AO65" i="31"/>
  <c r="BG62" i="31"/>
  <c r="BG87" i="31" s="1"/>
  <c r="AU62" i="31"/>
  <c r="AV87" i="31" s="1"/>
  <c r="AZ61" i="31"/>
  <c r="BA86" i="31" s="1"/>
  <c r="BD58" i="31"/>
  <c r="AQ58" i="31"/>
  <c r="AR83" i="31" s="1"/>
  <c r="AV57" i="31"/>
  <c r="BF50" i="31"/>
  <c r="AU50" i="31"/>
  <c r="AU100" i="31" s="1"/>
  <c r="BE47" i="31"/>
  <c r="AT47" i="31"/>
  <c r="BE46" i="31"/>
  <c r="BE71" i="31" s="1"/>
  <c r="AT46" i="31"/>
  <c r="BD43" i="31"/>
  <c r="BD68" i="31" s="1"/>
  <c r="AS43" i="31"/>
  <c r="BC42" i="31"/>
  <c r="AS42" i="31"/>
  <c r="AS67" i="31" s="1"/>
  <c r="BB39" i="31"/>
  <c r="AR39" i="31"/>
  <c r="BB38" i="31"/>
  <c r="AQ38" i="31"/>
  <c r="AW35" i="31"/>
  <c r="AW34" i="31"/>
  <c r="AV31" i="31"/>
  <c r="AU30" i="31"/>
  <c r="AU29" i="31"/>
  <c r="BK73" i="31"/>
  <c r="BI39" i="31"/>
  <c r="AK17" i="13"/>
  <c r="AJ20" i="33"/>
  <c r="BI15" i="12"/>
  <c r="AS75" i="31"/>
  <c r="BC73" i="31"/>
  <c r="BD98" i="31" s="1"/>
  <c r="BH72" i="31"/>
  <c r="AW71" i="31"/>
  <c r="AX96" i="31" s="1"/>
  <c r="BG69" i="31"/>
  <c r="AQ69" i="31"/>
  <c r="AR94" i="31" s="1"/>
  <c r="AV68" i="31"/>
  <c r="AW93" i="31" s="1"/>
  <c r="AP66" i="31"/>
  <c r="AZ64" i="31"/>
  <c r="AY61" i="31"/>
  <c r="AZ86" i="31" s="1"/>
  <c r="AN60" i="31"/>
  <c r="AO85" i="31" s="1"/>
  <c r="AS59" i="31"/>
  <c r="AX58" i="31"/>
  <c r="BC57" i="31"/>
  <c r="BD82" i="31" s="1"/>
  <c r="BH56" i="31"/>
  <c r="AR56" i="31"/>
  <c r="AS81" i="31" s="1"/>
  <c r="AW55" i="31"/>
  <c r="BB54" i="31"/>
  <c r="BH75" i="31"/>
  <c r="BH50" i="31"/>
  <c r="BH100" i="31" s="1"/>
  <c r="BD50" i="31"/>
  <c r="BD75" i="31" s="1"/>
  <c r="AZ50" i="31"/>
  <c r="AZ75" i="31" s="1"/>
  <c r="BA100" i="31" s="1"/>
  <c r="AV75" i="31"/>
  <c r="AV50" i="31"/>
  <c r="AR75" i="31"/>
  <c r="AR50" i="31"/>
  <c r="AR100" i="31" s="1"/>
  <c r="AN50" i="31"/>
  <c r="AN75" i="31" s="1"/>
  <c r="BE49" i="31"/>
  <c r="BE74" i="31" s="1"/>
  <c r="BF99" i="31" s="1"/>
  <c r="BA74" i="31"/>
  <c r="BA49" i="31"/>
  <c r="AW74" i="31"/>
  <c r="AW49" i="31"/>
  <c r="AW99" i="31" s="1"/>
  <c r="AS49" i="31"/>
  <c r="AS74" i="31" s="1"/>
  <c r="AT99" i="31" s="1"/>
  <c r="AO49" i="31"/>
  <c r="AO74" i="31" s="1"/>
  <c r="AP99" i="31" s="1"/>
  <c r="BF73" i="31"/>
  <c r="BF48" i="31"/>
  <c r="BB73" i="31"/>
  <c r="BB48" i="31"/>
  <c r="AX48" i="31"/>
  <c r="AX73" i="31" s="1"/>
  <c r="AT48" i="31"/>
  <c r="AT73" i="31" s="1"/>
  <c r="AP73" i="31"/>
  <c r="AP48" i="31"/>
  <c r="BG72" i="31"/>
  <c r="BG47" i="31"/>
  <c r="BG97" i="31" s="1"/>
  <c r="BC47" i="31"/>
  <c r="AW75" i="31"/>
  <c r="BB74" i="31"/>
  <c r="BG73" i="31"/>
  <c r="AQ73" i="31"/>
  <c r="AR98" i="31" s="1"/>
  <c r="AV72" i="31"/>
  <c r="AW97" i="31" s="1"/>
  <c r="BA71" i="31"/>
  <c r="BF70" i="31"/>
  <c r="AP70" i="31"/>
  <c r="AU69" i="31"/>
  <c r="AZ68" i="31"/>
  <c r="BE67" i="31"/>
  <c r="AO67" i="31"/>
  <c r="AY65" i="31"/>
  <c r="BD64" i="31"/>
  <c r="BE89" i="31" s="1"/>
  <c r="AN64" i="31"/>
  <c r="AO89" i="31" s="1"/>
  <c r="AS63" i="31"/>
  <c r="AT88" i="31" s="1"/>
  <c r="AX62" i="31"/>
  <c r="AY87" i="31" s="1"/>
  <c r="BC61" i="31"/>
  <c r="BD86" i="31" s="1"/>
  <c r="BH60" i="31"/>
  <c r="AR60" i="31"/>
  <c r="AS85" i="31" s="1"/>
  <c r="AW59" i="31"/>
  <c r="BB58" i="31"/>
  <c r="BC83" i="31" s="1"/>
  <c r="BG57" i="31"/>
  <c r="BH82" i="31" s="1"/>
  <c r="AQ57" i="31"/>
  <c r="AV56" i="31"/>
  <c r="AW81" i="31" s="1"/>
  <c r="BA55" i="31"/>
  <c r="BB80" i="31" s="1"/>
  <c r="BF54" i="31"/>
  <c r="AP54" i="31"/>
  <c r="AU84" i="31"/>
  <c r="AX74" i="31"/>
  <c r="AR72" i="31"/>
  <c r="AS97" i="31" s="1"/>
  <c r="BB70" i="31"/>
  <c r="BC95" i="31" s="1"/>
  <c r="AO63" i="31"/>
  <c r="BD60" i="31"/>
  <c r="AW90" i="31"/>
  <c r="AY72" i="31"/>
  <c r="AY47" i="31"/>
  <c r="AU72" i="31"/>
  <c r="AV97" i="31" s="1"/>
  <c r="AU47" i="31"/>
  <c r="AU97" i="31" s="1"/>
  <c r="AQ47" i="31"/>
  <c r="AQ72" i="31" s="1"/>
  <c r="BH46" i="31"/>
  <c r="BH71" i="31" s="1"/>
  <c r="BD71" i="31"/>
  <c r="BE96" i="31" s="1"/>
  <c r="BD46" i="31"/>
  <c r="AZ71" i="31"/>
  <c r="AZ46" i="31"/>
  <c r="AZ96" i="31" s="1"/>
  <c r="AV46" i="31"/>
  <c r="AR46" i="31"/>
  <c r="AR71" i="31" s="1"/>
  <c r="AN71" i="31"/>
  <c r="AO96" i="31" s="1"/>
  <c r="AN46" i="31"/>
  <c r="BE70" i="31"/>
  <c r="BE45" i="31"/>
  <c r="BE95" i="31" s="1"/>
  <c r="BA45" i="31"/>
  <c r="BA70" i="31" s="1"/>
  <c r="AW45" i="31"/>
  <c r="AW70" i="31" s="1"/>
  <c r="AS70" i="31"/>
  <c r="AT95" i="31" s="1"/>
  <c r="AS45" i="31"/>
  <c r="AO70" i="31"/>
  <c r="AO45" i="31"/>
  <c r="AO95" i="31" s="1"/>
  <c r="BF44" i="31"/>
  <c r="BB44" i="31"/>
  <c r="BB69" i="31" s="1"/>
  <c r="AX69" i="31"/>
  <c r="AY94" i="31" s="1"/>
  <c r="AX44" i="31"/>
  <c r="AT69" i="31"/>
  <c r="AU94" i="31" s="1"/>
  <c r="AT44" i="31"/>
  <c r="AT94" i="31" s="1"/>
  <c r="AP44" i="31"/>
  <c r="AP69" i="31" s="1"/>
  <c r="BG43" i="31"/>
  <c r="BG68" i="31" s="1"/>
  <c r="BH93" i="31" s="1"/>
  <c r="BC68" i="31"/>
  <c r="BC43" i="31"/>
  <c r="AY68" i="31"/>
  <c r="AY43" i="31"/>
  <c r="AY93" i="31" s="1"/>
  <c r="AU43" i="31"/>
  <c r="AU68" i="31" s="1"/>
  <c r="AQ43" i="31"/>
  <c r="AQ68" i="31" s="1"/>
  <c r="AR93" i="31" s="1"/>
  <c r="BH67" i="31"/>
  <c r="BH42" i="31"/>
  <c r="BD42" i="31"/>
  <c r="AZ67" i="31"/>
  <c r="BA92" i="31" s="1"/>
  <c r="AZ42" i="31"/>
  <c r="AV42" i="31"/>
  <c r="AR42" i="31"/>
  <c r="AR67" i="31" s="1"/>
  <c r="AN67" i="31"/>
  <c r="AN42" i="31"/>
  <c r="BE41" i="31"/>
  <c r="BE66" i="31" s="1"/>
  <c r="BA66" i="31"/>
  <c r="BA41" i="31"/>
  <c r="AW41" i="31"/>
  <c r="AW66" i="31" s="1"/>
  <c r="AX91" i="31" s="1"/>
  <c r="AS66" i="31"/>
  <c r="AT91" i="31" s="1"/>
  <c r="AS41" i="31"/>
  <c r="AO41" i="31"/>
  <c r="AO66" i="31" s="1"/>
  <c r="BF65" i="31"/>
  <c r="BG90" i="31" s="1"/>
  <c r="BF40" i="31"/>
  <c r="BB40" i="31"/>
  <c r="AX40" i="31"/>
  <c r="AX65" i="31" s="1"/>
  <c r="AT65" i="31"/>
  <c r="AU90" i="31" s="1"/>
  <c r="AT40" i="31"/>
  <c r="AP40" i="31"/>
  <c r="AP65" i="31" s="1"/>
  <c r="BG64" i="31"/>
  <c r="BG39" i="31"/>
  <c r="BC64" i="31"/>
  <c r="BC39" i="31"/>
  <c r="BC89" i="31" s="1"/>
  <c r="AY39" i="31"/>
  <c r="AY64" i="31" s="1"/>
  <c r="AU64" i="31"/>
  <c r="AU39" i="31"/>
  <c r="AQ39" i="31"/>
  <c r="BH38" i="31"/>
  <c r="BH63" i="31" s="1"/>
  <c r="BD63" i="31"/>
  <c r="BE88" i="31" s="1"/>
  <c r="BD38" i="31"/>
  <c r="BD88" i="31" s="1"/>
  <c r="AZ38" i="31"/>
  <c r="AZ63" i="31" s="1"/>
  <c r="AV63" i="31"/>
  <c r="AV38" i="31"/>
  <c r="AR63" i="31"/>
  <c r="AR38" i="31"/>
  <c r="AR88" i="31" s="1"/>
  <c r="AN38" i="31"/>
  <c r="AN63" i="31" s="1"/>
  <c r="BE62" i="31"/>
  <c r="BE37" i="31"/>
  <c r="BA37" i="31"/>
  <c r="AW37" i="31"/>
  <c r="AW62" i="31" s="1"/>
  <c r="AS62" i="31"/>
  <c r="AT87" i="31" s="1"/>
  <c r="AS37" i="31"/>
  <c r="AS87" i="31" s="1"/>
  <c r="AO37" i="31"/>
  <c r="BF61" i="31"/>
  <c r="BF36" i="31"/>
  <c r="BB36" i="31"/>
  <c r="BB61" i="31" s="1"/>
  <c r="AX36" i="31"/>
  <c r="AX61" i="31" s="1"/>
  <c r="AT61" i="31"/>
  <c r="AT36" i="31"/>
  <c r="AP36" i="31"/>
  <c r="BG60" i="31"/>
  <c r="BG35" i="31"/>
  <c r="BC60" i="31"/>
  <c r="BD85" i="31" s="1"/>
  <c r="BC35" i="31"/>
  <c r="BC85" i="31" s="1"/>
  <c r="AY35" i="31"/>
  <c r="AY60" i="31" s="1"/>
  <c r="AU60" i="31"/>
  <c r="AV85" i="31" s="1"/>
  <c r="AU35" i="31"/>
  <c r="AQ35" i="31"/>
  <c r="BH34" i="31"/>
  <c r="BH59" i="31" s="1"/>
  <c r="BD59" i="31"/>
  <c r="BD34" i="31"/>
  <c r="AZ34" i="31"/>
  <c r="AV59" i="31"/>
  <c r="AW84" i="31" s="1"/>
  <c r="AV34" i="31"/>
  <c r="AR59" i="31"/>
  <c r="AR34" i="31"/>
  <c r="AR84" i="31" s="1"/>
  <c r="AN34" i="31"/>
  <c r="AN59" i="31" s="1"/>
  <c r="BE58" i="31"/>
  <c r="BF83" i="31" s="1"/>
  <c r="BE33" i="31"/>
  <c r="BA33" i="31"/>
  <c r="AW33" i="31"/>
  <c r="AW58" i="31" s="1"/>
  <c r="AS58" i="31"/>
  <c r="AS33" i="31"/>
  <c r="AO33" i="31"/>
  <c r="BF57" i="31"/>
  <c r="BF32" i="31"/>
  <c r="BB57" i="31"/>
  <c r="BB32" i="31"/>
  <c r="BB82" i="31" s="1"/>
  <c r="AX32" i="31"/>
  <c r="AX57" i="31" s="1"/>
  <c r="AY82" i="31" s="1"/>
  <c r="AT57" i="31"/>
  <c r="AT32" i="31"/>
  <c r="AP32" i="31"/>
  <c r="BG26" i="31"/>
  <c r="BG31" i="31"/>
  <c r="BC26" i="31"/>
  <c r="BC31" i="31"/>
  <c r="AY26" i="31"/>
  <c r="AY31" i="31"/>
  <c r="AU26" i="31"/>
  <c r="AU56" i="31"/>
  <c r="AV81" i="31" s="1"/>
  <c r="AU31" i="31"/>
  <c r="AQ56" i="31"/>
  <c r="AQ26" i="31"/>
  <c r="AQ31" i="31"/>
  <c r="BH55" i="31"/>
  <c r="BF16" i="12"/>
  <c r="BH30" i="31"/>
  <c r="BD55" i="31"/>
  <c r="BD26" i="31"/>
  <c r="BB16" i="12"/>
  <c r="BD30" i="31"/>
  <c r="AZ26" i="31"/>
  <c r="AX16" i="12"/>
  <c r="AZ30" i="31"/>
  <c r="AT16" i="12"/>
  <c r="AV30" i="31"/>
  <c r="AR26" i="31"/>
  <c r="AP16" i="12"/>
  <c r="AR30" i="31"/>
  <c r="AN26" i="31"/>
  <c r="AL16" i="12"/>
  <c r="AN30" i="31"/>
  <c r="BE26" i="31"/>
  <c r="BE29" i="31"/>
  <c r="BA26" i="31"/>
  <c r="BA29" i="31"/>
  <c r="AW26" i="31"/>
  <c r="AW29" i="31"/>
  <c r="AS54" i="31"/>
  <c r="AS26" i="31"/>
  <c r="AS29" i="31"/>
  <c r="AO26" i="31"/>
  <c r="AO54" i="31"/>
  <c r="AO29" i="31"/>
  <c r="BC15" i="12"/>
  <c r="AY15" i="12"/>
  <c r="AU15" i="12"/>
  <c r="AQ15" i="12"/>
  <c r="AM15" i="12"/>
  <c r="BH64" i="31"/>
  <c r="AW63" i="31"/>
  <c r="AU57" i="31"/>
  <c r="AV82" i="31" s="1"/>
  <c r="AT54" i="31"/>
  <c r="AX89" i="31"/>
  <c r="AR64" i="31"/>
  <c r="AU80" i="31"/>
  <c r="AT80" i="31"/>
  <c r="BB66" i="31"/>
  <c r="BC91" i="31" s="1"/>
  <c r="AN56" i="31"/>
  <c r="AO81" i="31" s="1"/>
  <c r="AX54" i="31"/>
  <c r="BH26" i="31"/>
  <c r="BH79" i="31"/>
  <c r="BF26" i="31"/>
  <c r="BB26" i="31"/>
  <c r="AX26" i="31"/>
  <c r="AT26" i="31"/>
  <c r="AP26" i="31"/>
  <c r="AA80" i="31"/>
  <c r="AL73" i="31"/>
  <c r="AH73" i="31"/>
  <c r="AD73" i="31"/>
  <c r="Z73" i="31"/>
  <c r="V73" i="31"/>
  <c r="R73" i="31"/>
  <c r="N73" i="31"/>
  <c r="J73" i="31"/>
  <c r="F73" i="31"/>
  <c r="AM73" i="31"/>
  <c r="AI73" i="31"/>
  <c r="AE73" i="31"/>
  <c r="AA73" i="31"/>
  <c r="W73" i="31"/>
  <c r="S73" i="31"/>
  <c r="O73" i="31"/>
  <c r="K73" i="31"/>
  <c r="G73" i="31"/>
  <c r="AJ69" i="31"/>
  <c r="AF69" i="31"/>
  <c r="AB69" i="31"/>
  <c r="X69" i="31"/>
  <c r="T69" i="31"/>
  <c r="P69" i="31"/>
  <c r="L69" i="31"/>
  <c r="H69" i="31"/>
  <c r="D69" i="31"/>
  <c r="AK69" i="31"/>
  <c r="AG69" i="31"/>
  <c r="AC69" i="31"/>
  <c r="Y69" i="31"/>
  <c r="U69" i="31"/>
  <c r="Q69" i="31"/>
  <c r="M69" i="31"/>
  <c r="I69" i="31"/>
  <c r="E69" i="31"/>
  <c r="AK65" i="31"/>
  <c r="AG65" i="31"/>
  <c r="AC65" i="31"/>
  <c r="Y65" i="31"/>
  <c r="U65" i="31"/>
  <c r="Q65" i="31"/>
  <c r="M65" i="31"/>
  <c r="I65" i="31"/>
  <c r="E65" i="31"/>
  <c r="AL65" i="31"/>
  <c r="AH65" i="31"/>
  <c r="AD65" i="31"/>
  <c r="Z65" i="31"/>
  <c r="V65" i="31"/>
  <c r="R65" i="31"/>
  <c r="N65" i="31"/>
  <c r="J65" i="31"/>
  <c r="F65" i="31"/>
  <c r="AL61" i="31"/>
  <c r="AH61" i="31"/>
  <c r="AD61" i="31"/>
  <c r="Z61" i="31"/>
  <c r="V61" i="31"/>
  <c r="R61" i="31"/>
  <c r="N61" i="31"/>
  <c r="J61" i="31"/>
  <c r="F61" i="31"/>
  <c r="AM61" i="31"/>
  <c r="AI61" i="31"/>
  <c r="AE61" i="31"/>
  <c r="AA61" i="31"/>
  <c r="W61" i="31"/>
  <c r="S61" i="31"/>
  <c r="O61" i="31"/>
  <c r="K61" i="31"/>
  <c r="G61" i="31"/>
  <c r="Q95" i="31"/>
  <c r="D57" i="31"/>
  <c r="N57" i="31"/>
  <c r="I61" i="31"/>
  <c r="Q61" i="31"/>
  <c r="Y61" i="31"/>
  <c r="AG61" i="31"/>
  <c r="H65" i="31"/>
  <c r="P65" i="31"/>
  <c r="X65" i="31"/>
  <c r="AF65" i="31"/>
  <c r="G69" i="31"/>
  <c r="O69" i="31"/>
  <c r="W69" i="31"/>
  <c r="AE69" i="31"/>
  <c r="AM69" i="31"/>
  <c r="I73" i="31"/>
  <c r="Q73" i="31"/>
  <c r="Y73" i="31"/>
  <c r="AG73" i="31"/>
  <c r="AM72" i="31"/>
  <c r="AM97" i="31" s="1"/>
  <c r="AI72" i="31"/>
  <c r="AE72" i="31"/>
  <c r="AA72" i="31"/>
  <c r="W72" i="31"/>
  <c r="W97" i="31" s="1"/>
  <c r="S72" i="31"/>
  <c r="O72" i="31"/>
  <c r="K72" i="31"/>
  <c r="K97" i="31" s="1"/>
  <c r="G72" i="31"/>
  <c r="G97" i="31" s="1"/>
  <c r="AJ72" i="31"/>
  <c r="AF72" i="31"/>
  <c r="AB72" i="31"/>
  <c r="AB97" i="31" s="1"/>
  <c r="X72" i="31"/>
  <c r="Y97" i="31" s="1"/>
  <c r="T72" i="31"/>
  <c r="P72" i="31"/>
  <c r="L72" i="31"/>
  <c r="M97" i="31" s="1"/>
  <c r="H72" i="31"/>
  <c r="H97" i="31" s="1"/>
  <c r="D72" i="31"/>
  <c r="AK68" i="31"/>
  <c r="AG68" i="31"/>
  <c r="AC68" i="31"/>
  <c r="Y68" i="31"/>
  <c r="U68" i="31"/>
  <c r="Q68" i="31"/>
  <c r="Q93" i="31" s="1"/>
  <c r="M68" i="31"/>
  <c r="M93" i="31" s="1"/>
  <c r="I68" i="31"/>
  <c r="E68" i="31"/>
  <c r="AL68" i="31"/>
  <c r="AM93" i="31" s="1"/>
  <c r="AH68" i="31"/>
  <c r="AI93" i="31" s="1"/>
  <c r="AD68" i="31"/>
  <c r="Z68" i="31"/>
  <c r="V68" i="31"/>
  <c r="R68" i="31"/>
  <c r="N68" i="31"/>
  <c r="J68" i="31"/>
  <c r="F68" i="31"/>
  <c r="AL64" i="31"/>
  <c r="AH64" i="31"/>
  <c r="AD64" i="31"/>
  <c r="AD89" i="31" s="1"/>
  <c r="Z64" i="31"/>
  <c r="Z89" i="31" s="1"/>
  <c r="V64" i="31"/>
  <c r="R64" i="31"/>
  <c r="N64" i="31"/>
  <c r="J64" i="31"/>
  <c r="J89" i="31" s="1"/>
  <c r="F64" i="31"/>
  <c r="AM64" i="31"/>
  <c r="AI64" i="31"/>
  <c r="AI89" i="31" s="1"/>
  <c r="AE64" i="31"/>
  <c r="AA64" i="31"/>
  <c r="AA89" i="31" s="1"/>
  <c r="W64" i="31"/>
  <c r="S64" i="31"/>
  <c r="O64" i="31"/>
  <c r="K64" i="31"/>
  <c r="K89" i="31" s="1"/>
  <c r="G64" i="31"/>
  <c r="AL60" i="31"/>
  <c r="AH60" i="31"/>
  <c r="AD60" i="31"/>
  <c r="Z60" i="31"/>
  <c r="V60" i="31"/>
  <c r="V85" i="31" s="1"/>
  <c r="R60" i="31"/>
  <c r="N60" i="31"/>
  <c r="J60" i="31"/>
  <c r="F60" i="31"/>
  <c r="AM60" i="31"/>
  <c r="AI60" i="31"/>
  <c r="AI85" i="31" s="1"/>
  <c r="AE60" i="31"/>
  <c r="AA60" i="31"/>
  <c r="AA85" i="31" s="1"/>
  <c r="W60" i="31"/>
  <c r="S60" i="31"/>
  <c r="T85" i="31" s="1"/>
  <c r="O60" i="31"/>
  <c r="K60" i="31"/>
  <c r="K85" i="31" s="1"/>
  <c r="G60" i="31"/>
  <c r="AJ56" i="31"/>
  <c r="AJ81" i="31" s="1"/>
  <c r="AF56" i="31"/>
  <c r="AB56" i="31"/>
  <c r="X56" i="31"/>
  <c r="AM57" i="31"/>
  <c r="AI57" i="31"/>
  <c r="AE57" i="31"/>
  <c r="AA57" i="31"/>
  <c r="W57" i="31"/>
  <c r="S57" i="31"/>
  <c r="O57" i="31"/>
  <c r="K57" i="31"/>
  <c r="K82" i="31" s="1"/>
  <c r="G57" i="31"/>
  <c r="Y95" i="31"/>
  <c r="I57" i="31"/>
  <c r="T57" i="31"/>
  <c r="AD57" i="31"/>
  <c r="AJ57" i="31"/>
  <c r="AJ82" i="31" s="1"/>
  <c r="AL80" i="31"/>
  <c r="E57" i="31"/>
  <c r="J57" i="31"/>
  <c r="P57" i="31"/>
  <c r="U57" i="31"/>
  <c r="Z57" i="31"/>
  <c r="AF57" i="31"/>
  <c r="AK57" i="31"/>
  <c r="D61" i="31"/>
  <c r="D86" i="31" s="1"/>
  <c r="L61" i="31"/>
  <c r="T61" i="31"/>
  <c r="AB61" i="31"/>
  <c r="AJ61" i="31"/>
  <c r="K65" i="31"/>
  <c r="S65" i="31"/>
  <c r="AA65" i="31"/>
  <c r="AI65" i="31"/>
  <c r="J69" i="31"/>
  <c r="R69" i="31"/>
  <c r="Z69" i="31"/>
  <c r="AH69" i="31"/>
  <c r="D73" i="31"/>
  <c r="L73" i="31"/>
  <c r="T73" i="31"/>
  <c r="AB73" i="31"/>
  <c r="AJ73" i="31"/>
  <c r="AG48" i="31"/>
  <c r="AB48" i="31"/>
  <c r="T48" i="31"/>
  <c r="L48" i="31"/>
  <c r="AM48" i="31"/>
  <c r="AF48" i="31"/>
  <c r="AF98" i="31" s="1"/>
  <c r="S48" i="31"/>
  <c r="K48" i="31"/>
  <c r="AI48" i="31"/>
  <c r="AC48" i="31"/>
  <c r="W48" i="31"/>
  <c r="O48" i="31"/>
  <c r="G48" i="31"/>
  <c r="AA48" i="31"/>
  <c r="AJ44" i="31"/>
  <c r="AB44" i="31"/>
  <c r="T44" i="31"/>
  <c r="L44" i="31"/>
  <c r="AI44" i="31"/>
  <c r="AI94" i="31" s="1"/>
  <c r="S44" i="31"/>
  <c r="AM44" i="31"/>
  <c r="AE44" i="31"/>
  <c r="AE94" i="31" s="1"/>
  <c r="W44" i="31"/>
  <c r="W94" i="31" s="1"/>
  <c r="O44" i="31"/>
  <c r="G44" i="31"/>
  <c r="AA44" i="31"/>
  <c r="AA94" i="31" s="1"/>
  <c r="K44" i="31"/>
  <c r="AI40" i="31"/>
  <c r="AA40" i="31"/>
  <c r="S40" i="31"/>
  <c r="K40" i="31"/>
  <c r="AF40" i="31"/>
  <c r="P40" i="31"/>
  <c r="AJ40" i="31"/>
  <c r="AB40" i="31"/>
  <c r="T40" i="31"/>
  <c r="L40" i="31"/>
  <c r="F40" i="31"/>
  <c r="X40" i="31"/>
  <c r="X90" i="31" s="1"/>
  <c r="H40" i="31"/>
  <c r="AI36" i="31"/>
  <c r="AB36" i="31"/>
  <c r="U36" i="31"/>
  <c r="P36" i="31"/>
  <c r="P86" i="31" s="1"/>
  <c r="H36" i="31"/>
  <c r="AG36" i="31"/>
  <c r="AG86" i="31" s="1"/>
  <c r="O36" i="31"/>
  <c r="AJ36" i="31"/>
  <c r="AE36" i="31"/>
  <c r="W36" i="31"/>
  <c r="Q36" i="31"/>
  <c r="K36" i="31"/>
  <c r="AM36" i="31"/>
  <c r="AA36" i="31"/>
  <c r="AA86" i="31" s="1"/>
  <c r="T36" i="31"/>
  <c r="G36" i="31"/>
  <c r="L36" i="31"/>
  <c r="AK36" i="31"/>
  <c r="W40" i="31"/>
  <c r="AF44" i="31"/>
  <c r="H48" i="31"/>
  <c r="H98" i="31" s="1"/>
  <c r="AJ48" i="31"/>
  <c r="AJ98" i="31" s="1"/>
  <c r="AE40" i="31"/>
  <c r="H44" i="31"/>
  <c r="P48" i="31"/>
  <c r="K84" i="31"/>
  <c r="H32" i="31"/>
  <c r="H82" i="31" s="1"/>
  <c r="P32" i="31"/>
  <c r="U32" i="31"/>
  <c r="AB32" i="31"/>
  <c r="AI32" i="31"/>
  <c r="AK48" i="31"/>
  <c r="AK98" i="31" s="1"/>
  <c r="Y48" i="31"/>
  <c r="U48" i="31"/>
  <c r="Q48" i="31"/>
  <c r="Q98" i="31" s="1"/>
  <c r="M48" i="31"/>
  <c r="M98" i="31" s="1"/>
  <c r="I48" i="31"/>
  <c r="E48" i="31"/>
  <c r="AK44" i="31"/>
  <c r="AG44" i="31"/>
  <c r="AC44" i="31"/>
  <c r="Y44" i="31"/>
  <c r="Y94" i="31" s="1"/>
  <c r="U44" i="31"/>
  <c r="Q44" i="31"/>
  <c r="M44" i="31"/>
  <c r="I44" i="31"/>
  <c r="I94" i="31" s="1"/>
  <c r="E44" i="31"/>
  <c r="AK40" i="31"/>
  <c r="AG40" i="31"/>
  <c r="AC40" i="31"/>
  <c r="AC90" i="31" s="1"/>
  <c r="Y40" i="31"/>
  <c r="U40" i="31"/>
  <c r="Q40" i="31"/>
  <c r="M40" i="31"/>
  <c r="M90" i="31" s="1"/>
  <c r="I40" i="31"/>
  <c r="E40" i="31"/>
  <c r="AI88" i="31"/>
  <c r="AE88" i="31"/>
  <c r="AA88" i="31"/>
  <c r="G88" i="31"/>
  <c r="AC36" i="31"/>
  <c r="Y36" i="31"/>
  <c r="M36" i="31"/>
  <c r="M86" i="31" s="1"/>
  <c r="I36" i="31"/>
  <c r="AC32" i="31"/>
  <c r="AC82" i="31" s="1"/>
  <c r="Y32" i="31"/>
  <c r="Y82" i="31" s="1"/>
  <c r="M32" i="31"/>
  <c r="M82" i="31" s="1"/>
  <c r="I32" i="31"/>
  <c r="G32" i="31"/>
  <c r="O32" i="31"/>
  <c r="O82" i="31" s="1"/>
  <c r="T32" i="31"/>
  <c r="AA32" i="31"/>
  <c r="AG32" i="31"/>
  <c r="W84" i="31"/>
  <c r="U91" i="31"/>
  <c r="AC91" i="31"/>
  <c r="AK91" i="31"/>
  <c r="AL48" i="31"/>
  <c r="AH48" i="31"/>
  <c r="AD48" i="31"/>
  <c r="AD98" i="31" s="1"/>
  <c r="Z48" i="31"/>
  <c r="V48" i="31"/>
  <c r="R48" i="31"/>
  <c r="R98" i="31" s="1"/>
  <c r="N48" i="31"/>
  <c r="N98" i="31" s="1"/>
  <c r="J48" i="31"/>
  <c r="F48" i="31"/>
  <c r="AJ96" i="31"/>
  <c r="AF96" i="31"/>
  <c r="AM45" i="31"/>
  <c r="AI45" i="31"/>
  <c r="AI95" i="31" s="1"/>
  <c r="AE45" i="31"/>
  <c r="AE95" i="31" s="1"/>
  <c r="AA45" i="31"/>
  <c r="AA95" i="31" s="1"/>
  <c r="W45" i="31"/>
  <c r="S45" i="31"/>
  <c r="S95" i="31" s="1"/>
  <c r="O45" i="31"/>
  <c r="O95" i="31" s="1"/>
  <c r="G45" i="31"/>
  <c r="AL44" i="31"/>
  <c r="AH44" i="31"/>
  <c r="AD44" i="31"/>
  <c r="Z44" i="31"/>
  <c r="V44" i="31"/>
  <c r="R44" i="31"/>
  <c r="N44" i="31"/>
  <c r="N94" i="31" s="1"/>
  <c r="J44" i="31"/>
  <c r="F44" i="31"/>
  <c r="T92" i="31"/>
  <c r="AM41" i="31"/>
  <c r="AM91" i="31" s="1"/>
  <c r="AI41" i="31"/>
  <c r="AI91" i="31" s="1"/>
  <c r="AE41" i="31"/>
  <c r="AE91" i="31" s="1"/>
  <c r="AA41" i="31"/>
  <c r="AA91" i="31" s="1"/>
  <c r="W41" i="31"/>
  <c r="W91" i="31" s="1"/>
  <c r="S41" i="31"/>
  <c r="S91" i="31" s="1"/>
  <c r="O41" i="31"/>
  <c r="O91" i="31" s="1"/>
  <c r="K41" i="31"/>
  <c r="K91" i="31" s="1"/>
  <c r="G41" i="31"/>
  <c r="G91" i="31" s="1"/>
  <c r="AL40" i="31"/>
  <c r="AH40" i="31"/>
  <c r="AH90" i="31" s="1"/>
  <c r="AD40" i="31"/>
  <c r="AD90" i="31" s="1"/>
  <c r="Z40" i="31"/>
  <c r="V40" i="31"/>
  <c r="R40" i="31"/>
  <c r="R90" i="31" s="1"/>
  <c r="N40" i="31"/>
  <c r="N90" i="31" s="1"/>
  <c r="J40" i="31"/>
  <c r="AM37" i="31"/>
  <c r="AM87" i="31" s="1"/>
  <c r="AI37" i="31"/>
  <c r="AE37" i="31"/>
  <c r="AA37" i="31"/>
  <c r="AA87" i="31" s="1"/>
  <c r="W37" i="31"/>
  <c r="W87" i="31" s="1"/>
  <c r="S37" i="31"/>
  <c r="S87" i="31" s="1"/>
  <c r="O37" i="31"/>
  <c r="O87" i="31" s="1"/>
  <c r="K37" i="31"/>
  <c r="K87" i="31" s="1"/>
  <c r="G37" i="31"/>
  <c r="G87" i="31" s="1"/>
  <c r="AL36" i="31"/>
  <c r="AL86" i="31" s="1"/>
  <c r="AH36" i="31"/>
  <c r="AD36" i="31"/>
  <c r="Z36" i="31"/>
  <c r="Z86" i="31" s="1"/>
  <c r="V36" i="31"/>
  <c r="V86" i="31" s="1"/>
  <c r="R36" i="31"/>
  <c r="N36" i="31"/>
  <c r="J36" i="31"/>
  <c r="F36" i="31"/>
  <c r="AB84" i="31"/>
  <c r="X84" i="31"/>
  <c r="L84" i="31"/>
  <c r="AM33" i="31"/>
  <c r="AM83" i="31" s="1"/>
  <c r="AI33" i="31"/>
  <c r="AI83" i="31" s="1"/>
  <c r="AE33" i="31"/>
  <c r="AE83" i="31" s="1"/>
  <c r="AA33" i="31"/>
  <c r="W33" i="31"/>
  <c r="S33" i="31"/>
  <c r="S83" i="31" s="1"/>
  <c r="O33" i="31"/>
  <c r="K33" i="31"/>
  <c r="G33" i="31"/>
  <c r="G83" i="31" s="1"/>
  <c r="AL32" i="31"/>
  <c r="AH32" i="31"/>
  <c r="AH82" i="31" s="1"/>
  <c r="AD32" i="31"/>
  <c r="AD82" i="31" s="1"/>
  <c r="Z32" i="31"/>
  <c r="V32" i="31"/>
  <c r="V82" i="31" s="1"/>
  <c r="R32" i="31"/>
  <c r="R82" i="31" s="1"/>
  <c r="N32" i="31"/>
  <c r="N82" i="31" s="1"/>
  <c r="J32" i="31"/>
  <c r="F32" i="31"/>
  <c r="AJ100" i="31"/>
  <c r="T100" i="31"/>
  <c r="AD94" i="31"/>
  <c r="P92" i="31"/>
  <c r="G26" i="31"/>
  <c r="H83" i="31"/>
  <c r="X83" i="31"/>
  <c r="AE92" i="31"/>
  <c r="AA92" i="31"/>
  <c r="AH26" i="31"/>
  <c r="Q83" i="31"/>
  <c r="Y83" i="31"/>
  <c r="J26" i="31"/>
  <c r="J80" i="31"/>
  <c r="Z80" i="31"/>
  <c r="Z81" i="31"/>
  <c r="T83" i="31"/>
  <c r="AB83" i="31"/>
  <c r="AJ83" i="31"/>
  <c r="AJ87" i="31"/>
  <c r="K93" i="31"/>
  <c r="AA93" i="31"/>
  <c r="I95" i="31"/>
  <c r="AC95" i="31"/>
  <c r="AK95" i="31"/>
  <c r="AF100" i="31"/>
  <c r="X100" i="31"/>
  <c r="J94" i="31"/>
  <c r="AF92" i="31"/>
  <c r="L92" i="31"/>
  <c r="AG89" i="31"/>
  <c r="Y89" i="31"/>
  <c r="U89" i="31"/>
  <c r="Q89" i="31"/>
  <c r="I89" i="31"/>
  <c r="AF88" i="31"/>
  <c r="L88" i="31"/>
  <c r="AC85" i="31"/>
  <c r="U85" i="31"/>
  <c r="M85" i="31"/>
  <c r="I85" i="31"/>
  <c r="AM26" i="31"/>
  <c r="AI26" i="31"/>
  <c r="AA26" i="31"/>
  <c r="K26" i="31"/>
  <c r="Z26" i="31"/>
  <c r="K29" i="31"/>
  <c r="K79" i="31" s="1"/>
  <c r="AD81" i="31"/>
  <c r="P83" i="31"/>
  <c r="AF83" i="31"/>
  <c r="AG95" i="31"/>
  <c r="AA29" i="31"/>
  <c r="I83" i="31"/>
  <c r="AG83" i="31"/>
  <c r="J85" i="31"/>
  <c r="I87" i="31"/>
  <c r="U87" i="31"/>
  <c r="O93" i="31"/>
  <c r="AE93" i="31"/>
  <c r="M95" i="31"/>
  <c r="U95" i="31"/>
  <c r="D95" i="31"/>
  <c r="D90" i="31"/>
  <c r="D82" i="31"/>
  <c r="D26" i="31"/>
  <c r="AK26" i="31"/>
  <c r="AC26" i="31"/>
  <c r="U26" i="31"/>
  <c r="M26" i="31"/>
  <c r="E26" i="31"/>
  <c r="AF30" i="31"/>
  <c r="AF80" i="31" s="1"/>
  <c r="AF26" i="31"/>
  <c r="X30" i="31"/>
  <c r="X80" i="31" s="1"/>
  <c r="X26" i="31"/>
  <c r="P30" i="31"/>
  <c r="P26" i="31"/>
  <c r="H30" i="31"/>
  <c r="H26" i="31"/>
  <c r="G29" i="31"/>
  <c r="G79" i="31" s="1"/>
  <c r="AM29" i="31"/>
  <c r="AM79" i="31" s="1"/>
  <c r="U31" i="31"/>
  <c r="V95" i="31"/>
  <c r="Z79" i="31"/>
  <c r="F26" i="31"/>
  <c r="N26" i="31"/>
  <c r="V26" i="31"/>
  <c r="AL26" i="31"/>
  <c r="AI29" i="31"/>
  <c r="AI79" i="31" s="1"/>
  <c r="W80" i="31"/>
  <c r="AL81" i="31"/>
  <c r="U83" i="31"/>
  <c r="AC83" i="31"/>
  <c r="O26" i="31"/>
  <c r="W26" i="31"/>
  <c r="AE26" i="31"/>
  <c r="N80" i="31"/>
  <c r="S80" i="31"/>
  <c r="AD80" i="31"/>
  <c r="M31" i="31"/>
  <c r="M81" i="31" s="1"/>
  <c r="R81" i="31"/>
  <c r="AC31" i="31"/>
  <c r="AC81" i="31" s="1"/>
  <c r="AB99" i="31"/>
  <c r="AG26" i="31"/>
  <c r="Y26" i="31"/>
  <c r="Q26" i="31"/>
  <c r="I26" i="31"/>
  <c r="AJ30" i="31"/>
  <c r="AJ80" i="31" s="1"/>
  <c r="AJ26" i="31"/>
  <c r="AB30" i="31"/>
  <c r="AB80" i="31" s="1"/>
  <c r="AB26" i="31"/>
  <c r="T30" i="31"/>
  <c r="T26" i="31"/>
  <c r="L26" i="31"/>
  <c r="L30" i="31"/>
  <c r="L80" i="31" s="1"/>
  <c r="S26" i="31"/>
  <c r="E31" i="31"/>
  <c r="AK31" i="31"/>
  <c r="AL95" i="31"/>
  <c r="AD26" i="31"/>
  <c r="R80" i="31"/>
  <c r="Q31" i="31"/>
  <c r="Q81" i="31" s="1"/>
  <c r="AG31" i="31"/>
  <c r="M83" i="31"/>
  <c r="AL85" i="31"/>
  <c r="Y87" i="31"/>
  <c r="AK87" i="31"/>
  <c r="I91" i="31"/>
  <c r="Q91" i="31"/>
  <c r="Y91" i="31"/>
  <c r="AG91" i="31"/>
  <c r="X93" i="31"/>
  <c r="AC98" i="31"/>
  <c r="X99" i="31"/>
  <c r="F83" i="31"/>
  <c r="Z83" i="31"/>
  <c r="AE96" i="31"/>
  <c r="W96" i="31"/>
  <c r="AG90" i="31"/>
  <c r="Y90" i="31"/>
  <c r="AM81" i="31"/>
  <c r="M87" i="31"/>
  <c r="R89" i="31"/>
  <c r="AH89" i="31"/>
  <c r="P99" i="31"/>
  <c r="AF99" i="31"/>
  <c r="H93" i="31"/>
  <c r="H99" i="31"/>
  <c r="AI96" i="31"/>
  <c r="K81" i="31"/>
  <c r="S81" i="31"/>
  <c r="AA81" i="31"/>
  <c r="AI81" i="31"/>
  <c r="W85" i="31"/>
  <c r="AM85" i="31"/>
  <c r="Q87" i="31"/>
  <c r="AG87" i="31"/>
  <c r="L90" i="31"/>
  <c r="T99" i="31"/>
  <c r="H91" i="31"/>
  <c r="L91" i="31"/>
  <c r="P91" i="31"/>
  <c r="T91" i="31"/>
  <c r="AB91" i="31"/>
  <c r="AF91" i="31"/>
  <c r="AJ91" i="31"/>
  <c r="O97" i="31"/>
  <c r="S97" i="31"/>
  <c r="AI97" i="31"/>
  <c r="N97" i="31"/>
  <c r="V97" i="31"/>
  <c r="AD97" i="31"/>
  <c r="AL97" i="31"/>
  <c r="I99" i="31"/>
  <c r="M99" i="31"/>
  <c r="Q99" i="31"/>
  <c r="Y99" i="31"/>
  <c r="AC99" i="31"/>
  <c r="AG99" i="31"/>
  <c r="AK99" i="31"/>
  <c r="L81" i="31"/>
  <c r="P81" i="31"/>
  <c r="R99" i="31"/>
  <c r="F80" i="31"/>
  <c r="E85" i="31"/>
  <c r="D83" i="31"/>
  <c r="D87" i="31"/>
  <c r="G81" i="31"/>
  <c r="D84" i="31"/>
  <c r="F86" i="31"/>
  <c r="E87" i="31"/>
  <c r="E91" i="31"/>
  <c r="D92" i="31"/>
  <c r="E95" i="31"/>
  <c r="E99" i="31"/>
  <c r="D100" i="31"/>
  <c r="D91" i="31"/>
  <c r="G96" i="31"/>
  <c r="F97" i="31"/>
  <c r="D99" i="31"/>
  <c r="X87" i="31"/>
  <c r="E80" i="31"/>
  <c r="U80" i="31"/>
  <c r="AF85" i="31"/>
  <c r="S79" i="31"/>
  <c r="W79" i="31"/>
  <c r="AE79" i="31"/>
  <c r="AG81" i="31"/>
  <c r="T82" i="31"/>
  <c r="X82" i="31"/>
  <c r="G100" i="31"/>
  <c r="S100" i="31"/>
  <c r="W100" i="31"/>
  <c r="AI100" i="31"/>
  <c r="AM100" i="31"/>
  <c r="K83" i="31"/>
  <c r="O83" i="31"/>
  <c r="W83" i="31"/>
  <c r="AA83" i="31"/>
  <c r="F84" i="31"/>
  <c r="N84" i="31"/>
  <c r="R84" i="31"/>
  <c r="AD84" i="31"/>
  <c r="AH84" i="31"/>
  <c r="X86" i="31"/>
  <c r="AE87" i="31"/>
  <c r="AI87" i="31"/>
  <c r="AD88" i="31"/>
  <c r="AH88" i="31"/>
  <c r="J92" i="31"/>
  <c r="Z92" i="31"/>
  <c r="E93" i="31"/>
  <c r="I93" i="31"/>
  <c r="P93" i="31"/>
  <c r="AF93" i="31"/>
  <c r="F95" i="31"/>
  <c r="AC80" i="31"/>
  <c r="AG80" i="31"/>
  <c r="G82" i="31"/>
  <c r="R83" i="31"/>
  <c r="F87" i="31"/>
  <c r="J87" i="31"/>
  <c r="N87" i="31"/>
  <c r="R87" i="31"/>
  <c r="V87" i="31"/>
  <c r="AD87" i="31"/>
  <c r="AL87" i="31"/>
  <c r="E76" i="31"/>
  <c r="E8" i="14" s="1"/>
  <c r="H79" i="31"/>
  <c r="AB79" i="31"/>
  <c r="F85" i="31"/>
  <c r="AH85" i="31"/>
  <c r="P87" i="31"/>
  <c r="J93" i="31"/>
  <c r="Z93" i="31"/>
  <c r="U94" i="31"/>
  <c r="L95" i="31"/>
  <c r="P95" i="31"/>
  <c r="AF95" i="31"/>
  <c r="AJ95" i="31"/>
  <c r="D79" i="31"/>
  <c r="O79" i="31"/>
  <c r="AJ79" i="31"/>
  <c r="M79" i="31"/>
  <c r="U79" i="31"/>
  <c r="AG79" i="31"/>
  <c r="N79" i="31"/>
  <c r="N51" i="31"/>
  <c r="M8" i="15" s="1"/>
  <c r="R79" i="31"/>
  <c r="AH79" i="31"/>
  <c r="D81" i="31"/>
  <c r="H81" i="31"/>
  <c r="T81" i="31"/>
  <c r="AF81" i="31"/>
  <c r="S82" i="31"/>
  <c r="J83" i="31"/>
  <c r="N83" i="31"/>
  <c r="AD83" i="31"/>
  <c r="AL83" i="31"/>
  <c r="I84" i="31"/>
  <c r="M84" i="31"/>
  <c r="AC84" i="31"/>
  <c r="AK84" i="31"/>
  <c r="M88" i="31"/>
  <c r="Q88" i="31"/>
  <c r="AK92" i="31"/>
  <c r="L97" i="31"/>
  <c r="AH99" i="31"/>
  <c r="T79" i="31"/>
  <c r="AF79" i="31"/>
  <c r="L79" i="31"/>
  <c r="X79" i="31"/>
  <c r="Y86" i="31"/>
  <c r="H87" i="31"/>
  <c r="T87" i="31"/>
  <c r="AB87" i="31"/>
  <c r="H95" i="31"/>
  <c r="T95" i="31"/>
  <c r="AB95" i="31"/>
  <c r="I79" i="31"/>
  <c r="Q79" i="31"/>
  <c r="AC88" i="31"/>
  <c r="AG88" i="31"/>
  <c r="H89" i="31"/>
  <c r="X89" i="31"/>
  <c r="AF89" i="31"/>
  <c r="S90" i="31"/>
  <c r="W90" i="31"/>
  <c r="F91" i="31"/>
  <c r="J91" i="31"/>
  <c r="N91" i="31"/>
  <c r="V91" i="31"/>
  <c r="Z91" i="31"/>
  <c r="AD91" i="31"/>
  <c r="AL91" i="31"/>
  <c r="E92" i="31"/>
  <c r="Q92" i="31"/>
  <c r="D93" i="31"/>
  <c r="L93" i="31"/>
  <c r="J95" i="31"/>
  <c r="N95" i="31"/>
  <c r="R95" i="31"/>
  <c r="Z95" i="31"/>
  <c r="AD95" i="31"/>
  <c r="AH95" i="31"/>
  <c r="M96" i="31"/>
  <c r="U96" i="31"/>
  <c r="AC96" i="31"/>
  <c r="AK96" i="31"/>
  <c r="D97" i="31"/>
  <c r="P97" i="31"/>
  <c r="T97" i="31"/>
  <c r="AF97" i="31"/>
  <c r="AJ97" i="31"/>
  <c r="AI98" i="31"/>
  <c r="F99" i="31"/>
  <c r="J99" i="31"/>
  <c r="N99" i="31"/>
  <c r="V99" i="31"/>
  <c r="Z99" i="31"/>
  <c r="AD99" i="31"/>
  <c r="AL99" i="31"/>
  <c r="I100" i="31"/>
  <c r="U100" i="31"/>
  <c r="Y100" i="31"/>
  <c r="U93" i="31"/>
  <c r="Y93" i="31"/>
  <c r="D94" i="31"/>
  <c r="G95" i="31"/>
  <c r="W95" i="31"/>
  <c r="AM95" i="31"/>
  <c r="F96" i="31"/>
  <c r="N96" i="31"/>
  <c r="V96" i="31"/>
  <c r="Z96" i="31"/>
  <c r="AD96" i="31"/>
  <c r="AL96" i="31"/>
  <c r="E97" i="31"/>
  <c r="Q97" i="31"/>
  <c r="U97" i="31"/>
  <c r="AK97" i="31"/>
  <c r="D98" i="31"/>
  <c r="X98" i="31"/>
  <c r="O99" i="31"/>
  <c r="S99" i="31"/>
  <c r="AE99" i="31"/>
  <c r="AI99" i="31"/>
  <c r="J100" i="31"/>
  <c r="N100" i="31"/>
  <c r="Z100" i="31"/>
  <c r="AA51" i="31" l="1"/>
  <c r="Z8" i="15" s="1"/>
  <c r="AI82" i="31"/>
  <c r="AJ94" i="31"/>
  <c r="S98" i="31"/>
  <c r="G85" i="31"/>
  <c r="O89" i="31"/>
  <c r="AE89" i="31"/>
  <c r="F93" i="31"/>
  <c r="H94" i="31"/>
  <c r="E15" i="42"/>
  <c r="F15" i="42"/>
  <c r="AS83" i="31"/>
  <c r="BD84" i="31"/>
  <c r="AT86" i="31"/>
  <c r="BF86" i="31"/>
  <c r="AJ24" i="33"/>
  <c r="AI63" i="12" s="1"/>
  <c r="BH83" i="31"/>
  <c r="BH87" i="31"/>
  <c r="BA85" i="31"/>
  <c r="AB100" i="31"/>
  <c r="AL92" i="31"/>
  <c r="G92" i="31"/>
  <c r="K88" i="31"/>
  <c r="D22" i="42"/>
  <c r="R93" i="31"/>
  <c r="U92" i="31"/>
  <c r="S89" i="31"/>
  <c r="G84" i="31"/>
  <c r="H84" i="31"/>
  <c r="W82" i="31"/>
  <c r="BE82" i="31"/>
  <c r="G90" i="31"/>
  <c r="AO90" i="31"/>
  <c r="X94" i="31"/>
  <c r="AO93" i="31"/>
  <c r="P96" i="31"/>
  <c r="C17" i="42"/>
  <c r="C21" i="42"/>
  <c r="C23" i="42"/>
  <c r="D23" i="42"/>
  <c r="B25" i="42"/>
  <c r="B26" i="42"/>
  <c r="D26" i="42"/>
  <c r="D36" i="42"/>
  <c r="D39" i="42"/>
  <c r="D51" i="31"/>
  <c r="C8" i="15" s="1"/>
  <c r="J84" i="31"/>
  <c r="O81" i="31"/>
  <c r="Y80" i="31"/>
  <c r="AC79" i="31"/>
  <c r="Y98" i="31"/>
  <c r="L86" i="31"/>
  <c r="T94" i="31"/>
  <c r="BG85" i="31"/>
  <c r="AF86" i="31"/>
  <c r="AO98" i="31"/>
  <c r="AE97" i="31"/>
  <c r="C15" i="42"/>
  <c r="C18" i="42" s="1"/>
  <c r="P85" i="31"/>
  <c r="AB85" i="31"/>
  <c r="W88" i="31"/>
  <c r="O92" i="31"/>
  <c r="N76" i="31"/>
  <c r="N8" i="14" s="1"/>
  <c r="AE85" i="31"/>
  <c r="G89" i="31"/>
  <c r="W89" i="31"/>
  <c r="AM89" i="31"/>
  <c r="AC76" i="31"/>
  <c r="AC8" i="14" s="1"/>
  <c r="I98" i="31"/>
  <c r="O94" i="31"/>
  <c r="Q76" i="31"/>
  <c r="Q8" i="14" s="1"/>
  <c r="AC94" i="31"/>
  <c r="AA98" i="31"/>
  <c r="BE83" i="31"/>
  <c r="BH89" i="31"/>
  <c r="BB96" i="31"/>
  <c r="BC99" i="31"/>
  <c r="BF98" i="31"/>
  <c r="AX93" i="31"/>
  <c r="N81" i="31"/>
  <c r="AK89" i="31"/>
  <c r="AJ93" i="31"/>
  <c r="BB93" i="31"/>
  <c r="AQ99" i="31"/>
  <c r="AE100" i="31"/>
  <c r="AM90" i="31"/>
  <c r="T88" i="31"/>
  <c r="H92" i="31"/>
  <c r="X92" i="31"/>
  <c r="M100" i="31"/>
  <c r="BJ100" i="31"/>
  <c r="AV90" i="31"/>
  <c r="AM96" i="31"/>
  <c r="AH92" i="31"/>
  <c r="R88" i="31"/>
  <c r="AJ18" i="33"/>
  <c r="AJ19" i="33" s="1"/>
  <c r="AJ21" i="33" s="1"/>
  <c r="O86" i="31"/>
  <c r="U76" i="31"/>
  <c r="U8" i="14" s="1"/>
  <c r="AD93" i="31"/>
  <c r="AJ85" i="31"/>
  <c r="W93" i="31"/>
  <c r="B31" i="42"/>
  <c r="B28" i="42"/>
  <c r="C31" i="42"/>
  <c r="E96" i="31"/>
  <c r="V93" i="31"/>
  <c r="U90" i="31"/>
  <c r="O96" i="31"/>
  <c r="AK81" i="31"/>
  <c r="P80" i="31"/>
  <c r="U82" i="31"/>
  <c r="AI86" i="31"/>
  <c r="G98" i="31"/>
  <c r="AG98" i="31"/>
  <c r="T76" i="31"/>
  <c r="T8" i="14" s="1"/>
  <c r="AF82" i="31"/>
  <c r="J76" i="31"/>
  <c r="J8" i="14" s="1"/>
  <c r="AO79" i="31"/>
  <c r="E16" i="42"/>
  <c r="E18" i="42" s="1"/>
  <c r="F16" i="42"/>
  <c r="F18" i="42" s="1"/>
  <c r="AU81" i="31"/>
  <c r="BG51" i="31"/>
  <c r="BF8" i="15" s="1"/>
  <c r="AT82" i="31"/>
  <c r="BH92" i="31"/>
  <c r="BA93" i="31"/>
  <c r="AQ100" i="31"/>
  <c r="BJ97" i="31"/>
  <c r="AN79" i="31"/>
  <c r="AR79" i="31"/>
  <c r="AG96" i="31"/>
  <c r="F92" i="31"/>
  <c r="BD90" i="31"/>
  <c r="AZ94" i="31"/>
  <c r="O88" i="31"/>
  <c r="B39" i="42"/>
  <c r="B21" i="42"/>
  <c r="D38" i="42"/>
  <c r="AJ86" i="31"/>
  <c r="V80" i="31"/>
  <c r="B35" i="42"/>
  <c r="R94" i="31"/>
  <c r="AK86" i="31"/>
  <c r="AA97" i="31"/>
  <c r="I86" i="31"/>
  <c r="AE98" i="31"/>
  <c r="C35" i="42"/>
  <c r="AK51" i="31"/>
  <c r="AJ8" i="15" s="1"/>
  <c r="E89" i="31"/>
  <c r="AJ89" i="31"/>
  <c r="G51" i="31"/>
  <c r="F8" i="15" s="1"/>
  <c r="E86" i="31"/>
  <c r="AG51" i="31"/>
  <c r="AF8" i="15" s="1"/>
  <c r="E94" i="31"/>
  <c r="AK94" i="31"/>
  <c r="K86" i="31"/>
  <c r="H90" i="31"/>
  <c r="AF90" i="31"/>
  <c r="E82" i="31"/>
  <c r="AN89" i="31"/>
  <c r="BB91" i="31"/>
  <c r="AU82" i="31"/>
  <c r="BG86" i="31"/>
  <c r="AY99" i="31"/>
  <c r="BB98" i="31"/>
  <c r="BB92" i="31"/>
  <c r="BI79" i="31"/>
  <c r="AV83" i="31"/>
  <c r="AT93" i="31"/>
  <c r="B22" i="42"/>
  <c r="B23" i="42"/>
  <c r="D32" i="42"/>
  <c r="B30" i="42"/>
  <c r="BA82" i="31"/>
  <c r="BE86" i="31"/>
  <c r="BC100" i="31"/>
  <c r="AX97" i="31"/>
  <c r="BF81" i="31"/>
  <c r="V81" i="31"/>
  <c r="AT81" i="31"/>
  <c r="BK81" i="31"/>
  <c r="Q85" i="31"/>
  <c r="D85" i="31"/>
  <c r="AU85" i="31"/>
  <c r="T89" i="31"/>
  <c r="AT89" i="31"/>
  <c r="BK89" i="31"/>
  <c r="S93" i="31"/>
  <c r="R97" i="31"/>
  <c r="E79" i="31"/>
  <c r="V79" i="31"/>
  <c r="AK76" i="31"/>
  <c r="AK8" i="14" s="1"/>
  <c r="BD79" i="31"/>
  <c r="AV79" i="31"/>
  <c r="BD83" i="31"/>
  <c r="BJ83" i="31"/>
  <c r="BC87" i="31"/>
  <c r="BG91" i="31"/>
  <c r="BK91" i="31"/>
  <c r="BH95" i="31"/>
  <c r="BK95" i="31"/>
  <c r="BG99" i="31"/>
  <c r="T96" i="31"/>
  <c r="AB88" i="31"/>
  <c r="AA84" i="31"/>
  <c r="M80" i="31"/>
  <c r="AM88" i="31"/>
  <c r="AQ84" i="31"/>
  <c r="P76" i="31"/>
  <c r="P8" i="14" s="1"/>
  <c r="AG84" i="31"/>
  <c r="BC84" i="31"/>
  <c r="AJ88" i="31"/>
  <c r="V88" i="31"/>
  <c r="AJ92" i="31"/>
  <c r="BG92" i="31"/>
  <c r="BJ92" i="31"/>
  <c r="AC100" i="31"/>
  <c r="F100" i="31"/>
  <c r="V100" i="31"/>
  <c r="AL100" i="31"/>
  <c r="BK82" i="31"/>
  <c r="BI90" i="31"/>
  <c r="L100" i="31"/>
  <c r="Q96" i="31"/>
  <c r="V92" i="31"/>
  <c r="Z88" i="31"/>
  <c r="Y84" i="31"/>
  <c r="K80" i="31"/>
  <c r="O90" i="31"/>
  <c r="AD92" i="31"/>
  <c r="D76" i="31"/>
  <c r="D8" i="14" s="1"/>
  <c r="Q80" i="31"/>
  <c r="R96" i="31"/>
  <c r="AH96" i="31"/>
  <c r="X96" i="31"/>
  <c r="AN86" i="31"/>
  <c r="BJ98" i="31"/>
  <c r="B17" i="42"/>
  <c r="C22" i="42"/>
  <c r="C26" i="42"/>
  <c r="D31" i="42"/>
  <c r="B15" i="42"/>
  <c r="B18" i="42" s="1"/>
  <c r="D35" i="42"/>
  <c r="C28" i="42"/>
  <c r="D28" i="42"/>
  <c r="C32" i="42"/>
  <c r="D15" i="42"/>
  <c r="AU98" i="31"/>
  <c r="BE100" i="31"/>
  <c r="AX80" i="31"/>
  <c r="AY83" i="31"/>
  <c r="BA89" i="31"/>
  <c r="AT100" i="31"/>
  <c r="BE93" i="31"/>
  <c r="BE97" i="31"/>
  <c r="BI76" i="31"/>
  <c r="BI8" i="14" s="1"/>
  <c r="BA90" i="31"/>
  <c r="BK80" i="31"/>
  <c r="AT92" i="31"/>
  <c r="BG96" i="31"/>
  <c r="BD99" i="31"/>
  <c r="AX81" i="31"/>
  <c r="BF93" i="31"/>
  <c r="BB97" i="31"/>
  <c r="BF97" i="31"/>
  <c r="AT79" i="31"/>
  <c r="AX51" i="31"/>
  <c r="AW8" i="15" s="1"/>
  <c r="Z76" i="31"/>
  <c r="Z8" i="14" s="1"/>
  <c r="AB81" i="31"/>
  <c r="AP81" i="31"/>
  <c r="BE81" i="31"/>
  <c r="Y85" i="31"/>
  <c r="L85" i="31"/>
  <c r="AC89" i="31"/>
  <c r="N89" i="31"/>
  <c r="AW89" i="31"/>
  <c r="BF89" i="31"/>
  <c r="AK93" i="31"/>
  <c r="AH97" i="31"/>
  <c r="BK97" i="31"/>
  <c r="AU83" i="31"/>
  <c r="AV91" i="31"/>
  <c r="AU99" i="31"/>
  <c r="AX99" i="31"/>
  <c r="S84" i="31"/>
  <c r="AI84" i="31"/>
  <c r="U84" i="31"/>
  <c r="AJ84" i="31"/>
  <c r="AV84" i="31"/>
  <c r="H88" i="31"/>
  <c r="X88" i="31"/>
  <c r="J88" i="31"/>
  <c r="Y88" i="31"/>
  <c r="BC88" i="31"/>
  <c r="W92" i="31"/>
  <c r="AM92" i="31"/>
  <c r="M92" i="31"/>
  <c r="AY92" i="31"/>
  <c r="R100" i="31"/>
  <c r="AG100" i="31"/>
  <c r="K100" i="31"/>
  <c r="AA100" i="31"/>
  <c r="AO82" i="31"/>
  <c r="AN82" i="31"/>
  <c r="AM82" i="31"/>
  <c r="AS94" i="31"/>
  <c r="AO94" i="31"/>
  <c r="AK100" i="31"/>
  <c r="J96" i="31"/>
  <c r="Q84" i="31"/>
  <c r="F76" i="31"/>
  <c r="F8" i="14" s="1"/>
  <c r="D80" i="31"/>
  <c r="AK80" i="31"/>
  <c r="AB96" i="31"/>
  <c r="BJ86" i="31"/>
  <c r="AR86" i="31"/>
  <c r="AN98" i="31"/>
  <c r="D17" i="42"/>
  <c r="C36" i="42"/>
  <c r="B36" i="42"/>
  <c r="P90" i="31"/>
  <c r="Q94" i="31"/>
  <c r="L76" i="31"/>
  <c r="L8" i="14" s="1"/>
  <c r="AP79" i="31"/>
  <c r="AV86" i="31"/>
  <c r="BI97" i="31"/>
  <c r="AY88" i="31"/>
  <c r="BA97" i="31"/>
  <c r="BG80" i="31"/>
  <c r="BJ96" i="31"/>
  <c r="Y76" i="31"/>
  <c r="Y8" i="14" s="1"/>
  <c r="V89" i="31"/>
  <c r="P88" i="31"/>
  <c r="AI92" i="31"/>
  <c r="F51" i="31"/>
  <c r="E8" i="15" s="1"/>
  <c r="AF84" i="31"/>
  <c r="AB51" i="31"/>
  <c r="AA8" i="15" s="1"/>
  <c r="AE76" i="31"/>
  <c r="AE8" i="14" s="1"/>
  <c r="AM76" i="31"/>
  <c r="AM8" i="14" s="1"/>
  <c r="AM94" i="31"/>
  <c r="H86" i="31"/>
  <c r="P98" i="31"/>
  <c r="AV51" i="31"/>
  <c r="AU8" i="15" s="1"/>
  <c r="BF51" i="31"/>
  <c r="BE8" i="15" s="1"/>
  <c r="AY90" i="31"/>
  <c r="AV94" i="31"/>
  <c r="AX100" i="31"/>
  <c r="AO86" i="31"/>
  <c r="BH90" i="31"/>
  <c r="BI85" i="31"/>
  <c r="BI93" i="31"/>
  <c r="BB85" i="31"/>
  <c r="BJ76" i="31"/>
  <c r="BJ8" i="14" s="1"/>
  <c r="AN87" i="31"/>
  <c r="AY91" i="31"/>
  <c r="BJ95" i="31"/>
  <c r="AZ98" i="31"/>
  <c r="BJ94" i="31"/>
  <c r="AY80" i="31"/>
  <c r="BA98" i="31"/>
  <c r="BI98" i="31"/>
  <c r="I96" i="31"/>
  <c r="T93" i="31"/>
  <c r="AC92" i="31"/>
  <c r="AK88" i="31"/>
  <c r="F79" i="31"/>
  <c r="AJ76" i="31"/>
  <c r="AJ8" i="14" s="1"/>
  <c r="I88" i="31"/>
  <c r="Z51" i="31"/>
  <c r="Y8" i="15" s="1"/>
  <c r="Z85" i="31"/>
  <c r="Z84" i="31"/>
  <c r="AI76" i="31"/>
  <c r="AI8" i="14" s="1"/>
  <c r="O100" i="31"/>
  <c r="I81" i="31"/>
  <c r="O51" i="31"/>
  <c r="N8" i="15" s="1"/>
  <c r="F89" i="31"/>
  <c r="S96" i="31"/>
  <c r="E51" i="31"/>
  <c r="D8" i="15" s="1"/>
  <c r="U81" i="31"/>
  <c r="H80" i="31"/>
  <c r="M89" i="31"/>
  <c r="Z82" i="31"/>
  <c r="W51" i="31"/>
  <c r="V8" i="15" s="1"/>
  <c r="T84" i="31"/>
  <c r="E98" i="31"/>
  <c r="AE51" i="31"/>
  <c r="AD8" i="15" s="1"/>
  <c r="K94" i="31"/>
  <c r="AD76" i="31"/>
  <c r="AD8" i="14" s="1"/>
  <c r="AS89" i="31"/>
  <c r="AX88" i="31"/>
  <c r="AS79" i="31"/>
  <c r="BH51" i="31"/>
  <c r="BG8" i="15" s="1"/>
  <c r="BF82" i="31"/>
  <c r="AX83" i="31"/>
  <c r="BE84" i="31"/>
  <c r="BF87" i="31"/>
  <c r="AS92" i="31"/>
  <c r="AV93" i="31"/>
  <c r="AX95" i="31"/>
  <c r="BF95" i="31"/>
  <c r="AZ97" i="31"/>
  <c r="BE85" i="31"/>
  <c r="AR82" i="31"/>
  <c r="AP92" i="31"/>
  <c r="AQ95" i="31"/>
  <c r="AV100" i="31"/>
  <c r="AR81" i="31"/>
  <c r="AS84" i="31"/>
  <c r="BH94" i="31"/>
  <c r="BI89" i="31"/>
  <c r="BF96" i="31"/>
  <c r="BF100" i="31"/>
  <c r="BI84" i="31"/>
  <c r="BK92" i="31"/>
  <c r="AU96" i="31"/>
  <c r="BI96" i="31"/>
  <c r="BG100" i="31"/>
  <c r="BK100" i="31"/>
  <c r="AN72" i="31"/>
  <c r="AO97" i="31" s="1"/>
  <c r="BD91" i="31"/>
  <c r="AZ83" i="31"/>
  <c r="BD87" i="31"/>
  <c r="AR91" i="31"/>
  <c r="BI81" i="31"/>
  <c r="AW85" i="31"/>
  <c r="BJ85" i="31"/>
  <c r="BJ93" i="31"/>
  <c r="BK51" i="31"/>
  <c r="BJ8" i="15" s="1"/>
  <c r="BK79" i="31"/>
  <c r="AP85" i="31"/>
  <c r="AT85" i="31"/>
  <c r="BK76" i="31"/>
  <c r="BK8" i="14" s="1"/>
  <c r="AQ83" i="31"/>
  <c r="BI87" i="31"/>
  <c r="BJ87" i="31"/>
  <c r="AU91" i="31"/>
  <c r="BJ91" i="31"/>
  <c r="BD95" i="31"/>
  <c r="AV95" i="31"/>
  <c r="BK99" i="31"/>
  <c r="AR99" i="31"/>
  <c r="AN94" i="31"/>
  <c r="BC80" i="31"/>
  <c r="BJ88" i="31"/>
  <c r="BC92" i="31"/>
  <c r="AU92" i="31"/>
  <c r="BJ82" i="31"/>
  <c r="BE94" i="31"/>
  <c r="BI94" i="31"/>
  <c r="BB100" i="31"/>
  <c r="BB88" i="31"/>
  <c r="AQ80" i="31"/>
  <c r="BH86" i="31"/>
  <c r="BI86" i="31"/>
  <c r="BE98" i="31"/>
  <c r="AW98" i="31"/>
  <c r="BK98" i="31"/>
  <c r="R76" i="31"/>
  <c r="R8" i="14" s="1"/>
  <c r="T86" i="31"/>
  <c r="AE86" i="31"/>
  <c r="E90" i="31"/>
  <c r="AK90" i="31"/>
  <c r="AH94" i="31"/>
  <c r="AM98" i="31"/>
  <c r="BI88" i="31"/>
  <c r="BI95" i="31"/>
  <c r="AQ87" i="31"/>
  <c r="BJ99" i="31"/>
  <c r="X97" i="31"/>
  <c r="AL79" i="31"/>
  <c r="AK79" i="31"/>
  <c r="L82" i="31"/>
  <c r="V76" i="31"/>
  <c r="V8" i="14" s="1"/>
  <c r="AI80" i="31"/>
  <c r="P84" i="31"/>
  <c r="O76" i="31"/>
  <c r="O8" i="14" s="1"/>
  <c r="X76" i="31"/>
  <c r="X8" i="14" s="1"/>
  <c r="W76" i="31"/>
  <c r="W8" i="14" s="1"/>
  <c r="R85" i="31"/>
  <c r="AH76" i="31"/>
  <c r="AH8" i="14" s="1"/>
  <c r="AG76" i="31"/>
  <c r="AG8" i="14" s="1"/>
  <c r="G94" i="31"/>
  <c r="I76" i="31"/>
  <c r="I8" i="14" s="1"/>
  <c r="AM86" i="31"/>
  <c r="I90" i="31"/>
  <c r="P94" i="31"/>
  <c r="BF90" i="31"/>
  <c r="BE51" i="31"/>
  <c r="BD8" i="15" s="1"/>
  <c r="AT83" i="31"/>
  <c r="AS96" i="31"/>
  <c r="BH85" i="31"/>
  <c r="AZ90" i="31"/>
  <c r="AP98" i="31"/>
  <c r="AO100" i="31"/>
  <c r="AT96" i="31"/>
  <c r="BI51" i="31"/>
  <c r="BH8" i="15" s="1"/>
  <c r="BI80" i="31"/>
  <c r="AZ91" i="31"/>
  <c r="AS98" i="31"/>
  <c r="BK87" i="31"/>
  <c r="BI91" i="31"/>
  <c r="AZ95" i="31"/>
  <c r="AV99" i="31"/>
  <c r="AQ88" i="31"/>
  <c r="BK90" i="31"/>
  <c r="AG97" i="31"/>
  <c r="Q100" i="31"/>
  <c r="AH100" i="31"/>
  <c r="AC97" i="31"/>
  <c r="AC93" i="31"/>
  <c r="I92" i="31"/>
  <c r="P89" i="31"/>
  <c r="L51" i="31"/>
  <c r="K8" i="15" s="1"/>
  <c r="U88" i="31"/>
  <c r="E88" i="31"/>
  <c r="S76" i="31"/>
  <c r="S8" i="14" s="1"/>
  <c r="AA96" i="31"/>
  <c r="W81" i="31"/>
  <c r="T80" i="31"/>
  <c r="K51" i="31"/>
  <c r="J8" i="15" s="1"/>
  <c r="R86" i="31"/>
  <c r="AH86" i="31"/>
  <c r="J90" i="31"/>
  <c r="Z90" i="31"/>
  <c r="J98" i="31"/>
  <c r="Z98" i="31"/>
  <c r="AA82" i="31"/>
  <c r="I82" i="31"/>
  <c r="W86" i="31"/>
  <c r="AJ90" i="31"/>
  <c r="AJ101" i="31" s="1"/>
  <c r="AJ16" i="13" s="1"/>
  <c r="L94" i="31"/>
  <c r="AB98" i="31"/>
  <c r="T98" i="31"/>
  <c r="AA90" i="31"/>
  <c r="AB86" i="31"/>
  <c r="AK82" i="31"/>
  <c r="Q82" i="31"/>
  <c r="AW88" i="31"/>
  <c r="BA51" i="31"/>
  <c r="AZ8" i="15" s="1"/>
  <c r="AN51" i="31"/>
  <c r="AM8" i="15" s="1"/>
  <c r="AZ51" i="31"/>
  <c r="AY8" i="15" s="1"/>
  <c r="AU86" i="31"/>
  <c r="AX87" i="31"/>
  <c r="AN88" i="31"/>
  <c r="AV89" i="31"/>
  <c r="AT90" i="31"/>
  <c r="BF91" i="31"/>
  <c r="BD93" i="31"/>
  <c r="BC94" i="31"/>
  <c r="BB95" i="31"/>
  <c r="AP88" i="31"/>
  <c r="BG82" i="31"/>
  <c r="AX84" i="31"/>
  <c r="BF92" i="31"/>
  <c r="BG95" i="31"/>
  <c r="BH98" i="31"/>
  <c r="BH97" i="31"/>
  <c r="AY98" i="31"/>
  <c r="BA99" i="31"/>
  <c r="AN85" i="31"/>
  <c r="AQ91" i="31"/>
  <c r="AS93" i="31"/>
  <c r="AT97" i="31"/>
  <c r="AW82" i="31"/>
  <c r="AP80" i="31"/>
  <c r="BF88" i="31"/>
  <c r="BK88" i="31"/>
  <c r="BI92" i="31"/>
  <c r="AQ96" i="31"/>
  <c r="BI100" i="31"/>
  <c r="AZ87" i="31"/>
  <c r="BJ81" i="31"/>
  <c r="BJ89" i="31"/>
  <c r="AP93" i="31"/>
  <c r="AP97" i="31"/>
  <c r="BJ79" i="31"/>
  <c r="BJ51" i="31"/>
  <c r="BI8" i="15" s="1"/>
  <c r="AR90" i="31"/>
  <c r="AR95" i="31"/>
  <c r="AZ79" i="31"/>
  <c r="BA81" i="31"/>
  <c r="AX85" i="31"/>
  <c r="BK85" i="31"/>
  <c r="BB89" i="31"/>
  <c r="BG83" i="31"/>
  <c r="BI83" i="31"/>
  <c r="AU87" i="31"/>
  <c r="AU95" i="31"/>
  <c r="AN99" i="31"/>
  <c r="BH99" i="31"/>
  <c r="BI99" i="31"/>
  <c r="AP96" i="31"/>
  <c r="BB84" i="31"/>
  <c r="BG88" i="31"/>
  <c r="AZ82" i="31"/>
  <c r="BI82" i="31"/>
  <c r="BJ90" i="31"/>
  <c r="AW94" i="31"/>
  <c r="BA94" i="31"/>
  <c r="BK94" i="31"/>
  <c r="AY84" i="31"/>
  <c r="AN93" i="31"/>
  <c r="BJ80" i="31"/>
  <c r="BK86" i="31"/>
  <c r="AV98" i="31"/>
  <c r="AO84" i="31"/>
  <c r="AN84" i="31"/>
  <c r="AZ89" i="31"/>
  <c r="AY89" i="31"/>
  <c r="BA88" i="31"/>
  <c r="AZ88" i="31"/>
  <c r="AQ90" i="31"/>
  <c r="AP90" i="31"/>
  <c r="AZ85" i="31"/>
  <c r="AY85" i="31"/>
  <c r="AS76" i="31"/>
  <c r="AS8" i="14" s="1"/>
  <c r="AR51" i="31"/>
  <c r="AQ8" i="15" s="1"/>
  <c r="BE80" i="31"/>
  <c r="BH76" i="31"/>
  <c r="BH8" i="14" s="1"/>
  <c r="BB51" i="31"/>
  <c r="BA8" i="15" s="1"/>
  <c r="AW51" i="31"/>
  <c r="AV8" i="15" s="1"/>
  <c r="BD51" i="31"/>
  <c r="BC8" i="15" s="1"/>
  <c r="BD80" i="31"/>
  <c r="AQ51" i="31"/>
  <c r="AP8" i="15" s="1"/>
  <c r="BC51" i="31"/>
  <c r="BB8" i="15" s="1"/>
  <c r="AP57" i="31"/>
  <c r="AZ59" i="31"/>
  <c r="BA84" i="31" s="1"/>
  <c r="AQ60" i="31"/>
  <c r="AO62" i="31"/>
  <c r="AP87" i="31" s="1"/>
  <c r="BA62" i="31"/>
  <c r="BB87" i="31" s="1"/>
  <c r="BB65" i="31"/>
  <c r="BC90" i="31" s="1"/>
  <c r="AW91" i="31"/>
  <c r="AV67" i="31"/>
  <c r="AW92" i="31" s="1"/>
  <c r="AU93" i="31"/>
  <c r="AP94" i="31"/>
  <c r="BA95" i="31"/>
  <c r="AQ97" i="31"/>
  <c r="BG79" i="31"/>
  <c r="AX98" i="31"/>
  <c r="AS99" i="31"/>
  <c r="AN100" i="31"/>
  <c r="BD100" i="31"/>
  <c r="AN81" i="31"/>
  <c r="BB86" i="31"/>
  <c r="AT51" i="31"/>
  <c r="AS8" i="15" s="1"/>
  <c r="AX82" i="31"/>
  <c r="BE91" i="31"/>
  <c r="AO51" i="31"/>
  <c r="AN8" i="15" s="1"/>
  <c r="AQ81" i="31"/>
  <c r="AU51" i="31"/>
  <c r="AT8" i="15" s="1"/>
  <c r="AW83" i="31"/>
  <c r="BH84" i="31"/>
  <c r="AX86" i="31"/>
  <c r="AW87" i="31"/>
  <c r="BE87" i="31"/>
  <c r="AV88" i="31"/>
  <c r="BH88" i="31"/>
  <c r="AU89" i="31"/>
  <c r="BG89" i="31"/>
  <c r="AX90" i="31"/>
  <c r="AS91" i="31"/>
  <c r="AR92" i="31"/>
  <c r="AZ92" i="31"/>
  <c r="AQ93" i="31"/>
  <c r="BG93" i="31"/>
  <c r="BB94" i="31"/>
  <c r="BF69" i="31"/>
  <c r="BG94" i="31" s="1"/>
  <c r="AW95" i="31"/>
  <c r="AR96" i="31"/>
  <c r="AV71" i="31"/>
  <c r="AV96" i="31" s="1"/>
  <c r="BH96" i="31"/>
  <c r="AO88" i="31"/>
  <c r="AR97" i="31"/>
  <c r="AT84" i="31"/>
  <c r="AQ79" i="31"/>
  <c r="BC72" i="31"/>
  <c r="BD97" i="31" s="1"/>
  <c r="AT98" i="31"/>
  <c r="AO99" i="31"/>
  <c r="BE99" i="31"/>
  <c r="AZ100" i="31"/>
  <c r="AO91" i="31"/>
  <c r="AT76" i="31"/>
  <c r="AT8" i="14" s="1"/>
  <c r="AU79" i="31"/>
  <c r="AS51" i="31"/>
  <c r="AR8" i="15" s="1"/>
  <c r="BE54" i="31"/>
  <c r="AY51" i="31"/>
  <c r="AX8" i="15" s="1"/>
  <c r="AO58" i="31"/>
  <c r="AP83" i="31" s="1"/>
  <c r="BA58" i="31"/>
  <c r="BB83" i="31" s="1"/>
  <c r="AP61" i="31"/>
  <c r="AQ86" i="31" s="1"/>
  <c r="AQ64" i="31"/>
  <c r="AR89" i="31" s="1"/>
  <c r="BD67" i="31"/>
  <c r="BE92" i="31" s="1"/>
  <c r="BG98" i="31"/>
  <c r="AW100" i="31"/>
  <c r="AX76" i="31"/>
  <c r="AX8" i="14" s="1"/>
  <c r="AY79" i="31"/>
  <c r="AW54" i="31"/>
  <c r="AW76" i="31" s="1"/>
  <c r="AW8" i="14" s="1"/>
  <c r="BA54" i="31"/>
  <c r="BB79" i="31" s="1"/>
  <c r="AN55" i="31"/>
  <c r="AR55" i="31"/>
  <c r="AV55" i="31"/>
  <c r="AV80" i="31" s="1"/>
  <c r="AZ55" i="31"/>
  <c r="BA80" i="31" s="1"/>
  <c r="BH80" i="31"/>
  <c r="AU76" i="31"/>
  <c r="AU8" i="14" s="1"/>
  <c r="AY56" i="31"/>
  <c r="AY81" i="31" s="1"/>
  <c r="BC56" i="31"/>
  <c r="BG56" i="31"/>
  <c r="BG81" i="31" s="1"/>
  <c r="BA91" i="31"/>
  <c r="AN92" i="31"/>
  <c r="BC93" i="31"/>
  <c r="AX94" i="31"/>
  <c r="AS95" i="31"/>
  <c r="AN96" i="31"/>
  <c r="BD96" i="31"/>
  <c r="AY97" i="31"/>
  <c r="AP51" i="31"/>
  <c r="AO8" i="15" s="1"/>
  <c r="AR85" i="31"/>
  <c r="BC86" i="31"/>
  <c r="AS88" i="31"/>
  <c r="BD89" i="31"/>
  <c r="AO92" i="31"/>
  <c r="AZ93" i="31"/>
  <c r="AP95" i="31"/>
  <c r="BA96" i="31"/>
  <c r="AQ98" i="31"/>
  <c r="BB99" i="31"/>
  <c r="BC79" i="31"/>
  <c r="BC82" i="31"/>
  <c r="AY86" i="31"/>
  <c r="AP91" i="31"/>
  <c r="AQ94" i="31"/>
  <c r="BC98" i="31"/>
  <c r="I97" i="31"/>
  <c r="L89" i="31"/>
  <c r="AB76" i="31"/>
  <c r="AB8" i="14" s="1"/>
  <c r="AG94" i="31"/>
  <c r="H76" i="31"/>
  <c r="H8" i="14" s="1"/>
  <c r="F90" i="31"/>
  <c r="G93" i="31"/>
  <c r="N93" i="31"/>
  <c r="AE82" i="31"/>
  <c r="AF76" i="31"/>
  <c r="AF8" i="14" s="1"/>
  <c r="AH93" i="31"/>
  <c r="S86" i="31"/>
  <c r="X85" i="31"/>
  <c r="AA76" i="31"/>
  <c r="AA8" i="14" s="1"/>
  <c r="K76" i="31"/>
  <c r="K8" i="14" s="1"/>
  <c r="AL76" i="31"/>
  <c r="AL8" i="14" s="1"/>
  <c r="Y81" i="31"/>
  <c r="Y101" i="31" s="1"/>
  <c r="Y16" i="13" s="1"/>
  <c r="AL89" i="31"/>
  <c r="S85" i="31"/>
  <c r="AL82" i="31"/>
  <c r="J86" i="31"/>
  <c r="F94" i="31"/>
  <c r="V94" i="31"/>
  <c r="AL94" i="31"/>
  <c r="AH98" i="31"/>
  <c r="O85" i="31"/>
  <c r="AG82" i="31"/>
  <c r="AC86" i="31"/>
  <c r="U98" i="31"/>
  <c r="AF94" i="31"/>
  <c r="G86" i="31"/>
  <c r="G101" i="31" s="1"/>
  <c r="G16" i="13" s="1"/>
  <c r="T90" i="31"/>
  <c r="AI90" i="31"/>
  <c r="S94" i="31"/>
  <c r="AB94" i="31"/>
  <c r="O98" i="31"/>
  <c r="K98" i="31"/>
  <c r="L98" i="31"/>
  <c r="AB89" i="31"/>
  <c r="AD85" i="31"/>
  <c r="P82" i="31"/>
  <c r="AG93" i="31"/>
  <c r="AL93" i="31"/>
  <c r="X81" i="31"/>
  <c r="N85" i="31"/>
  <c r="M76" i="31"/>
  <c r="M8" i="14" s="1"/>
  <c r="G76" i="31"/>
  <c r="G8" i="14" s="1"/>
  <c r="H85" i="31"/>
  <c r="J82" i="31"/>
  <c r="N86" i="31"/>
  <c r="AD86" i="31"/>
  <c r="V90" i="31"/>
  <c r="AL90" i="31"/>
  <c r="Z94" i="31"/>
  <c r="F98" i="31"/>
  <c r="F101" i="31" s="1"/>
  <c r="F16" i="13" s="1"/>
  <c r="V98" i="31"/>
  <c r="AL98" i="31"/>
  <c r="Q90" i="31"/>
  <c r="M94" i="31"/>
  <c r="Q86" i="31"/>
  <c r="U86" i="31"/>
  <c r="AB90" i="31"/>
  <c r="K90" i="31"/>
  <c r="W98" i="31"/>
  <c r="Y51" i="31"/>
  <c r="X8" i="15" s="1"/>
  <c r="I51" i="31"/>
  <c r="H8" i="15" s="1"/>
  <c r="AM51" i="31"/>
  <c r="AL8" i="15" s="1"/>
  <c r="AH51" i="31"/>
  <c r="AG8" i="15" s="1"/>
  <c r="V51" i="31"/>
  <c r="U8" i="15" s="1"/>
  <c r="AI51" i="31"/>
  <c r="AH8" i="15" s="1"/>
  <c r="AE90" i="31"/>
  <c r="AD51" i="31"/>
  <c r="AC8" i="15" s="1"/>
  <c r="J51" i="31"/>
  <c r="I8" i="15" s="1"/>
  <c r="S51" i="31"/>
  <c r="R8" i="15" s="1"/>
  <c r="AB82" i="31"/>
  <c r="AB101" i="31" s="1"/>
  <c r="AB16" i="13" s="1"/>
  <c r="F82" i="31"/>
  <c r="AC51" i="31"/>
  <c r="AB8" i="15" s="1"/>
  <c r="Q51" i="31"/>
  <c r="P8" i="15" s="1"/>
  <c r="AL51" i="31"/>
  <c r="AK8" i="15" s="1"/>
  <c r="R51" i="31"/>
  <c r="Q8" i="15" s="1"/>
  <c r="P51" i="31"/>
  <c r="O8" i="15" s="1"/>
  <c r="AA79" i="31"/>
  <c r="X51" i="31"/>
  <c r="W8" i="15" s="1"/>
  <c r="AF51" i="31"/>
  <c r="AE8" i="15" s="1"/>
  <c r="H51" i="31"/>
  <c r="G8" i="15" s="1"/>
  <c r="U51" i="31"/>
  <c r="T8" i="15" s="1"/>
  <c r="E81" i="31"/>
  <c r="E101" i="31" s="1"/>
  <c r="E16" i="13" s="1"/>
  <c r="AJ51" i="31"/>
  <c r="AI8" i="15" s="1"/>
  <c r="M51" i="31"/>
  <c r="L8" i="15" s="1"/>
  <c r="T51" i="31"/>
  <c r="S8" i="15" s="1"/>
  <c r="AE101" i="31"/>
  <c r="AE16" i="13" s="1"/>
  <c r="AM101" i="31"/>
  <c r="AM16" i="13" s="1"/>
  <c r="M101" i="31"/>
  <c r="M16" i="13" s="1"/>
  <c r="R101" i="31"/>
  <c r="R16" i="13" s="1"/>
  <c r="L101" i="31"/>
  <c r="L16" i="13" s="1"/>
  <c r="D101" i="31"/>
  <c r="D16" i="13" s="1"/>
  <c r="AT101" i="31" l="1"/>
  <c r="AT16" i="13" s="1"/>
  <c r="BF94" i="31"/>
  <c r="Z101" i="31"/>
  <c r="Z16" i="13" s="1"/>
  <c r="D18" i="42"/>
  <c r="AF101" i="31"/>
  <c r="AF16" i="13" s="1"/>
  <c r="AK17" i="33"/>
  <c r="AK28" i="33" s="1"/>
  <c r="AJ30" i="33"/>
  <c r="AK9" i="14" s="1"/>
  <c r="AJ56" i="11" s="1"/>
  <c r="AJ32" i="41" s="1"/>
  <c r="BD92" i="31"/>
  <c r="AO87" i="31"/>
  <c r="P101" i="31"/>
  <c r="P16" i="13" s="1"/>
  <c r="AI101" i="31"/>
  <c r="AI16" i="13" s="1"/>
  <c r="AK101" i="31"/>
  <c r="AK16" i="13" s="1"/>
  <c r="BB90" i="31"/>
  <c r="BB101" i="31" s="1"/>
  <c r="BB16" i="13" s="1"/>
  <c r="J101" i="31"/>
  <c r="J16" i="13" s="1"/>
  <c r="W101" i="31"/>
  <c r="W16" i="13" s="1"/>
  <c r="Q101" i="31"/>
  <c r="Q16" i="13" s="1"/>
  <c r="H101" i="31"/>
  <c r="H16" i="13" s="1"/>
  <c r="X101" i="31"/>
  <c r="X16" i="13" s="1"/>
  <c r="AD101" i="31"/>
  <c r="AD16" i="13" s="1"/>
  <c r="O101" i="31"/>
  <c r="O16" i="13" s="1"/>
  <c r="T101" i="31"/>
  <c r="T16" i="13" s="1"/>
  <c r="AC101" i="31"/>
  <c r="AC16" i="13" s="1"/>
  <c r="BF76" i="31"/>
  <c r="BF8" i="14" s="1"/>
  <c r="AP76" i="31"/>
  <c r="AP8" i="14" s="1"/>
  <c r="V101" i="31"/>
  <c r="V16" i="13" s="1"/>
  <c r="AL101" i="31"/>
  <c r="AL16" i="13" s="1"/>
  <c r="K101" i="31"/>
  <c r="K16" i="13" s="1"/>
  <c r="S101" i="31"/>
  <c r="S16" i="13" s="1"/>
  <c r="AH101" i="31"/>
  <c r="AH16" i="13" s="1"/>
  <c r="BA79" i="31"/>
  <c r="BI101" i="31"/>
  <c r="BI16" i="13" s="1"/>
  <c r="AA101" i="31"/>
  <c r="AA16" i="13" s="1"/>
  <c r="U101" i="31"/>
  <c r="U16" i="13" s="1"/>
  <c r="N101" i="31"/>
  <c r="N16" i="13" s="1"/>
  <c r="I101" i="31"/>
  <c r="I16" i="13" s="1"/>
  <c r="AZ80" i="31"/>
  <c r="AN97" i="31"/>
  <c r="AG101" i="31"/>
  <c r="AG16" i="13" s="1"/>
  <c r="AW96" i="31"/>
  <c r="AP86" i="31"/>
  <c r="BK101" i="31"/>
  <c r="BK16" i="13" s="1"/>
  <c r="AO76" i="31"/>
  <c r="AO8" i="14" s="1"/>
  <c r="AQ76" i="31"/>
  <c r="AQ8" i="14" s="1"/>
  <c r="BJ101" i="31"/>
  <c r="BJ16" i="13" s="1"/>
  <c r="AK20" i="33"/>
  <c r="AL17" i="13"/>
  <c r="AR76" i="31"/>
  <c r="AR8" i="14" s="1"/>
  <c r="AS80" i="31"/>
  <c r="AS101" i="31" s="1"/>
  <c r="AS16" i="13" s="1"/>
  <c r="BA83" i="31"/>
  <c r="AN76" i="31"/>
  <c r="AN8" i="14" s="1"/>
  <c r="AO80" i="31"/>
  <c r="AO83" i="31"/>
  <c r="BD76" i="31"/>
  <c r="BD8" i="14" s="1"/>
  <c r="BB76" i="31"/>
  <c r="BB8" i="14" s="1"/>
  <c r="AQ82" i="31"/>
  <c r="BD81" i="31"/>
  <c r="BC76" i="31"/>
  <c r="BC8" i="14" s="1"/>
  <c r="BC81" i="31"/>
  <c r="AZ76" i="31"/>
  <c r="AZ8" i="14" s="1"/>
  <c r="AN80" i="31"/>
  <c r="AX79" i="31"/>
  <c r="AX101" i="31" s="1"/>
  <c r="AX16" i="13" s="1"/>
  <c r="AU101" i="31"/>
  <c r="AU16" i="13" s="1"/>
  <c r="AW79" i="31"/>
  <c r="AQ85" i="31"/>
  <c r="AP82" i="31"/>
  <c r="AR80" i="31"/>
  <c r="AR101" i="31" s="1"/>
  <c r="AR16" i="13" s="1"/>
  <c r="BE76" i="31"/>
  <c r="BE8" i="14" s="1"/>
  <c r="BF79" i="31"/>
  <c r="BF101" i="31" s="1"/>
  <c r="BF16" i="13" s="1"/>
  <c r="BE79" i="31"/>
  <c r="BE101" i="31" s="1"/>
  <c r="BE16" i="13" s="1"/>
  <c r="BH81" i="31"/>
  <c r="BH101" i="31" s="1"/>
  <c r="BH16" i="13" s="1"/>
  <c r="BG76" i="31"/>
  <c r="BG8" i="14" s="1"/>
  <c r="AY76" i="31"/>
  <c r="AY8" i="14" s="1"/>
  <c r="AZ81" i="31"/>
  <c r="AV76" i="31"/>
  <c r="AV8" i="14" s="1"/>
  <c r="AW80" i="31"/>
  <c r="BA76" i="31"/>
  <c r="BA8" i="14" s="1"/>
  <c r="AY101" i="31"/>
  <c r="AY16" i="13" s="1"/>
  <c r="BG101" i="31"/>
  <c r="BG16" i="13" s="1"/>
  <c r="AZ84" i="31"/>
  <c r="AV92" i="31"/>
  <c r="AV101" i="31" s="1"/>
  <c r="AV16" i="13" s="1"/>
  <c r="AQ89" i="31"/>
  <c r="BC97" i="31"/>
  <c r="BA87" i="31"/>
  <c r="AK24" i="33" l="1"/>
  <c r="AJ63" i="12" s="1"/>
  <c r="AK18" i="33"/>
  <c r="AK19" i="33" s="1"/>
  <c r="AK21" i="33" s="1"/>
  <c r="AN101" i="31"/>
  <c r="AN16" i="13" s="1"/>
  <c r="BD101" i="31"/>
  <c r="BD16" i="13" s="1"/>
  <c r="BC101" i="31"/>
  <c r="BC16" i="13" s="1"/>
  <c r="AZ101" i="31"/>
  <c r="AZ16" i="13" s="1"/>
  <c r="AQ101" i="31"/>
  <c r="AQ16" i="13" s="1"/>
  <c r="AP101" i="31"/>
  <c r="AP16" i="13" s="1"/>
  <c r="BA101" i="31"/>
  <c r="BA16" i="13" s="1"/>
  <c r="AO101" i="31"/>
  <c r="AO16" i="13" s="1"/>
  <c r="AW101" i="31"/>
  <c r="AW16" i="13" s="1"/>
  <c r="AK30" i="33" l="1"/>
  <c r="AL9" i="14" s="1"/>
  <c r="AK56" i="11" s="1"/>
  <c r="AK32" i="41" s="1"/>
  <c r="AL17" i="33"/>
  <c r="AL20" i="33" s="1"/>
  <c r="B15" i="26"/>
  <c r="B16" i="26"/>
  <c r="B17" i="26"/>
  <c r="B18" i="26"/>
  <c r="B19" i="26"/>
  <c r="B14" i="26"/>
  <c r="B19" i="25"/>
  <c r="AL24" i="33" l="1"/>
  <c r="AK63" i="12" s="1"/>
  <c r="D63" i="42" s="1"/>
  <c r="AL28" i="33"/>
  <c r="AM17" i="13" s="1"/>
  <c r="AL18" i="33"/>
  <c r="AL19" i="33" s="1"/>
  <c r="AL21" i="33" s="1"/>
  <c r="AL30" i="33" s="1"/>
  <c r="AM9" i="14" l="1"/>
  <c r="AL56" i="11" s="1"/>
  <c r="AM17" i="33"/>
  <c r="AM28" i="33" s="1"/>
  <c r="D10" i="28"/>
  <c r="E10" i="28"/>
  <c r="F10" i="28"/>
  <c r="C10" i="28"/>
  <c r="F10" i="29"/>
  <c r="E10" i="29"/>
  <c r="D10" i="29"/>
  <c r="C10" i="29"/>
  <c r="B10" i="28"/>
  <c r="B4" i="28"/>
  <c r="B5" i="28"/>
  <c r="B6" i="28"/>
  <c r="B3" i="28"/>
  <c r="A35" i="28"/>
  <c r="A34" i="28"/>
  <c r="AF33" i="28"/>
  <c r="AA33" i="28"/>
  <c r="W33" i="28"/>
  <c r="N33" i="28"/>
  <c r="J33" i="28"/>
  <c r="C33" i="28"/>
  <c r="C37" i="28" s="1"/>
  <c r="D15" i="13" s="1"/>
  <c r="A33" i="28"/>
  <c r="AL24" i="28"/>
  <c r="AK24" i="28"/>
  <c r="AJ24" i="28"/>
  <c r="AI24" i="28"/>
  <c r="AH24" i="28"/>
  <c r="AG24" i="28"/>
  <c r="AF24" i="28"/>
  <c r="AE24" i="28"/>
  <c r="AD24" i="28"/>
  <c r="AC24" i="28"/>
  <c r="AB24" i="28"/>
  <c r="AA24" i="28"/>
  <c r="Z24" i="28"/>
  <c r="Y24" i="28"/>
  <c r="X24" i="28"/>
  <c r="W24" i="28"/>
  <c r="V24" i="28"/>
  <c r="U24" i="28"/>
  <c r="T24" i="28"/>
  <c r="S24" i="28"/>
  <c r="R24" i="28"/>
  <c r="Q24" i="28"/>
  <c r="P24" i="28"/>
  <c r="O24" i="28"/>
  <c r="N24" i="28"/>
  <c r="M24" i="28"/>
  <c r="L24" i="28"/>
  <c r="K24" i="28"/>
  <c r="J24" i="28"/>
  <c r="I24" i="28"/>
  <c r="H24" i="28"/>
  <c r="G24" i="28"/>
  <c r="F24" i="28"/>
  <c r="E24" i="28"/>
  <c r="D24" i="28"/>
  <c r="C24" i="28"/>
  <c r="F9" i="28"/>
  <c r="E9" i="28"/>
  <c r="D9" i="28"/>
  <c r="C9" i="28"/>
  <c r="AK33" i="28" l="1"/>
  <c r="D25" i="28"/>
  <c r="L27" i="28"/>
  <c r="K43" i="12" s="1"/>
  <c r="L5" i="41" s="1"/>
  <c r="P26" i="28"/>
  <c r="Q35" i="28" s="1"/>
  <c r="T25" i="28"/>
  <c r="U34" i="28" s="1"/>
  <c r="Q27" i="28"/>
  <c r="P43" i="12" s="1"/>
  <c r="Q5" i="41" s="1"/>
  <c r="Y27" i="28"/>
  <c r="X43" i="12" s="1"/>
  <c r="Y5" i="41" s="1"/>
  <c r="AC26" i="28"/>
  <c r="AD35" i="28" s="1"/>
  <c r="AK26" i="28"/>
  <c r="AL35" i="28" s="1"/>
  <c r="BH33" i="28"/>
  <c r="BJ33" i="28"/>
  <c r="BJ24" i="28"/>
  <c r="BH24" i="28"/>
  <c r="AN24" i="28"/>
  <c r="AR24" i="28"/>
  <c r="AV24" i="28"/>
  <c r="AZ24" i="28"/>
  <c r="BD24" i="28"/>
  <c r="BG33" i="28"/>
  <c r="AM24" i="28"/>
  <c r="AS24" i="28"/>
  <c r="AX24" i="28"/>
  <c r="BC24" i="28"/>
  <c r="AR33" i="28"/>
  <c r="AV33" i="28"/>
  <c r="BD33" i="28"/>
  <c r="BG24" i="28"/>
  <c r="BI33" i="28"/>
  <c r="AO24" i="28"/>
  <c r="AT24" i="28"/>
  <c r="AY24" i="28"/>
  <c r="BE24" i="28"/>
  <c r="AS33" i="28"/>
  <c r="AW33" i="28"/>
  <c r="BE33" i="28"/>
  <c r="AU24" i="28"/>
  <c r="BF24" i="28"/>
  <c r="AX33" i="28"/>
  <c r="AP24" i="28"/>
  <c r="BA24" i="28"/>
  <c r="AT33" i="28"/>
  <c r="BB24" i="28"/>
  <c r="AU33" i="28"/>
  <c r="AW24" i="28"/>
  <c r="AM33" i="28"/>
  <c r="AY33" i="28"/>
  <c r="BI24" i="28"/>
  <c r="BF33" i="28"/>
  <c r="AQ24" i="28"/>
  <c r="AI33" i="28"/>
  <c r="AA27" i="28"/>
  <c r="Z43" i="12" s="1"/>
  <c r="AE27" i="28"/>
  <c r="AD43" i="12" s="1"/>
  <c r="AE5" i="41" s="1"/>
  <c r="AI27" i="28"/>
  <c r="AH43" i="12" s="1"/>
  <c r="AI5" i="41" s="1"/>
  <c r="I27" i="28"/>
  <c r="H43" i="12" s="1"/>
  <c r="I5" i="41" s="1"/>
  <c r="AJ33" i="28"/>
  <c r="D56" i="40"/>
  <c r="AL32" i="41"/>
  <c r="E32" i="43" s="1"/>
  <c r="AN17" i="13"/>
  <c r="AM20" i="33"/>
  <c r="K33" i="28"/>
  <c r="O33" i="28"/>
  <c r="T33" i="28"/>
  <c r="X33" i="28"/>
  <c r="AG33" i="28"/>
  <c r="H33" i="28"/>
  <c r="L33" i="28"/>
  <c r="U33" i="28"/>
  <c r="Y33" i="28"/>
  <c r="AH33" i="28"/>
  <c r="AL33" i="28"/>
  <c r="I33" i="28"/>
  <c r="M33" i="28"/>
  <c r="V33" i="28"/>
  <c r="Z33" i="28"/>
  <c r="X25" i="28"/>
  <c r="Y34" i="28" s="1"/>
  <c r="T26" i="28"/>
  <c r="U35" i="28" s="1"/>
  <c r="P27" i="28"/>
  <c r="O43" i="12" s="1"/>
  <c r="P5" i="41" s="1"/>
  <c r="L25" i="28"/>
  <c r="M34" i="28" s="1"/>
  <c r="H26" i="28"/>
  <c r="I35" i="28" s="1"/>
  <c r="T27" i="28"/>
  <c r="S43" i="12" s="1"/>
  <c r="T5" i="41" s="1"/>
  <c r="P25" i="28"/>
  <c r="Q34" i="28" s="1"/>
  <c r="L26" i="28"/>
  <c r="M35" i="28" s="1"/>
  <c r="H27" i="28"/>
  <c r="G43" i="12" s="1"/>
  <c r="H5" i="41" s="1"/>
  <c r="H25" i="28"/>
  <c r="I34" i="28" s="1"/>
  <c r="D26" i="28"/>
  <c r="E35" i="28" s="1"/>
  <c r="AJ26" i="28"/>
  <c r="AK35" i="28" s="1"/>
  <c r="AF27" i="28"/>
  <c r="AE43" i="12" s="1"/>
  <c r="AF5" i="41" s="1"/>
  <c r="AB25" i="28"/>
  <c r="AC34" i="28" s="1"/>
  <c r="X26" i="28"/>
  <c r="Y35" i="28" s="1"/>
  <c r="D27" i="28"/>
  <c r="C43" i="12" s="1"/>
  <c r="D5" i="41" s="1"/>
  <c r="AJ27" i="28"/>
  <c r="AI43" i="12" s="1"/>
  <c r="AJ5" i="41" s="1"/>
  <c r="AF25" i="28"/>
  <c r="AG34" i="28" s="1"/>
  <c r="AB26" i="28"/>
  <c r="AC35" i="28" s="1"/>
  <c r="X27" i="28"/>
  <c r="W43" i="12" s="1"/>
  <c r="X5" i="41" s="1"/>
  <c r="AJ25" i="28"/>
  <c r="AK34" i="28" s="1"/>
  <c r="AK37" i="28" s="1"/>
  <c r="AL15" i="13" s="1"/>
  <c r="AF26" i="28"/>
  <c r="AG35" i="28" s="1"/>
  <c r="AB27" i="28"/>
  <c r="AA43" i="12" s="1"/>
  <c r="AB5" i="41" s="1"/>
  <c r="E25" i="28"/>
  <c r="M25" i="28"/>
  <c r="N34" i="28" s="1"/>
  <c r="U25" i="28"/>
  <c r="V34" i="28" s="1"/>
  <c r="AC25" i="28"/>
  <c r="AB42" i="12" s="1"/>
  <c r="AK25" i="28"/>
  <c r="AL34" i="28" s="1"/>
  <c r="I26" i="28"/>
  <c r="J35" i="28" s="1"/>
  <c r="Q26" i="28"/>
  <c r="R35" i="28" s="1"/>
  <c r="Y26" i="28"/>
  <c r="Z35" i="28" s="1"/>
  <c r="AG26" i="28"/>
  <c r="AH35" i="28" s="1"/>
  <c r="E27" i="28"/>
  <c r="D43" i="12" s="1"/>
  <c r="E5" i="41" s="1"/>
  <c r="M27" i="28"/>
  <c r="L43" i="12" s="1"/>
  <c r="M5" i="41" s="1"/>
  <c r="U27" i="28"/>
  <c r="T43" i="12" s="1"/>
  <c r="U5" i="41" s="1"/>
  <c r="AC27" i="28"/>
  <c r="AB43" i="12" s="1"/>
  <c r="AC5" i="41" s="1"/>
  <c r="AK27" i="28"/>
  <c r="AJ43" i="12" s="1"/>
  <c r="AK5" i="41" s="1"/>
  <c r="F25" i="28"/>
  <c r="G34" i="28" s="1"/>
  <c r="J25" i="28"/>
  <c r="K34" i="28" s="1"/>
  <c r="N25" i="28"/>
  <c r="O34" i="28" s="1"/>
  <c r="R25" i="28"/>
  <c r="S34" i="28" s="1"/>
  <c r="V25" i="28"/>
  <c r="W34" i="28" s="1"/>
  <c r="Z25" i="28"/>
  <c r="AA34" i="28" s="1"/>
  <c r="AD25" i="28"/>
  <c r="AE34" i="28" s="1"/>
  <c r="AH25" i="28"/>
  <c r="AI34" i="28" s="1"/>
  <c r="AL25" i="28"/>
  <c r="AM34" i="28" s="1"/>
  <c r="F26" i="28"/>
  <c r="G35" i="28" s="1"/>
  <c r="J26" i="28"/>
  <c r="K35" i="28" s="1"/>
  <c r="N26" i="28"/>
  <c r="O35" i="28" s="1"/>
  <c r="R26" i="28"/>
  <c r="S35" i="28" s="1"/>
  <c r="V26" i="28"/>
  <c r="W35" i="28" s="1"/>
  <c r="Z26" i="28"/>
  <c r="AA35" i="28" s="1"/>
  <c r="AD26" i="28"/>
  <c r="AE35" i="28" s="1"/>
  <c r="AH26" i="28"/>
  <c r="AI35" i="28" s="1"/>
  <c r="AL26" i="28"/>
  <c r="AM35" i="28" s="1"/>
  <c r="F27" i="28"/>
  <c r="E43" i="12" s="1"/>
  <c r="F5" i="41" s="1"/>
  <c r="J27" i="28"/>
  <c r="I43" i="12" s="1"/>
  <c r="J5" i="41" s="1"/>
  <c r="N27" i="28"/>
  <c r="M43" i="12" s="1"/>
  <c r="N5" i="41" s="1"/>
  <c r="R27" i="28"/>
  <c r="Q43" i="12" s="1"/>
  <c r="R5" i="41" s="1"/>
  <c r="V27" i="28"/>
  <c r="U43" i="12" s="1"/>
  <c r="V5" i="41" s="1"/>
  <c r="Z27" i="28"/>
  <c r="Y43" i="12" s="1"/>
  <c r="Z5" i="41" s="1"/>
  <c r="AD27" i="28"/>
  <c r="AC43" i="12" s="1"/>
  <c r="AD5" i="41" s="1"/>
  <c r="AH27" i="28"/>
  <c r="AG43" i="12" s="1"/>
  <c r="AH5" i="41" s="1"/>
  <c r="AL27" i="28"/>
  <c r="AK43" i="12" s="1"/>
  <c r="AL5" i="41" s="1"/>
  <c r="C43" i="28"/>
  <c r="C49" i="11" s="1"/>
  <c r="C17" i="41" s="1"/>
  <c r="I25" i="28"/>
  <c r="J34" i="28" s="1"/>
  <c r="J37" i="28" s="1"/>
  <c r="K15" i="13" s="1"/>
  <c r="Q25" i="28"/>
  <c r="R34" i="28" s="1"/>
  <c r="Y25" i="28"/>
  <c r="Z34" i="28" s="1"/>
  <c r="AG25" i="28"/>
  <c r="AH34" i="28" s="1"/>
  <c r="E26" i="28"/>
  <c r="F35" i="28" s="1"/>
  <c r="M26" i="28"/>
  <c r="N35" i="28" s="1"/>
  <c r="U26" i="28"/>
  <c r="V35" i="28" s="1"/>
  <c r="AG27" i="28"/>
  <c r="AF43" i="12" s="1"/>
  <c r="AG5" i="41" s="1"/>
  <c r="C25" i="28"/>
  <c r="G25" i="28"/>
  <c r="H34" i="28" s="1"/>
  <c r="K25" i="28"/>
  <c r="L34" i="28" s="1"/>
  <c r="O25" i="28"/>
  <c r="P34" i="28" s="1"/>
  <c r="S25" i="28"/>
  <c r="T34" i="28" s="1"/>
  <c r="W25" i="28"/>
  <c r="X34" i="28" s="1"/>
  <c r="AA25" i="28"/>
  <c r="AE25" i="28"/>
  <c r="AI25" i="28"/>
  <c r="C26" i="28"/>
  <c r="D35" i="28" s="1"/>
  <c r="G26" i="28"/>
  <c r="H35" i="28" s="1"/>
  <c r="K26" i="28"/>
  <c r="L35" i="28" s="1"/>
  <c r="O26" i="28"/>
  <c r="P35" i="28" s="1"/>
  <c r="S26" i="28"/>
  <c r="T35" i="28" s="1"/>
  <c r="W26" i="28"/>
  <c r="X35" i="28" s="1"/>
  <c r="AA26" i="28"/>
  <c r="AB35" i="28" s="1"/>
  <c r="AE26" i="28"/>
  <c r="AF35" i="28" s="1"/>
  <c r="AI26" i="28"/>
  <c r="AJ35" i="28" s="1"/>
  <c r="C27" i="28"/>
  <c r="G27" i="28"/>
  <c r="F43" i="12" s="1"/>
  <c r="G5" i="41" s="1"/>
  <c r="K27" i="28"/>
  <c r="J43" i="12" s="1"/>
  <c r="K5" i="41" s="1"/>
  <c r="O27" i="28"/>
  <c r="N43" i="12" s="1"/>
  <c r="S27" i="28"/>
  <c r="R43" i="12" s="1"/>
  <c r="S5" i="41" s="1"/>
  <c r="W27" i="28"/>
  <c r="V43" i="12" s="1"/>
  <c r="W5" i="41" s="1"/>
  <c r="M37" i="28" l="1"/>
  <c r="N15" i="13" s="1"/>
  <c r="AM24" i="33"/>
  <c r="AL63" i="12" s="1"/>
  <c r="Z42" i="12"/>
  <c r="D42" i="12"/>
  <c r="AG42" i="12"/>
  <c r="H42" i="12"/>
  <c r="W37" i="28"/>
  <c r="X15" i="13" s="1"/>
  <c r="AA37" i="28"/>
  <c r="AB15" i="13" s="1"/>
  <c r="V37" i="28"/>
  <c r="W15" i="13" s="1"/>
  <c r="AH37" i="28"/>
  <c r="AI15" i="13" s="1"/>
  <c r="O37" i="28"/>
  <c r="P15" i="13" s="1"/>
  <c r="AC42" i="12"/>
  <c r="AJ42" i="12"/>
  <c r="T42" i="12"/>
  <c r="Q42" i="12"/>
  <c r="N42" i="12"/>
  <c r="AD42" i="12"/>
  <c r="N37" i="28"/>
  <c r="O15" i="13" s="1"/>
  <c r="M42" i="12"/>
  <c r="AH42" i="12"/>
  <c r="BA25" i="28"/>
  <c r="BB34" i="28" s="1"/>
  <c r="BA26" i="28"/>
  <c r="BB35" i="28" s="1"/>
  <c r="BA27" i="28"/>
  <c r="AZ43" i="12" s="1"/>
  <c r="BA5" i="41" s="1"/>
  <c r="AU25" i="28"/>
  <c r="AV34" i="28" s="1"/>
  <c r="AU27" i="28"/>
  <c r="AT43" i="12" s="1"/>
  <c r="AU5" i="41" s="1"/>
  <c r="AU26" i="28"/>
  <c r="AV35" i="28" s="1"/>
  <c r="AM26" i="28"/>
  <c r="AN35" i="28" s="1"/>
  <c r="AM25" i="28"/>
  <c r="AN34" i="28" s="1"/>
  <c r="AM27" i="28"/>
  <c r="AL43" i="12" s="1"/>
  <c r="AV25" i="28"/>
  <c r="AW34" i="28" s="1"/>
  <c r="AV26" i="28"/>
  <c r="AW35" i="28" s="1"/>
  <c r="AV27" i="28"/>
  <c r="AU43" i="12" s="1"/>
  <c r="AV5" i="41" s="1"/>
  <c r="AA42" i="12"/>
  <c r="O42" i="12"/>
  <c r="Y37" i="28"/>
  <c r="Z15" i="13" s="1"/>
  <c r="K37" i="28"/>
  <c r="L15" i="13" s="1"/>
  <c r="AA5" i="41"/>
  <c r="D43" i="42"/>
  <c r="F42" i="12"/>
  <c r="BI27" i="28"/>
  <c r="BH43" i="12" s="1"/>
  <c r="BI5" i="41" s="1"/>
  <c r="BI25" i="28"/>
  <c r="BI26" i="28"/>
  <c r="BJ35" i="28" s="1"/>
  <c r="AP26" i="28"/>
  <c r="AQ35" i="28" s="1"/>
  <c r="AP25" i="28"/>
  <c r="AQ34" i="28" s="1"/>
  <c r="AP27" i="28"/>
  <c r="AO43" i="12" s="1"/>
  <c r="AP5" i="41" s="1"/>
  <c r="AY25" i="28"/>
  <c r="AZ34" i="28" s="1"/>
  <c r="AY26" i="28"/>
  <c r="AZ35" i="28" s="1"/>
  <c r="AY27" i="28"/>
  <c r="AX43" i="12" s="1"/>
  <c r="BG26" i="28"/>
  <c r="BH35" i="28" s="1"/>
  <c r="BG27" i="28"/>
  <c r="BF43" i="12" s="1"/>
  <c r="BG5" i="41" s="1"/>
  <c r="BG25" i="28"/>
  <c r="BH34" i="28" s="1"/>
  <c r="BC26" i="28"/>
  <c r="BD35" i="28" s="1"/>
  <c r="BC25" i="28"/>
  <c r="BD34" i="28" s="1"/>
  <c r="BC27" i="28"/>
  <c r="BB43" i="12" s="1"/>
  <c r="BC5" i="41" s="1"/>
  <c r="AR25" i="28"/>
  <c r="AS34" i="28" s="1"/>
  <c r="AR26" i="28"/>
  <c r="AS35" i="28" s="1"/>
  <c r="AR27" i="28"/>
  <c r="AQ43" i="12" s="1"/>
  <c r="AR5" i="41" s="1"/>
  <c r="P42" i="12"/>
  <c r="W42" i="12"/>
  <c r="E34" i="28"/>
  <c r="I37" i="28"/>
  <c r="J15" i="13" s="1"/>
  <c r="U37" i="28"/>
  <c r="V15" i="13" s="1"/>
  <c r="X37" i="28"/>
  <c r="Y15" i="13" s="1"/>
  <c r="Y42" i="12"/>
  <c r="I42" i="12"/>
  <c r="V42" i="12"/>
  <c r="AI37" i="28"/>
  <c r="AJ15" i="13" s="1"/>
  <c r="BB25" i="28"/>
  <c r="BC34" i="28" s="1"/>
  <c r="BB27" i="28"/>
  <c r="BA43" i="12" s="1"/>
  <c r="BB5" i="41" s="1"/>
  <c r="BB26" i="28"/>
  <c r="BC35" i="28" s="1"/>
  <c r="AT25" i="28"/>
  <c r="AU34" i="28" s="1"/>
  <c r="AT27" i="28"/>
  <c r="AS43" i="12" s="1"/>
  <c r="AT5" i="41" s="1"/>
  <c r="AT26" i="28"/>
  <c r="AU35" i="28" s="1"/>
  <c r="AX26" i="28"/>
  <c r="AY35" i="28" s="1"/>
  <c r="AY37" i="28" s="1"/>
  <c r="AZ15" i="13" s="1"/>
  <c r="AX27" i="28"/>
  <c r="AW43" i="12" s="1"/>
  <c r="AX5" i="41" s="1"/>
  <c r="AX25" i="28"/>
  <c r="AY34" i="28" s="1"/>
  <c r="BD25" i="28"/>
  <c r="BE34" i="28" s="1"/>
  <c r="BD26" i="28"/>
  <c r="BE35" i="28" s="1"/>
  <c r="BD27" i="28"/>
  <c r="BC43" i="12" s="1"/>
  <c r="BD5" i="41" s="1"/>
  <c r="AN25" i="28"/>
  <c r="AO34" i="28" s="1"/>
  <c r="AN26" i="28"/>
  <c r="AO35" i="28" s="1"/>
  <c r="AN27" i="28"/>
  <c r="AM43" i="12" s="1"/>
  <c r="AN5" i="41" s="1"/>
  <c r="X42" i="12"/>
  <c r="AI42" i="12"/>
  <c r="S42" i="12"/>
  <c r="K42" i="12"/>
  <c r="J42" i="12"/>
  <c r="O5" i="41"/>
  <c r="C43" i="42"/>
  <c r="H37" i="28"/>
  <c r="I15" i="13" s="1"/>
  <c r="AW25" i="28"/>
  <c r="AX34" i="28" s="1"/>
  <c r="AW26" i="28"/>
  <c r="AX35" i="28" s="1"/>
  <c r="AW27" i="28"/>
  <c r="AV43" i="12" s="1"/>
  <c r="AW5" i="41" s="1"/>
  <c r="BE25" i="28"/>
  <c r="BF34" i="28" s="1"/>
  <c r="BE26" i="28"/>
  <c r="BF35" i="28" s="1"/>
  <c r="BE27" i="28"/>
  <c r="BD43" i="12" s="1"/>
  <c r="BE5" i="41" s="1"/>
  <c r="BJ26" i="28"/>
  <c r="BJ27" i="28"/>
  <c r="BI43" i="12" s="1"/>
  <c r="BJ5" i="41" s="1"/>
  <c r="BJ25" i="28"/>
  <c r="C42" i="12"/>
  <c r="D34" i="28"/>
  <c r="D46" i="28" s="1"/>
  <c r="C46" i="28"/>
  <c r="C50" i="11" s="1"/>
  <c r="AG37" i="28"/>
  <c r="AH15" i="13" s="1"/>
  <c r="C40" i="28"/>
  <c r="B43" i="12"/>
  <c r="F34" i="28"/>
  <c r="Z37" i="28"/>
  <c r="AA15" i="13" s="1"/>
  <c r="AL37" i="28"/>
  <c r="AM15" i="13" s="1"/>
  <c r="L37" i="28"/>
  <c r="M15" i="13" s="1"/>
  <c r="T37" i="28"/>
  <c r="U15" i="13" s="1"/>
  <c r="AK42" i="12"/>
  <c r="U42" i="12"/>
  <c r="E42" i="12"/>
  <c r="G42" i="12"/>
  <c r="R42" i="12"/>
  <c r="AQ27" i="28"/>
  <c r="AP43" i="12" s="1"/>
  <c r="AQ5" i="41" s="1"/>
  <c r="AQ26" i="28"/>
  <c r="AR35" i="28" s="1"/>
  <c r="AQ25" i="28"/>
  <c r="AR34" i="28" s="1"/>
  <c r="AM37" i="28"/>
  <c r="AN15" i="13" s="1"/>
  <c r="BF26" i="28"/>
  <c r="BG35" i="28" s="1"/>
  <c r="BF25" i="28"/>
  <c r="BG34" i="28" s="1"/>
  <c r="BF27" i="28"/>
  <c r="BE43" i="12" s="1"/>
  <c r="BF5" i="41" s="1"/>
  <c r="AO25" i="28"/>
  <c r="AP34" i="28" s="1"/>
  <c r="AO26" i="28"/>
  <c r="AP35" i="28" s="1"/>
  <c r="AO27" i="28"/>
  <c r="AN43" i="12" s="1"/>
  <c r="AO5" i="41" s="1"/>
  <c r="AS25" i="28"/>
  <c r="AT34" i="28" s="1"/>
  <c r="AT37" i="28" s="1"/>
  <c r="AU15" i="13" s="1"/>
  <c r="AS26" i="28"/>
  <c r="AT35" i="28" s="1"/>
  <c r="AS27" i="28"/>
  <c r="AR43" i="12" s="1"/>
  <c r="AS5" i="41" s="1"/>
  <c r="AZ25" i="28"/>
  <c r="BA34" i="28" s="1"/>
  <c r="AZ26" i="28"/>
  <c r="BA35" i="28" s="1"/>
  <c r="AZ27" i="28"/>
  <c r="AY43" i="12" s="1"/>
  <c r="AZ5" i="41" s="1"/>
  <c r="BH27" i="28"/>
  <c r="BG43" i="12" s="1"/>
  <c r="BH5" i="41" s="1"/>
  <c r="BH25" i="28"/>
  <c r="BH26" i="28"/>
  <c r="BI35" i="28" s="1"/>
  <c r="AF42" i="12"/>
  <c r="L42" i="12"/>
  <c r="AE42" i="12"/>
  <c r="B42" i="12"/>
  <c r="AM18" i="33"/>
  <c r="AM19" i="33" s="1"/>
  <c r="AM21" i="33" s="1"/>
  <c r="AM30" i="33" s="1"/>
  <c r="AK28" i="28"/>
  <c r="AL28" i="28"/>
  <c r="F28" i="28"/>
  <c r="AF28" i="28"/>
  <c r="S28" i="28"/>
  <c r="D28" i="28"/>
  <c r="C28" i="28"/>
  <c r="U28" i="28"/>
  <c r="AH28" i="28"/>
  <c r="AF34" i="28"/>
  <c r="AF37" i="28" s="1"/>
  <c r="AG15" i="13" s="1"/>
  <c r="AE28" i="28"/>
  <c r="AB28" i="28"/>
  <c r="X28" i="28"/>
  <c r="AB34" i="28"/>
  <c r="AA28" i="28"/>
  <c r="AD28" i="28"/>
  <c r="Y28" i="28"/>
  <c r="O28" i="28"/>
  <c r="T28" i="28"/>
  <c r="V28" i="28"/>
  <c r="M28" i="28"/>
  <c r="D33" i="28"/>
  <c r="Z28" i="28"/>
  <c r="Q28" i="28"/>
  <c r="AD34" i="28"/>
  <c r="AC28" i="28"/>
  <c r="K28" i="28"/>
  <c r="R28" i="28"/>
  <c r="E28" i="28"/>
  <c r="J28" i="28"/>
  <c r="L28" i="28"/>
  <c r="AJ28" i="28"/>
  <c r="H28" i="28"/>
  <c r="AJ34" i="28"/>
  <c r="AJ37" i="28" s="1"/>
  <c r="AK15" i="13" s="1"/>
  <c r="AI28" i="28"/>
  <c r="I28" i="28"/>
  <c r="W28" i="28"/>
  <c r="G28" i="28"/>
  <c r="N28" i="28"/>
  <c r="P28" i="28"/>
  <c r="AG28" i="28"/>
  <c r="BG37" i="28" l="1"/>
  <c r="BH15" i="13" s="1"/>
  <c r="BI42" i="12"/>
  <c r="AW28" i="28"/>
  <c r="AV42" i="12"/>
  <c r="BD37" i="28"/>
  <c r="BE15" i="13" s="1"/>
  <c r="AS42" i="12"/>
  <c r="AS37" i="28"/>
  <c r="AT15" i="13" s="1"/>
  <c r="BE37" i="28"/>
  <c r="BF15" i="13" s="1"/>
  <c r="AM28" i="28"/>
  <c r="AV37" i="28"/>
  <c r="AW15" i="13" s="1"/>
  <c r="AX42" i="12"/>
  <c r="AR37" i="28"/>
  <c r="AS15" i="13" s="1"/>
  <c r="AT28" i="28"/>
  <c r="BH37" i="28"/>
  <c r="BI15" i="13" s="1"/>
  <c r="D42" i="42"/>
  <c r="D44" i="42" s="1"/>
  <c r="AQ28" i="28"/>
  <c r="BF37" i="28"/>
  <c r="BG15" i="13" s="1"/>
  <c r="AX37" i="28"/>
  <c r="AY15" i="13" s="1"/>
  <c r="AX28" i="28"/>
  <c r="AU37" i="28"/>
  <c r="AV15" i="13" s="1"/>
  <c r="BF42" i="12"/>
  <c r="AP28" i="28"/>
  <c r="AN28" i="28"/>
  <c r="AM42" i="12"/>
  <c r="C42" i="42"/>
  <c r="C44" i="42" s="1"/>
  <c r="BC28" i="28"/>
  <c r="BB42" i="12"/>
  <c r="AW37" i="28"/>
  <c r="AX15" i="13" s="1"/>
  <c r="AT42" i="12"/>
  <c r="D50" i="11"/>
  <c r="E46" i="28"/>
  <c r="BH28" i="28"/>
  <c r="BG42" i="12"/>
  <c r="BI34" i="28"/>
  <c r="BI37" i="28" s="1"/>
  <c r="BJ15" i="13" s="1"/>
  <c r="AY5" i="41"/>
  <c r="F43" i="42"/>
  <c r="D43" i="28"/>
  <c r="D49" i="11" s="1"/>
  <c r="D17" i="41" s="1"/>
  <c r="D37" i="28"/>
  <c r="E15" i="13" s="1"/>
  <c r="B42" i="42"/>
  <c r="AN42" i="12"/>
  <c r="BD28" i="28"/>
  <c r="BC42" i="12"/>
  <c r="AY28" i="28"/>
  <c r="BI28" i="28"/>
  <c r="BJ34" i="28"/>
  <c r="BJ37" i="28" s="1"/>
  <c r="BK15" i="13" s="1"/>
  <c r="E5" i="43"/>
  <c r="AV28" i="28"/>
  <c r="AU42" i="12"/>
  <c r="BA28" i="28"/>
  <c r="AZ42" i="12"/>
  <c r="AZ28" i="28"/>
  <c r="AY42" i="12"/>
  <c r="AP42" i="12"/>
  <c r="BG28" i="28"/>
  <c r="AW42" i="12"/>
  <c r="AR28" i="28"/>
  <c r="AQ42" i="12"/>
  <c r="AO42" i="12"/>
  <c r="AM5" i="41"/>
  <c r="E43" i="42"/>
  <c r="AL42" i="12"/>
  <c r="C5" i="41"/>
  <c r="B43" i="42"/>
  <c r="D5" i="43"/>
  <c r="AO28" i="28"/>
  <c r="BF28" i="28"/>
  <c r="D40" i="28"/>
  <c r="C58" i="11"/>
  <c r="AS28" i="28"/>
  <c r="AR42" i="12"/>
  <c r="BE42" i="12"/>
  <c r="BJ28" i="28"/>
  <c r="BE28" i="28"/>
  <c r="BD42" i="12"/>
  <c r="BB28" i="28"/>
  <c r="BA42" i="12"/>
  <c r="BH42" i="12"/>
  <c r="AU28" i="28"/>
  <c r="AN17" i="33"/>
  <c r="AN28" i="33" s="1"/>
  <c r="AN9" i="14"/>
  <c r="AM56" i="11" s="1"/>
  <c r="AM32" i="41" s="1"/>
  <c r="E33" i="28"/>
  <c r="F42" i="42" l="1"/>
  <c r="F44" i="42" s="1"/>
  <c r="B44" i="42"/>
  <c r="E43" i="28"/>
  <c r="E49" i="11" s="1"/>
  <c r="E17" i="41" s="1"/>
  <c r="E37" i="28"/>
  <c r="F15" i="13" s="1"/>
  <c r="C5" i="43"/>
  <c r="G5" i="43"/>
  <c r="D58" i="11"/>
  <c r="E40" i="28"/>
  <c r="F5" i="43"/>
  <c r="F46" i="28"/>
  <c r="E50" i="11"/>
  <c r="E42" i="42"/>
  <c r="E44" i="42" s="1"/>
  <c r="AO17" i="13"/>
  <c r="AN20" i="33"/>
  <c r="F33" i="28"/>
  <c r="AN24" i="33" l="1"/>
  <c r="AM63" i="12" s="1"/>
  <c r="G46" i="28"/>
  <c r="F50" i="11"/>
  <c r="F40" i="28"/>
  <c r="E58" i="11"/>
  <c r="F43" i="28"/>
  <c r="F49" i="11" s="1"/>
  <c r="F17" i="41" s="1"/>
  <c r="F37" i="28"/>
  <c r="G15" i="13" s="1"/>
  <c r="AN18" i="33"/>
  <c r="AN19" i="33" s="1"/>
  <c r="AN21" i="33" s="1"/>
  <c r="AN30" i="33" s="1"/>
  <c r="G33" i="28" l="1"/>
  <c r="G43" i="28" s="1"/>
  <c r="G40" i="28"/>
  <c r="F58" i="11"/>
  <c r="H46" i="28"/>
  <c r="G50" i="11"/>
  <c r="AO17" i="33"/>
  <c r="AO28" i="33" s="1"/>
  <c r="AO9" i="14"/>
  <c r="AN56" i="11" s="1"/>
  <c r="AN32" i="41" s="1"/>
  <c r="G37" i="28" l="1"/>
  <c r="H15" i="13" s="1"/>
  <c r="H43" i="28"/>
  <c r="G49" i="11"/>
  <c r="G17" i="41" s="1"/>
  <c r="I46" i="28"/>
  <c r="H50" i="11"/>
  <c r="H40" i="28"/>
  <c r="G58" i="11"/>
  <c r="AO20" i="33"/>
  <c r="AP17" i="13"/>
  <c r="AO24" i="33" l="1"/>
  <c r="AN63" i="12" s="1"/>
  <c r="AO18" i="33"/>
  <c r="AO19" i="33" s="1"/>
  <c r="AO21" i="33" s="1"/>
  <c r="I40" i="28"/>
  <c r="H58" i="11"/>
  <c r="I43" i="28"/>
  <c r="H49" i="11"/>
  <c r="H17" i="41" s="1"/>
  <c r="J46" i="28"/>
  <c r="I50" i="11"/>
  <c r="AO30" i="33" l="1"/>
  <c r="AP9" i="14" s="1"/>
  <c r="AO56" i="11" s="1"/>
  <c r="AO32" i="41" s="1"/>
  <c r="AP17" i="33"/>
  <c r="AP28" i="33" s="1"/>
  <c r="J43" i="28"/>
  <c r="I49" i="11"/>
  <c r="I17" i="41" s="1"/>
  <c r="K46" i="28"/>
  <c r="J50" i="11"/>
  <c r="J40" i="28"/>
  <c r="I58" i="11"/>
  <c r="AQ17" i="13"/>
  <c r="AP20" i="33"/>
  <c r="AP24" i="33" l="1"/>
  <c r="AO63" i="12" s="1"/>
  <c r="L46" i="28"/>
  <c r="K50" i="11"/>
  <c r="K40" i="28"/>
  <c r="J58" i="11"/>
  <c r="K43" i="28"/>
  <c r="J49" i="11"/>
  <c r="J17" i="41" s="1"/>
  <c r="AP18" i="33"/>
  <c r="AP19" i="33" s="1"/>
  <c r="AP21" i="33" s="1"/>
  <c r="AP30" i="33" s="1"/>
  <c r="L40" i="28" l="1"/>
  <c r="K58" i="11"/>
  <c r="L43" i="28"/>
  <c r="K49" i="11"/>
  <c r="K17" i="41" s="1"/>
  <c r="M46" i="28"/>
  <c r="L50" i="11"/>
  <c r="AQ9" i="14"/>
  <c r="AP56" i="11" s="1"/>
  <c r="AP32" i="41" s="1"/>
  <c r="AQ17" i="33"/>
  <c r="AQ28" i="33" s="1"/>
  <c r="M43" i="28" l="1"/>
  <c r="L49" i="11"/>
  <c r="L17" i="41" s="1"/>
  <c r="N46" i="28"/>
  <c r="M50" i="11"/>
  <c r="M40" i="28"/>
  <c r="L58" i="11"/>
  <c r="AQ20" i="33"/>
  <c r="AR17" i="13"/>
  <c r="C33" i="11"/>
  <c r="D33" i="11" s="1"/>
  <c r="E33" i="11" s="1"/>
  <c r="F33" i="11" s="1"/>
  <c r="G33" i="11" s="1"/>
  <c r="H33" i="11" s="1"/>
  <c r="I33" i="11" s="1"/>
  <c r="J33" i="11" s="1"/>
  <c r="K33" i="11" s="1"/>
  <c r="L33" i="11" s="1"/>
  <c r="M33" i="11" s="1"/>
  <c r="N33" i="11" s="1"/>
  <c r="C31" i="11"/>
  <c r="D31" i="11" s="1"/>
  <c r="E31" i="11" s="1"/>
  <c r="F31" i="11" s="1"/>
  <c r="C26" i="11"/>
  <c r="D26" i="11" s="1"/>
  <c r="E26" i="11" s="1"/>
  <c r="C25" i="11"/>
  <c r="D25" i="11" s="1"/>
  <c r="C22" i="11"/>
  <c r="AQ24" i="33" l="1"/>
  <c r="AP63" i="12" s="1"/>
  <c r="AQ18" i="33"/>
  <c r="AQ19" i="33" s="1"/>
  <c r="AQ21" i="33" s="1"/>
  <c r="AQ30" i="33" s="1"/>
  <c r="O46" i="28"/>
  <c r="N50" i="11"/>
  <c r="N40" i="28"/>
  <c r="M58" i="11"/>
  <c r="N43" i="28"/>
  <c r="M49" i="11"/>
  <c r="M17" i="41" s="1"/>
  <c r="O33" i="11"/>
  <c r="P33" i="11" s="1"/>
  <c r="Q33" i="11" s="1"/>
  <c r="R33" i="11" s="1"/>
  <c r="S33" i="11" s="1"/>
  <c r="T33" i="11" s="1"/>
  <c r="U33" i="11" s="1"/>
  <c r="V33" i="11" s="1"/>
  <c r="W33" i="11" s="1"/>
  <c r="X33" i="11" s="1"/>
  <c r="Y33" i="11" s="1"/>
  <c r="Z33" i="11" s="1"/>
  <c r="B33" i="40"/>
  <c r="D22" i="11"/>
  <c r="E22" i="11" s="1"/>
  <c r="D24" i="11"/>
  <c r="AR17" i="33"/>
  <c r="AR28" i="33" s="1"/>
  <c r="AR9" i="14"/>
  <c r="AQ56" i="11" s="1"/>
  <c r="AQ32" i="41" s="1"/>
  <c r="F26" i="11"/>
  <c r="G26" i="11" s="1"/>
  <c r="H26" i="11" s="1"/>
  <c r="I26" i="11" s="1"/>
  <c r="J26" i="11" s="1"/>
  <c r="K26" i="11" s="1"/>
  <c r="L26" i="11" s="1"/>
  <c r="M26" i="11" s="1"/>
  <c r="N26" i="11" s="1"/>
  <c r="E25" i="11"/>
  <c r="G31" i="11"/>
  <c r="C42" i="25"/>
  <c r="F42" i="25" s="1"/>
  <c r="C43" i="25"/>
  <c r="C58" i="25" s="1"/>
  <c r="C73" i="25" s="1"/>
  <c r="C88" i="25" s="1"/>
  <c r="C103" i="25" s="1"/>
  <c r="C118" i="25" s="1"/>
  <c r="C133" i="25" s="1"/>
  <c r="C148" i="25" s="1"/>
  <c r="C163" i="25" s="1"/>
  <c r="C178" i="25" s="1"/>
  <c r="C193" i="25" s="1"/>
  <c r="C208" i="25" s="1"/>
  <c r="C223" i="25" s="1"/>
  <c r="C238" i="25" s="1"/>
  <c r="C253" i="25" s="1"/>
  <c r="C268" i="25" s="1"/>
  <c r="C283" i="25" s="1"/>
  <c r="C298" i="25" s="1"/>
  <c r="C313" i="25" s="1"/>
  <c r="C328" i="25" s="1"/>
  <c r="C343" i="25" s="1"/>
  <c r="C358" i="25" s="1"/>
  <c r="C373" i="25" s="1"/>
  <c r="C388" i="25" s="1"/>
  <c r="C403" i="25" s="1"/>
  <c r="C418" i="25" s="1"/>
  <c r="C433" i="25" s="1"/>
  <c r="C448" i="25" s="1"/>
  <c r="C463" i="25" s="1"/>
  <c r="C478" i="25" s="1"/>
  <c r="C493" i="25" s="1"/>
  <c r="C508" i="25" s="1"/>
  <c r="C523" i="25" s="1"/>
  <c r="C538" i="25" s="1"/>
  <c r="C553" i="25" s="1"/>
  <c r="C568" i="25" s="1"/>
  <c r="C583" i="25" s="1"/>
  <c r="C598" i="25" s="1"/>
  <c r="C613" i="25" s="1"/>
  <c r="C628" i="25" s="1"/>
  <c r="C643" i="25" s="1"/>
  <c r="C658" i="25" s="1"/>
  <c r="C673" i="25" s="1"/>
  <c r="C688" i="25" s="1"/>
  <c r="C703" i="25" s="1"/>
  <c r="C718" i="25" s="1"/>
  <c r="C733" i="25" s="1"/>
  <c r="C748" i="25" s="1"/>
  <c r="C763" i="25" s="1"/>
  <c r="C778" i="25" s="1"/>
  <c r="C793" i="25" s="1"/>
  <c r="C808" i="25" s="1"/>
  <c r="C823" i="25" s="1"/>
  <c r="C838" i="25" s="1"/>
  <c r="C853" i="25" s="1"/>
  <c r="C868" i="25" s="1"/>
  <c r="C883" i="25" s="1"/>
  <c r="C898" i="25" s="1"/>
  <c r="C913" i="25" s="1"/>
  <c r="C928" i="25" s="1"/>
  <c r="C943" i="25" s="1"/>
  <c r="C44" i="25"/>
  <c r="F44" i="25" s="1"/>
  <c r="C45" i="25"/>
  <c r="C60" i="25" s="1"/>
  <c r="C75" i="25" s="1"/>
  <c r="C90" i="25" s="1"/>
  <c r="C105" i="25" s="1"/>
  <c r="C120" i="25" s="1"/>
  <c r="C135" i="25" s="1"/>
  <c r="C150" i="25" s="1"/>
  <c r="C165" i="25" s="1"/>
  <c r="C180" i="25" s="1"/>
  <c r="C195" i="25" s="1"/>
  <c r="C210" i="25" s="1"/>
  <c r="C225" i="25" s="1"/>
  <c r="C240" i="25" s="1"/>
  <c r="C255" i="25" s="1"/>
  <c r="C270" i="25" s="1"/>
  <c r="C285" i="25" s="1"/>
  <c r="C300" i="25" s="1"/>
  <c r="C315" i="25" s="1"/>
  <c r="C330" i="25" s="1"/>
  <c r="C345" i="25" s="1"/>
  <c r="C360" i="25" s="1"/>
  <c r="C375" i="25" s="1"/>
  <c r="C390" i="25" s="1"/>
  <c r="C405" i="25" s="1"/>
  <c r="C420" i="25" s="1"/>
  <c r="C435" i="25" s="1"/>
  <c r="C450" i="25" s="1"/>
  <c r="C465" i="25" s="1"/>
  <c r="C480" i="25" s="1"/>
  <c r="C495" i="25" s="1"/>
  <c r="C510" i="25" s="1"/>
  <c r="C525" i="25" s="1"/>
  <c r="C540" i="25" s="1"/>
  <c r="C555" i="25" s="1"/>
  <c r="C570" i="25" s="1"/>
  <c r="C585" i="25" s="1"/>
  <c r="C600" i="25" s="1"/>
  <c r="C615" i="25" s="1"/>
  <c r="C630" i="25" s="1"/>
  <c r="C645" i="25" s="1"/>
  <c r="C660" i="25" s="1"/>
  <c r="C675" i="25" s="1"/>
  <c r="C690" i="25" s="1"/>
  <c r="C705" i="25" s="1"/>
  <c r="C720" i="25" s="1"/>
  <c r="C735" i="25" s="1"/>
  <c r="C750" i="25" s="1"/>
  <c r="C765" i="25" s="1"/>
  <c r="C780" i="25" s="1"/>
  <c r="C795" i="25" s="1"/>
  <c r="C810" i="25" s="1"/>
  <c r="C825" i="25" s="1"/>
  <c r="C840" i="25" s="1"/>
  <c r="C855" i="25" s="1"/>
  <c r="C870" i="25" s="1"/>
  <c r="C885" i="25" s="1"/>
  <c r="C900" i="25" s="1"/>
  <c r="C915" i="25" s="1"/>
  <c r="C930" i="25" s="1"/>
  <c r="C945" i="25" s="1"/>
  <c r="C46" i="25"/>
  <c r="F46" i="25" s="1"/>
  <c r="C41" i="25"/>
  <c r="C56" i="25" s="1"/>
  <c r="C71" i="25" s="1"/>
  <c r="C86" i="25" s="1"/>
  <c r="C24" i="25"/>
  <c r="C25" i="25"/>
  <c r="C26" i="25"/>
  <c r="M26" i="25" s="1"/>
  <c r="C27" i="25"/>
  <c r="C28" i="25"/>
  <c r="C23" i="25"/>
  <c r="AJ16" i="25"/>
  <c r="M18" i="25"/>
  <c r="AC18" i="25"/>
  <c r="AS18" i="25"/>
  <c r="C15" i="25"/>
  <c r="V15" i="25" s="1"/>
  <c r="C16" i="25"/>
  <c r="H16" i="25" s="1"/>
  <c r="C17" i="25"/>
  <c r="M17" i="25" s="1"/>
  <c r="C18" i="25"/>
  <c r="J18" i="25" s="1"/>
  <c r="C19" i="25"/>
  <c r="S19" i="25" s="1"/>
  <c r="S28" i="25" s="1"/>
  <c r="C14" i="25"/>
  <c r="Y14" i="25" s="1"/>
  <c r="C32" i="11"/>
  <c r="D32" i="11" s="1"/>
  <c r="E32" i="11" s="1"/>
  <c r="E30" i="11" s="1"/>
  <c r="C57" i="25"/>
  <c r="C72" i="25" s="1"/>
  <c r="C87" i="25" s="1"/>
  <c r="C102" i="25" s="1"/>
  <c r="C117" i="25" s="1"/>
  <c r="C132" i="25" s="1"/>
  <c r="C147" i="25" s="1"/>
  <c r="C162" i="25" s="1"/>
  <c r="C177" i="25" s="1"/>
  <c r="C192" i="25" s="1"/>
  <c r="C207" i="25" s="1"/>
  <c r="C222" i="25" s="1"/>
  <c r="C237" i="25" s="1"/>
  <c r="C252" i="25" s="1"/>
  <c r="C267" i="25" s="1"/>
  <c r="C282" i="25" s="1"/>
  <c r="C297" i="25" s="1"/>
  <c r="C312" i="25" s="1"/>
  <c r="C327" i="25" s="1"/>
  <c r="C342" i="25" s="1"/>
  <c r="C357" i="25" s="1"/>
  <c r="C372" i="25" s="1"/>
  <c r="C387" i="25" s="1"/>
  <c r="C402" i="25" s="1"/>
  <c r="C417" i="25" s="1"/>
  <c r="C432" i="25" s="1"/>
  <c r="C447" i="25" s="1"/>
  <c r="C462" i="25" s="1"/>
  <c r="C477" i="25" s="1"/>
  <c r="C492" i="25" s="1"/>
  <c r="C507" i="25" s="1"/>
  <c r="C522" i="25" s="1"/>
  <c r="C537" i="25" s="1"/>
  <c r="C552" i="25" s="1"/>
  <c r="C567" i="25" s="1"/>
  <c r="C582" i="25" s="1"/>
  <c r="C597" i="25" s="1"/>
  <c r="C612" i="25" s="1"/>
  <c r="C627" i="25" s="1"/>
  <c r="C642" i="25" s="1"/>
  <c r="C657" i="25" s="1"/>
  <c r="C672" i="25" s="1"/>
  <c r="C687" i="25" s="1"/>
  <c r="C702" i="25" s="1"/>
  <c r="C717" i="25" s="1"/>
  <c r="C732" i="25" s="1"/>
  <c r="C747" i="25" s="1"/>
  <c r="C762" i="25" s="1"/>
  <c r="C777" i="25" s="1"/>
  <c r="C792" i="25" s="1"/>
  <c r="C807" i="25" s="1"/>
  <c r="C822" i="25" s="1"/>
  <c r="C837" i="25" s="1"/>
  <c r="C852" i="25" s="1"/>
  <c r="C867" i="25" s="1"/>
  <c r="C882" i="25" s="1"/>
  <c r="C897" i="25" s="1"/>
  <c r="C912" i="25" s="1"/>
  <c r="C927" i="25" s="1"/>
  <c r="C942" i="25" s="1"/>
  <c r="B18" i="25"/>
  <c r="B15" i="25"/>
  <c r="B14" i="25"/>
  <c r="B28" i="25"/>
  <c r="B37" i="25" s="1"/>
  <c r="B46" i="25" s="1"/>
  <c r="B27" i="25"/>
  <c r="B36" i="25" s="1"/>
  <c r="B45" i="25" s="1"/>
  <c r="B26" i="25"/>
  <c r="B35" i="25" s="1"/>
  <c r="B44" i="25" s="1"/>
  <c r="B16" i="25"/>
  <c r="B24" i="25"/>
  <c r="B33" i="25" s="1"/>
  <c r="B42" i="25" s="1"/>
  <c r="B23" i="25"/>
  <c r="B32" i="25" s="1"/>
  <c r="B41" i="25" s="1"/>
  <c r="C101" i="25" l="1"/>
  <c r="I86" i="25"/>
  <c r="BI18" i="25"/>
  <c r="AW14" i="25"/>
  <c r="Q14" i="25"/>
  <c r="BH23" i="25"/>
  <c r="AJ25" i="25"/>
  <c r="AW23" i="25"/>
  <c r="Y23" i="25"/>
  <c r="Y32" i="25" s="1"/>
  <c r="Q23" i="25"/>
  <c r="AY19" i="25"/>
  <c r="AY28" i="25" s="1"/>
  <c r="R19" i="25"/>
  <c r="AH19" i="25"/>
  <c r="BL19" i="25"/>
  <c r="BL28" i="25" s="1"/>
  <c r="BD19" i="25"/>
  <c r="BD28" i="25" s="1"/>
  <c r="AV19" i="25"/>
  <c r="AV28" i="25" s="1"/>
  <c r="AN19" i="25"/>
  <c r="AN28" i="25" s="1"/>
  <c r="AN37" i="25" s="1"/>
  <c r="AA19" i="25"/>
  <c r="AA28" i="25" s="1"/>
  <c r="K19" i="25"/>
  <c r="K28" i="25" s="1"/>
  <c r="BB18" i="25"/>
  <c r="BB27" i="25" s="1"/>
  <c r="BB36" i="25" s="1"/>
  <c r="AL18" i="25"/>
  <c r="AL27" i="25" s="1"/>
  <c r="AL36" i="25" s="1"/>
  <c r="V18" i="25"/>
  <c r="BH16" i="25"/>
  <c r="AB16" i="25"/>
  <c r="BJ15" i="25"/>
  <c r="AT15" i="25"/>
  <c r="AT24" i="25" s="1"/>
  <c r="AT33" i="25" s="1"/>
  <c r="AD15" i="25"/>
  <c r="N15" i="25"/>
  <c r="AO14" i="25"/>
  <c r="AO23" i="25" s="1"/>
  <c r="I14" i="25"/>
  <c r="I23" i="25" s="1"/>
  <c r="BG19" i="25"/>
  <c r="BG28" i="25" s="1"/>
  <c r="AQ19" i="25"/>
  <c r="AQ28" i="25" s="1"/>
  <c r="BK15" i="25"/>
  <c r="BK24" i="25" s="1"/>
  <c r="BK33" i="25" s="1"/>
  <c r="AU15" i="25"/>
  <c r="AE15" i="25"/>
  <c r="O15" i="25"/>
  <c r="BK19" i="25"/>
  <c r="BK28" i="25" s="1"/>
  <c r="BC19" i="25"/>
  <c r="BC28" i="25" s="1"/>
  <c r="BD37" i="25" s="1"/>
  <c r="AU19" i="25"/>
  <c r="AU28" i="25" s="1"/>
  <c r="AM19" i="25"/>
  <c r="AM28" i="25" s="1"/>
  <c r="Z19" i="25"/>
  <c r="J19" i="25"/>
  <c r="J28" i="25" s="1"/>
  <c r="BA18" i="25"/>
  <c r="AK18" i="25"/>
  <c r="U18" i="25"/>
  <c r="U27" i="25" s="1"/>
  <c r="AZ16" i="25"/>
  <c r="AZ25" i="25" s="1"/>
  <c r="T16" i="25"/>
  <c r="T25" i="25" s="1"/>
  <c r="BC15" i="25"/>
  <c r="BC24" i="25" s="1"/>
  <c r="AM15" i="25"/>
  <c r="AM24" i="25" s="1"/>
  <c r="AN33" i="25" s="1"/>
  <c r="W15" i="25"/>
  <c r="BM14" i="25"/>
  <c r="BM23" i="25" s="1"/>
  <c r="AG14" i="25"/>
  <c r="AG23" i="25" s="1"/>
  <c r="AG32" i="25" s="1"/>
  <c r="X23" i="25"/>
  <c r="BH19" i="25"/>
  <c r="BH28" i="25" s="1"/>
  <c r="BH37" i="25" s="1"/>
  <c r="AZ19" i="25"/>
  <c r="AZ28" i="25" s="1"/>
  <c r="AZ37" i="25" s="1"/>
  <c r="AR19" i="25"/>
  <c r="AR28" i="25" s="1"/>
  <c r="AI19" i="25"/>
  <c r="AI28" i="25" s="1"/>
  <c r="BJ18" i="25"/>
  <c r="AT18" i="25"/>
  <c r="AD18" i="25"/>
  <c r="N18" i="25"/>
  <c r="N27" i="25" s="1"/>
  <c r="AR16" i="25"/>
  <c r="AR25" i="25" s="1"/>
  <c r="L16" i="25"/>
  <c r="BB15" i="25"/>
  <c r="BB24" i="25" s="1"/>
  <c r="AL15" i="25"/>
  <c r="AL24" i="25" s="1"/>
  <c r="BE14" i="25"/>
  <c r="O40" i="28"/>
  <c r="N58" i="11"/>
  <c r="B50" i="40"/>
  <c r="O43" i="28"/>
  <c r="N49" i="11"/>
  <c r="P46" i="28"/>
  <c r="O50" i="11"/>
  <c r="BM17" i="25"/>
  <c r="BM26" i="25" s="1"/>
  <c r="BE17" i="25"/>
  <c r="AW17" i="25"/>
  <c r="AW26" i="25" s="1"/>
  <c r="AO17" i="25"/>
  <c r="AG17" i="25"/>
  <c r="Y17" i="25"/>
  <c r="Y26" i="25" s="1"/>
  <c r="Q17" i="25"/>
  <c r="Q26" i="25" s="1"/>
  <c r="I17" i="25"/>
  <c r="I26" i="25" s="1"/>
  <c r="J14" i="25"/>
  <c r="N14" i="25"/>
  <c r="R14" i="25"/>
  <c r="R23" i="25" s="1"/>
  <c r="V14" i="25"/>
  <c r="Z14" i="25"/>
  <c r="AD14" i="25"/>
  <c r="AD23" i="25" s="1"/>
  <c r="AH14" i="25"/>
  <c r="AH23" i="25" s="1"/>
  <c r="AL14" i="25"/>
  <c r="AP14" i="25"/>
  <c r="AT14" i="25"/>
  <c r="AT23" i="25" s="1"/>
  <c r="AX14" i="25"/>
  <c r="AX23" i="25" s="1"/>
  <c r="BB14" i="25"/>
  <c r="BB23" i="25" s="1"/>
  <c r="BF14" i="25"/>
  <c r="BJ14" i="25"/>
  <c r="BJ23" i="25" s="1"/>
  <c r="G14" i="25"/>
  <c r="G23" i="25" s="1"/>
  <c r="K14" i="25"/>
  <c r="K23" i="25" s="1"/>
  <c r="O14" i="25"/>
  <c r="S14" i="25"/>
  <c r="W14" i="25"/>
  <c r="W23" i="25" s="1"/>
  <c r="AA14" i="25"/>
  <c r="AE14" i="25"/>
  <c r="AI14" i="25"/>
  <c r="AM14" i="25"/>
  <c r="AM23" i="25" s="1"/>
  <c r="AQ14" i="25"/>
  <c r="AU14" i="25"/>
  <c r="AY14" i="25"/>
  <c r="BC14" i="25"/>
  <c r="BC23" i="25" s="1"/>
  <c r="BG14" i="25"/>
  <c r="BK14" i="25"/>
  <c r="BI27" i="25"/>
  <c r="BA27" i="25"/>
  <c r="AK27" i="25"/>
  <c r="BL17" i="25"/>
  <c r="BL26" i="25" s="1"/>
  <c r="AV17" i="25"/>
  <c r="AV26" i="25" s="1"/>
  <c r="AF17" i="25"/>
  <c r="P17" i="25"/>
  <c r="BG16" i="25"/>
  <c r="BG25" i="25" s="1"/>
  <c r="AQ16" i="25"/>
  <c r="AQ25" i="25" s="1"/>
  <c r="AA16" i="25"/>
  <c r="S16" i="25"/>
  <c r="BL14" i="25"/>
  <c r="BL23" i="25" s="1"/>
  <c r="BM32" i="25" s="1"/>
  <c r="AV14" i="25"/>
  <c r="AV23" i="25" s="1"/>
  <c r="AW32" i="25" s="1"/>
  <c r="AF14" i="25"/>
  <c r="AF23" i="25" s="1"/>
  <c r="X14" i="25"/>
  <c r="P14" i="25"/>
  <c r="P23" i="25" s="1"/>
  <c r="H14" i="25"/>
  <c r="H23" i="25" s="1"/>
  <c r="C61" i="25"/>
  <c r="C76" i="25" s="1"/>
  <c r="C91" i="25" s="1"/>
  <c r="C106" i="25" s="1"/>
  <c r="C121" i="25" s="1"/>
  <c r="C136" i="25" s="1"/>
  <c r="C151" i="25" s="1"/>
  <c r="C166" i="25" s="1"/>
  <c r="C181" i="25" s="1"/>
  <c r="C196" i="25" s="1"/>
  <c r="C211" i="25" s="1"/>
  <c r="C226" i="25" s="1"/>
  <c r="C241" i="25" s="1"/>
  <c r="C256" i="25" s="1"/>
  <c r="C271" i="25" s="1"/>
  <c r="C286" i="25" s="1"/>
  <c r="C301" i="25" s="1"/>
  <c r="C316" i="25" s="1"/>
  <c r="C331" i="25" s="1"/>
  <c r="C346" i="25" s="1"/>
  <c r="C361" i="25" s="1"/>
  <c r="C376" i="25" s="1"/>
  <c r="C391" i="25" s="1"/>
  <c r="C406" i="25" s="1"/>
  <c r="C421" i="25" s="1"/>
  <c r="C436" i="25" s="1"/>
  <c r="C451" i="25" s="1"/>
  <c r="C466" i="25" s="1"/>
  <c r="C481" i="25" s="1"/>
  <c r="C496" i="25" s="1"/>
  <c r="C511" i="25" s="1"/>
  <c r="C526" i="25" s="1"/>
  <c r="C541" i="25" s="1"/>
  <c r="C556" i="25" s="1"/>
  <c r="C571" i="25" s="1"/>
  <c r="C586" i="25" s="1"/>
  <c r="C601" i="25" s="1"/>
  <c r="C616" i="25" s="1"/>
  <c r="C631" i="25" s="1"/>
  <c r="C646" i="25" s="1"/>
  <c r="C661" i="25" s="1"/>
  <c r="C676" i="25" s="1"/>
  <c r="C691" i="25" s="1"/>
  <c r="C706" i="25" s="1"/>
  <c r="C721" i="25" s="1"/>
  <c r="C736" i="25" s="1"/>
  <c r="C751" i="25" s="1"/>
  <c r="C766" i="25" s="1"/>
  <c r="C781" i="25" s="1"/>
  <c r="C796" i="25" s="1"/>
  <c r="C811" i="25" s="1"/>
  <c r="C826" i="25" s="1"/>
  <c r="C841" i="25" s="1"/>
  <c r="C856" i="25" s="1"/>
  <c r="C871" i="25" s="1"/>
  <c r="C886" i="25" s="1"/>
  <c r="C901" i="25" s="1"/>
  <c r="C916" i="25" s="1"/>
  <c r="C931" i="25" s="1"/>
  <c r="C946" i="25" s="1"/>
  <c r="H19" i="25"/>
  <c r="H28" i="25" s="1"/>
  <c r="L19" i="25"/>
  <c r="L28" i="25" s="1"/>
  <c r="P19" i="25"/>
  <c r="P28" i="25" s="1"/>
  <c r="T19" i="25"/>
  <c r="T28" i="25" s="1"/>
  <c r="X19" i="25"/>
  <c r="X28" i="25" s="1"/>
  <c r="AB19" i="25"/>
  <c r="AB28" i="25" s="1"/>
  <c r="AF19" i="25"/>
  <c r="AF28" i="25" s="1"/>
  <c r="AJ19" i="25"/>
  <c r="AJ28" i="25" s="1"/>
  <c r="I19" i="25"/>
  <c r="I28" i="25" s="1"/>
  <c r="M19" i="25"/>
  <c r="M28" i="25" s="1"/>
  <c r="Q19" i="25"/>
  <c r="Q28" i="25" s="1"/>
  <c r="U19" i="25"/>
  <c r="U28" i="25" s="1"/>
  <c r="Y19" i="25"/>
  <c r="Y28" i="25" s="1"/>
  <c r="AC19" i="25"/>
  <c r="AC28" i="25" s="1"/>
  <c r="AC37" i="25" s="1"/>
  <c r="AG19" i="25"/>
  <c r="AG28" i="25" s="1"/>
  <c r="H15" i="25"/>
  <c r="H24" i="25" s="1"/>
  <c r="L15" i="25"/>
  <c r="P15" i="25"/>
  <c r="P24" i="25" s="1"/>
  <c r="T15" i="25"/>
  <c r="T24" i="25" s="1"/>
  <c r="X15" i="25"/>
  <c r="X24" i="25" s="1"/>
  <c r="Y33" i="25" s="1"/>
  <c r="AB15" i="25"/>
  <c r="AF15" i="25"/>
  <c r="AF24" i="25" s="1"/>
  <c r="AG33" i="25" s="1"/>
  <c r="AJ15" i="25"/>
  <c r="AJ24" i="25" s="1"/>
  <c r="AN15" i="25"/>
  <c r="AN24" i="25" s="1"/>
  <c r="AR15" i="25"/>
  <c r="AV15" i="25"/>
  <c r="AV24" i="25" s="1"/>
  <c r="AZ15" i="25"/>
  <c r="BD15" i="25"/>
  <c r="BD24" i="25" s="1"/>
  <c r="BH15" i="25"/>
  <c r="BL15" i="25"/>
  <c r="BL24" i="25" s="1"/>
  <c r="I15" i="25"/>
  <c r="I24" i="25" s="1"/>
  <c r="M15" i="25"/>
  <c r="M24" i="25" s="1"/>
  <c r="Q15" i="25"/>
  <c r="Q24" i="25" s="1"/>
  <c r="U15" i="25"/>
  <c r="Y15" i="25"/>
  <c r="Y24" i="25" s="1"/>
  <c r="AC15" i="25"/>
  <c r="AC24" i="25" s="1"/>
  <c r="AG15" i="25"/>
  <c r="AG24" i="25" s="1"/>
  <c r="AK15" i="25"/>
  <c r="AK24" i="25" s="1"/>
  <c r="AO15" i="25"/>
  <c r="AO24" i="25" s="1"/>
  <c r="AS15" i="25"/>
  <c r="AS24" i="25" s="1"/>
  <c r="AW15" i="25"/>
  <c r="AW24" i="25" s="1"/>
  <c r="BA15" i="25"/>
  <c r="BE15" i="25"/>
  <c r="BE24" i="25" s="1"/>
  <c r="BI15" i="25"/>
  <c r="BI24" i="25" s="1"/>
  <c r="BM15" i="25"/>
  <c r="BM24" i="25" s="1"/>
  <c r="F15" i="25"/>
  <c r="F24" i="25" s="1"/>
  <c r="F33" i="25" s="1"/>
  <c r="BJ19" i="25"/>
  <c r="BF19" i="25"/>
  <c r="BB19" i="25"/>
  <c r="AX19" i="25"/>
  <c r="AX28" i="25" s="1"/>
  <c r="AY37" i="25" s="1"/>
  <c r="AT19" i="25"/>
  <c r="AP19" i="25"/>
  <c r="AL19" i="25"/>
  <c r="AE19" i="25"/>
  <c r="AE28" i="25" s="1"/>
  <c r="AF37" i="25" s="1"/>
  <c r="W19" i="25"/>
  <c r="W28" i="25" s="1"/>
  <c r="O19" i="25"/>
  <c r="O28" i="25" s="1"/>
  <c r="G19" i="25"/>
  <c r="G28" i="25" s="1"/>
  <c r="BF18" i="25"/>
  <c r="AX18" i="25"/>
  <c r="AX27" i="25" s="1"/>
  <c r="AX36" i="25" s="1"/>
  <c r="AP18" i="25"/>
  <c r="AH18" i="25"/>
  <c r="Z18" i="25"/>
  <c r="R18" i="25"/>
  <c r="R27" i="25" s="1"/>
  <c r="R36" i="25" s="1"/>
  <c r="BI17" i="25"/>
  <c r="BA17" i="25"/>
  <c r="BA26" i="25" s="1"/>
  <c r="AS17" i="25"/>
  <c r="AS26" i="25" s="1"/>
  <c r="AK17" i="25"/>
  <c r="AK26" i="25" s="1"/>
  <c r="AK35" i="25" s="1"/>
  <c r="AC17" i="25"/>
  <c r="U17" i="25"/>
  <c r="U26" i="25" s="1"/>
  <c r="BL16" i="25"/>
  <c r="BD16" i="25"/>
  <c r="AV16" i="25"/>
  <c r="AV25" i="25" s="1"/>
  <c r="AV34" i="25" s="1"/>
  <c r="AN16" i="25"/>
  <c r="AN25" i="25" s="1"/>
  <c r="AF16" i="25"/>
  <c r="AF25" i="25" s="1"/>
  <c r="X16" i="25"/>
  <c r="P16" i="25"/>
  <c r="P25" i="25" s="1"/>
  <c r="P34" i="25" s="1"/>
  <c r="BG15" i="25"/>
  <c r="AY15" i="25"/>
  <c r="AQ15" i="25"/>
  <c r="AI15" i="25"/>
  <c r="AI24" i="25" s="1"/>
  <c r="AJ33" i="25" s="1"/>
  <c r="AA15" i="25"/>
  <c r="S15" i="25"/>
  <c r="K15" i="25"/>
  <c r="BI14" i="25"/>
  <c r="BA14" i="25"/>
  <c r="AS14" i="25"/>
  <c r="AS23" i="25" s="1"/>
  <c r="AK14" i="25"/>
  <c r="AK23" i="25" s="1"/>
  <c r="AC14" i="25"/>
  <c r="AC23" i="25" s="1"/>
  <c r="U14" i="25"/>
  <c r="M14" i="25"/>
  <c r="J17" i="25"/>
  <c r="J26" i="25" s="1"/>
  <c r="J35" i="25" s="1"/>
  <c r="N17" i="25"/>
  <c r="R17" i="25"/>
  <c r="R26" i="25" s="1"/>
  <c r="V17" i="25"/>
  <c r="Z17" i="25"/>
  <c r="Z26" i="25" s="1"/>
  <c r="AD17" i="25"/>
  <c r="AH17" i="25"/>
  <c r="AH26" i="25" s="1"/>
  <c r="AL17" i="25"/>
  <c r="AL26" i="25" s="1"/>
  <c r="AP17" i="25"/>
  <c r="AP26" i="25" s="1"/>
  <c r="AT17" i="25"/>
  <c r="AX17" i="25"/>
  <c r="BB17" i="25"/>
  <c r="BF17" i="25"/>
  <c r="BF26" i="25" s="1"/>
  <c r="BJ17" i="25"/>
  <c r="G17" i="25"/>
  <c r="G26" i="25" s="1"/>
  <c r="K17" i="25"/>
  <c r="O17" i="25"/>
  <c r="O26" i="25" s="1"/>
  <c r="S17" i="25"/>
  <c r="W17" i="25"/>
  <c r="AA17" i="25"/>
  <c r="AE17" i="25"/>
  <c r="AE26" i="25" s="1"/>
  <c r="AI17" i="25"/>
  <c r="AM17" i="25"/>
  <c r="AQ17" i="25"/>
  <c r="AU17" i="25"/>
  <c r="AU26" i="25" s="1"/>
  <c r="AY17" i="25"/>
  <c r="BC17" i="25"/>
  <c r="BG17" i="25"/>
  <c r="BK17" i="25"/>
  <c r="BK26" i="25" s="1"/>
  <c r="F17" i="25"/>
  <c r="F26" i="25" s="1"/>
  <c r="I16" i="25"/>
  <c r="I25" i="25" s="1"/>
  <c r="M16" i="25"/>
  <c r="Q16" i="25"/>
  <c r="U16" i="25"/>
  <c r="U25" i="25" s="1"/>
  <c r="V34" i="25" s="1"/>
  <c r="Y16" i="25"/>
  <c r="AC16" i="25"/>
  <c r="AG16" i="25"/>
  <c r="AK16" i="25"/>
  <c r="AK25" i="25" s="1"/>
  <c r="AK34" i="25" s="1"/>
  <c r="AO16" i="25"/>
  <c r="AO25" i="25" s="1"/>
  <c r="AS16" i="25"/>
  <c r="AW16" i="25"/>
  <c r="BA16" i="25"/>
  <c r="BA25" i="25" s="1"/>
  <c r="BB34" i="25" s="1"/>
  <c r="BE16" i="25"/>
  <c r="BI16" i="25"/>
  <c r="BM16" i="25"/>
  <c r="J16" i="25"/>
  <c r="N16" i="25"/>
  <c r="N25" i="25" s="1"/>
  <c r="R16" i="25"/>
  <c r="V16" i="25"/>
  <c r="V25" i="25" s="1"/>
  <c r="Z16" i="25"/>
  <c r="Z25" i="25" s="1"/>
  <c r="AD16" i="25"/>
  <c r="AD25" i="25" s="1"/>
  <c r="AH16" i="25"/>
  <c r="AL16" i="25"/>
  <c r="AL25" i="25" s="1"/>
  <c r="AP16" i="25"/>
  <c r="AT16" i="25"/>
  <c r="AT25" i="25" s="1"/>
  <c r="AX16" i="25"/>
  <c r="AX25" i="25" s="1"/>
  <c r="BB16" i="25"/>
  <c r="BB25" i="25" s="1"/>
  <c r="BF16" i="25"/>
  <c r="BF25" i="25" s="1"/>
  <c r="BJ16" i="25"/>
  <c r="BJ25" i="25" s="1"/>
  <c r="F16" i="25"/>
  <c r="F25" i="25" s="1"/>
  <c r="F34" i="25" s="1"/>
  <c r="AS27" i="25"/>
  <c r="AC27" i="25"/>
  <c r="M27" i="25"/>
  <c r="BD17" i="25"/>
  <c r="BD26" i="25" s="1"/>
  <c r="AN17" i="25"/>
  <c r="X17" i="25"/>
  <c r="H17" i="25"/>
  <c r="H26" i="25" s="1"/>
  <c r="AY16" i="25"/>
  <c r="AI16" i="25"/>
  <c r="K16" i="25"/>
  <c r="K25" i="25" s="1"/>
  <c r="BD14" i="25"/>
  <c r="AN14" i="25"/>
  <c r="AN23" i="25" s="1"/>
  <c r="AO32" i="25" s="1"/>
  <c r="F14" i="25"/>
  <c r="F23" i="25" s="1"/>
  <c r="G18" i="25"/>
  <c r="G27" i="25" s="1"/>
  <c r="K18" i="25"/>
  <c r="O18" i="25"/>
  <c r="S18" i="25"/>
  <c r="W18" i="25"/>
  <c r="W27" i="25" s="1"/>
  <c r="X36" i="25" s="1"/>
  <c r="AA18" i="25"/>
  <c r="AE18" i="25"/>
  <c r="AI18" i="25"/>
  <c r="AM18" i="25"/>
  <c r="AM27" i="25" s="1"/>
  <c r="AN36" i="25" s="1"/>
  <c r="AQ18" i="25"/>
  <c r="AU18" i="25"/>
  <c r="AY18" i="25"/>
  <c r="BC18" i="25"/>
  <c r="BC27" i="25" s="1"/>
  <c r="BG18" i="25"/>
  <c r="BK18" i="25"/>
  <c r="H18" i="25"/>
  <c r="H27" i="25" s="1"/>
  <c r="L18" i="25"/>
  <c r="L27" i="25" s="1"/>
  <c r="P18" i="25"/>
  <c r="P27" i="25" s="1"/>
  <c r="T18" i="25"/>
  <c r="T27" i="25" s="1"/>
  <c r="X18" i="25"/>
  <c r="X27" i="25" s="1"/>
  <c r="AB18" i="25"/>
  <c r="AB27" i="25" s="1"/>
  <c r="AF18" i="25"/>
  <c r="AF27" i="25" s="1"/>
  <c r="AJ18" i="25"/>
  <c r="AJ27" i="25" s="1"/>
  <c r="AN18" i="25"/>
  <c r="AN27" i="25" s="1"/>
  <c r="AR18" i="25"/>
  <c r="AR27" i="25" s="1"/>
  <c r="AS36" i="25" s="1"/>
  <c r="AV18" i="25"/>
  <c r="AV27" i="25" s="1"/>
  <c r="AZ18" i="25"/>
  <c r="AZ27" i="25" s="1"/>
  <c r="BD18" i="25"/>
  <c r="BD27" i="25" s="1"/>
  <c r="BH18" i="25"/>
  <c r="BH27" i="25" s="1"/>
  <c r="BL18" i="25"/>
  <c r="BL27" i="25" s="1"/>
  <c r="F19" i="25"/>
  <c r="F28" i="25" s="1"/>
  <c r="BM19" i="25"/>
  <c r="BM28" i="25" s="1"/>
  <c r="BI19" i="25"/>
  <c r="BI28" i="25" s="1"/>
  <c r="BE19" i="25"/>
  <c r="BE28" i="25" s="1"/>
  <c r="BA19" i="25"/>
  <c r="BA28" i="25" s="1"/>
  <c r="AW19" i="25"/>
  <c r="AW28" i="25" s="1"/>
  <c r="AS19" i="25"/>
  <c r="AS28" i="25" s="1"/>
  <c r="AO19" i="25"/>
  <c r="AO28" i="25" s="1"/>
  <c r="AK19" i="25"/>
  <c r="AK28" i="25" s="1"/>
  <c r="AD19" i="25"/>
  <c r="V19" i="25"/>
  <c r="N19" i="25"/>
  <c r="BM18" i="25"/>
  <c r="BM27" i="25" s="1"/>
  <c r="BE18" i="25"/>
  <c r="BE27" i="25" s="1"/>
  <c r="AW18" i="25"/>
  <c r="AW27" i="25" s="1"/>
  <c r="AO18" i="25"/>
  <c r="AG18" i="25"/>
  <c r="AG27" i="25" s="1"/>
  <c r="Y18" i="25"/>
  <c r="Y27" i="25" s="1"/>
  <c r="Q18" i="25"/>
  <c r="Q27" i="25" s="1"/>
  <c r="I18" i="25"/>
  <c r="BH17" i="25"/>
  <c r="BH26" i="25" s="1"/>
  <c r="AZ17" i="25"/>
  <c r="AZ26" i="25" s="1"/>
  <c r="AR17" i="25"/>
  <c r="AR26" i="25" s="1"/>
  <c r="AJ17" i="25"/>
  <c r="AJ26" i="25" s="1"/>
  <c r="AB17" i="25"/>
  <c r="AB26" i="25" s="1"/>
  <c r="T17" i="25"/>
  <c r="T26" i="25" s="1"/>
  <c r="L17" i="25"/>
  <c r="L26" i="25" s="1"/>
  <c r="M35" i="25" s="1"/>
  <c r="BK16" i="25"/>
  <c r="BK25" i="25" s="1"/>
  <c r="BK34" i="25" s="1"/>
  <c r="BC16" i="25"/>
  <c r="BC25" i="25" s="1"/>
  <c r="AU16" i="25"/>
  <c r="AU25" i="25" s="1"/>
  <c r="AM16" i="25"/>
  <c r="AM25" i="25" s="1"/>
  <c r="AE16" i="25"/>
  <c r="AE25" i="25" s="1"/>
  <c r="W16" i="25"/>
  <c r="W25" i="25" s="1"/>
  <c r="O16" i="25"/>
  <c r="O25" i="25" s="1"/>
  <c r="G16" i="25"/>
  <c r="BF15" i="25"/>
  <c r="AX15" i="25"/>
  <c r="AP15" i="25"/>
  <c r="AH15" i="25"/>
  <c r="AH24" i="25" s="1"/>
  <c r="Z15" i="25"/>
  <c r="R15" i="25"/>
  <c r="J15" i="25"/>
  <c r="J24" i="25" s="1"/>
  <c r="BH14" i="25"/>
  <c r="AZ14" i="25"/>
  <c r="AR14" i="25"/>
  <c r="AJ14" i="25"/>
  <c r="AJ23" i="25" s="1"/>
  <c r="AB14" i="25"/>
  <c r="AB23" i="25" s="1"/>
  <c r="T14" i="25"/>
  <c r="L14" i="25"/>
  <c r="I27" i="25"/>
  <c r="AC36" i="25"/>
  <c r="BI26" i="25"/>
  <c r="BI35" i="25" s="1"/>
  <c r="AC26" i="25"/>
  <c r="O26" i="11"/>
  <c r="P26" i="11" s="1"/>
  <c r="Q26" i="11" s="1"/>
  <c r="R26" i="11" s="1"/>
  <c r="S26" i="11" s="1"/>
  <c r="T26" i="11" s="1"/>
  <c r="U26" i="11" s="1"/>
  <c r="V26" i="11" s="1"/>
  <c r="W26" i="11" s="1"/>
  <c r="X26" i="11" s="1"/>
  <c r="Y26" i="11" s="1"/>
  <c r="Z26" i="11" s="1"/>
  <c r="B26" i="40"/>
  <c r="AA33" i="11"/>
  <c r="AB33" i="11" s="1"/>
  <c r="AC33" i="11" s="1"/>
  <c r="AD33" i="11" s="1"/>
  <c r="AE33" i="11" s="1"/>
  <c r="AF33" i="11" s="1"/>
  <c r="AG33" i="11" s="1"/>
  <c r="AH33" i="11" s="1"/>
  <c r="AI33" i="11" s="1"/>
  <c r="AJ33" i="11" s="1"/>
  <c r="AK33" i="11" s="1"/>
  <c r="AL33" i="11" s="1"/>
  <c r="C33" i="40"/>
  <c r="D21" i="11"/>
  <c r="AS17" i="13"/>
  <c r="AR20" i="33"/>
  <c r="BM25" i="25"/>
  <c r="BE25" i="25"/>
  <c r="BF34" i="25" s="1"/>
  <c r="AS25" i="25"/>
  <c r="AC25" i="25"/>
  <c r="AZ24" i="25"/>
  <c r="AP23" i="25"/>
  <c r="AL23" i="25"/>
  <c r="Z23" i="25"/>
  <c r="N23" i="25"/>
  <c r="J23" i="25"/>
  <c r="BL25" i="25"/>
  <c r="BD25" i="25"/>
  <c r="AB25" i="25"/>
  <c r="X25" i="25"/>
  <c r="BG24" i="25"/>
  <c r="AU24" i="25"/>
  <c r="AE24" i="25"/>
  <c r="W24" i="25"/>
  <c r="S24" i="25"/>
  <c r="K24" i="25"/>
  <c r="BF23" i="25"/>
  <c r="BE36" i="25"/>
  <c r="AX26" i="25"/>
  <c r="AX35" i="25" s="1"/>
  <c r="E21" i="11"/>
  <c r="F22" i="11"/>
  <c r="AN26" i="25"/>
  <c r="AF26" i="25"/>
  <c r="X26" i="25"/>
  <c r="P26" i="25"/>
  <c r="AI25" i="25"/>
  <c r="AJ34" i="25" s="1"/>
  <c r="S25" i="25"/>
  <c r="BJ24" i="25"/>
  <c r="BJ33" i="25" s="1"/>
  <c r="AD24" i="25"/>
  <c r="AD33" i="25" s="1"/>
  <c r="V24" i="25"/>
  <c r="W33" i="25" s="1"/>
  <c r="N24" i="25"/>
  <c r="H25" i="25"/>
  <c r="BE23" i="25"/>
  <c r="AZ23" i="25"/>
  <c r="AR23" i="25"/>
  <c r="T23" i="25"/>
  <c r="L23" i="25"/>
  <c r="BE26" i="25"/>
  <c r="AO26" i="25"/>
  <c r="AG26" i="25"/>
  <c r="AG35" i="25" s="1"/>
  <c r="Q25" i="25"/>
  <c r="BF24" i="25"/>
  <c r="AP24" i="25"/>
  <c r="AP33" i="25" s="1"/>
  <c r="Z24" i="25"/>
  <c r="F32" i="11"/>
  <c r="G32" i="11" s="1"/>
  <c r="H32" i="11" s="1"/>
  <c r="I32" i="11" s="1"/>
  <c r="J32" i="11" s="1"/>
  <c r="K32" i="11" s="1"/>
  <c r="L32" i="11" s="1"/>
  <c r="M32" i="11" s="1"/>
  <c r="N32" i="11" s="1"/>
  <c r="F35" i="25"/>
  <c r="BI25" i="25"/>
  <c r="AW25" i="25"/>
  <c r="AG25" i="25"/>
  <c r="M25" i="25"/>
  <c r="BH24" i="25"/>
  <c r="AR24" i="25"/>
  <c r="AB24" i="25"/>
  <c r="L24" i="25"/>
  <c r="L33" i="25" s="1"/>
  <c r="V23" i="25"/>
  <c r="Y25" i="25"/>
  <c r="BH25" i="25"/>
  <c r="AY24" i="25"/>
  <c r="AQ24" i="25"/>
  <c r="AA24" i="25"/>
  <c r="O24" i="25"/>
  <c r="BA23" i="25"/>
  <c r="BB32" i="25" s="1"/>
  <c r="U23" i="25"/>
  <c r="M23" i="25"/>
  <c r="M32" i="25" s="1"/>
  <c r="Y36" i="25"/>
  <c r="BG26" i="25"/>
  <c r="BC26" i="25"/>
  <c r="AY26" i="25"/>
  <c r="AQ26" i="25"/>
  <c r="AR35" i="25" s="1"/>
  <c r="AM26" i="25"/>
  <c r="AI26" i="25"/>
  <c r="AA26" i="25"/>
  <c r="W26" i="25"/>
  <c r="S26" i="25"/>
  <c r="K26" i="25"/>
  <c r="L35" i="25" s="1"/>
  <c r="G35" i="25"/>
  <c r="AP25" i="25"/>
  <c r="AQ34" i="25" s="1"/>
  <c r="AH25" i="25"/>
  <c r="R25" i="25"/>
  <c r="J25" i="25"/>
  <c r="BK23" i="25"/>
  <c r="BG23" i="25"/>
  <c r="AY23" i="25"/>
  <c r="AU23" i="25"/>
  <c r="AQ23" i="25"/>
  <c r="AI23" i="25"/>
  <c r="AE23" i="25"/>
  <c r="AF32" i="25" s="1"/>
  <c r="AA23" i="25"/>
  <c r="S23" i="25"/>
  <c r="O23" i="25"/>
  <c r="G25" i="25"/>
  <c r="BI23" i="25"/>
  <c r="BD23" i="25"/>
  <c r="BJ26" i="25"/>
  <c r="BB26" i="25"/>
  <c r="AT26" i="25"/>
  <c r="AD26" i="25"/>
  <c r="AD35" i="25" s="1"/>
  <c r="V26" i="25"/>
  <c r="N26" i="25"/>
  <c r="N35" i="25" s="1"/>
  <c r="AA25" i="25"/>
  <c r="L25" i="25"/>
  <c r="BA24" i="25"/>
  <c r="U24" i="25"/>
  <c r="F25" i="11"/>
  <c r="E24" i="11"/>
  <c r="E26" i="41" s="1"/>
  <c r="D30" i="11"/>
  <c r="E27" i="41" s="1"/>
  <c r="F18" i="25"/>
  <c r="F27" i="25" s="1"/>
  <c r="F36" i="25" s="1"/>
  <c r="BJ27" i="25"/>
  <c r="BF27" i="25"/>
  <c r="AT27" i="25"/>
  <c r="AP27" i="25"/>
  <c r="AH27" i="25"/>
  <c r="AD27" i="25"/>
  <c r="Z27" i="25"/>
  <c r="V27" i="25"/>
  <c r="J27" i="25"/>
  <c r="BK27" i="25"/>
  <c r="BG27" i="25"/>
  <c r="AY27" i="25"/>
  <c r="AU27" i="25"/>
  <c r="AQ27" i="25"/>
  <c r="AI27" i="25"/>
  <c r="AE27" i="25"/>
  <c r="AA27" i="25"/>
  <c r="S27" i="25"/>
  <c r="O27" i="25"/>
  <c r="K27" i="25"/>
  <c r="BL37" i="25"/>
  <c r="AV37" i="25"/>
  <c r="AR37" i="25"/>
  <c r="AJ37" i="25"/>
  <c r="X37" i="25"/>
  <c r="T37" i="25"/>
  <c r="P37" i="25"/>
  <c r="I37" i="25"/>
  <c r="BM37" i="25"/>
  <c r="AS37" i="25"/>
  <c r="AG37" i="25"/>
  <c r="U37" i="25"/>
  <c r="Q37" i="25"/>
  <c r="BJ28" i="25"/>
  <c r="BK37" i="25" s="1"/>
  <c r="BF28" i="25"/>
  <c r="BF37" i="25" s="1"/>
  <c r="AP28" i="25"/>
  <c r="AL28" i="25"/>
  <c r="AD28" i="25"/>
  <c r="V28" i="25"/>
  <c r="V37" i="25" s="1"/>
  <c r="R28" i="25"/>
  <c r="S37" i="25" s="1"/>
  <c r="BB28" i="25"/>
  <c r="BC37" i="25" s="1"/>
  <c r="AT28" i="25"/>
  <c r="AH28" i="25"/>
  <c r="AH37" i="25" s="1"/>
  <c r="Z28" i="25"/>
  <c r="Z37" i="25" s="1"/>
  <c r="N28" i="25"/>
  <c r="H31" i="11"/>
  <c r="G15" i="25"/>
  <c r="G24" i="25" s="1"/>
  <c r="C59" i="25"/>
  <c r="C74" i="25" s="1"/>
  <c r="C89" i="25" s="1"/>
  <c r="C104" i="25" s="1"/>
  <c r="C119" i="25" s="1"/>
  <c r="C134" i="25" s="1"/>
  <c r="C149" i="25" s="1"/>
  <c r="C164" i="25" s="1"/>
  <c r="C179" i="25" s="1"/>
  <c r="C194" i="25" s="1"/>
  <c r="C209" i="25" s="1"/>
  <c r="C224" i="25" s="1"/>
  <c r="C239" i="25" s="1"/>
  <c r="C254" i="25" s="1"/>
  <c r="C269" i="25" s="1"/>
  <c r="C284" i="25" s="1"/>
  <c r="C299" i="25" s="1"/>
  <c r="C314" i="25" s="1"/>
  <c r="C329" i="25" s="1"/>
  <c r="C344" i="25" s="1"/>
  <c r="C359" i="25" s="1"/>
  <c r="C374" i="25" s="1"/>
  <c r="C389" i="25" s="1"/>
  <c r="C404" i="25" s="1"/>
  <c r="C419" i="25" s="1"/>
  <c r="C434" i="25" s="1"/>
  <c r="C449" i="25" s="1"/>
  <c r="C464" i="25" s="1"/>
  <c r="C479" i="25" s="1"/>
  <c r="C494" i="25" s="1"/>
  <c r="C509" i="25" s="1"/>
  <c r="C524" i="25" s="1"/>
  <c r="C539" i="25" s="1"/>
  <c r="C554" i="25" s="1"/>
  <c r="C569" i="25" s="1"/>
  <c r="C584" i="25" s="1"/>
  <c r="C599" i="25" s="1"/>
  <c r="C614" i="25" s="1"/>
  <c r="C629" i="25" s="1"/>
  <c r="C644" i="25" s="1"/>
  <c r="C659" i="25" s="1"/>
  <c r="C674" i="25" s="1"/>
  <c r="C689" i="25" s="1"/>
  <c r="C704" i="25" s="1"/>
  <c r="C719" i="25" s="1"/>
  <c r="C734" i="25" s="1"/>
  <c r="C749" i="25" s="1"/>
  <c r="C764" i="25" s="1"/>
  <c r="C779" i="25" s="1"/>
  <c r="C794" i="25" s="1"/>
  <c r="C809" i="25" s="1"/>
  <c r="C824" i="25" s="1"/>
  <c r="C839" i="25" s="1"/>
  <c r="C854" i="25" s="1"/>
  <c r="C869" i="25" s="1"/>
  <c r="C884" i="25" s="1"/>
  <c r="C899" i="25" s="1"/>
  <c r="C914" i="25" s="1"/>
  <c r="C929" i="25" s="1"/>
  <c r="C944" i="25" s="1"/>
  <c r="G60" i="25"/>
  <c r="G67" i="25" s="1"/>
  <c r="H60" i="25" s="1"/>
  <c r="H67" i="25" s="1"/>
  <c r="B48" i="25"/>
  <c r="B56" i="25"/>
  <c r="F944" i="25"/>
  <c r="F951" i="25" s="1"/>
  <c r="F51" i="25"/>
  <c r="B52" i="25"/>
  <c r="B60" i="25"/>
  <c r="B57" i="25"/>
  <c r="B49" i="25"/>
  <c r="B61" i="25"/>
  <c r="B53" i="25"/>
  <c r="F942" i="25"/>
  <c r="F49" i="25"/>
  <c r="F946" i="25"/>
  <c r="F53" i="25"/>
  <c r="B51" i="25"/>
  <c r="B59" i="25"/>
  <c r="BM937" i="25"/>
  <c r="BK907" i="25"/>
  <c r="BJ893" i="25"/>
  <c r="BJ889" i="25"/>
  <c r="BI877" i="25"/>
  <c r="BM938" i="25"/>
  <c r="BM934" i="25"/>
  <c r="BI878" i="25"/>
  <c r="BI874" i="25"/>
  <c r="BM935" i="25"/>
  <c r="BL922" i="25"/>
  <c r="BL920" i="25"/>
  <c r="BK904" i="25"/>
  <c r="BL923" i="25"/>
  <c r="BL919" i="25"/>
  <c r="BK905" i="25"/>
  <c r="BJ890" i="25"/>
  <c r="BH863" i="25"/>
  <c r="BH862" i="25"/>
  <c r="BH860" i="25"/>
  <c r="BH859" i="25"/>
  <c r="BG845" i="25"/>
  <c r="BF832" i="25"/>
  <c r="BF830" i="25"/>
  <c r="BE815" i="25"/>
  <c r="BK908" i="25"/>
  <c r="BG848" i="25"/>
  <c r="BG844" i="25"/>
  <c r="BJ892" i="25"/>
  <c r="BG847" i="25"/>
  <c r="BE817" i="25"/>
  <c r="BE814" i="25"/>
  <c r="BI875" i="25"/>
  <c r="BF833" i="25"/>
  <c r="BF829" i="25"/>
  <c r="BA758" i="25"/>
  <c r="BA754" i="25"/>
  <c r="BE818" i="25"/>
  <c r="BD803" i="25"/>
  <c r="BD802" i="25"/>
  <c r="BD800" i="25"/>
  <c r="BD799" i="25"/>
  <c r="BC785" i="25"/>
  <c r="BB772" i="25"/>
  <c r="BB770" i="25"/>
  <c r="BA755" i="25"/>
  <c r="AZ743" i="25"/>
  <c r="AZ742" i="25"/>
  <c r="BC788" i="25"/>
  <c r="BB771" i="25"/>
  <c r="BC784" i="25"/>
  <c r="BC787" i="25"/>
  <c r="BB773" i="25"/>
  <c r="BB769" i="25"/>
  <c r="BA757" i="25"/>
  <c r="AZ740" i="25"/>
  <c r="AZ739" i="25"/>
  <c r="AY725" i="25"/>
  <c r="AX712" i="25"/>
  <c r="AX710" i="25"/>
  <c r="AY727" i="25"/>
  <c r="AY724" i="25"/>
  <c r="AX709" i="25"/>
  <c r="AW697" i="25"/>
  <c r="AX713" i="25"/>
  <c r="AW698" i="25"/>
  <c r="AW694" i="25"/>
  <c r="AY728" i="25"/>
  <c r="AW695" i="25"/>
  <c r="AV683" i="25"/>
  <c r="AV682" i="25"/>
  <c r="AV680" i="25"/>
  <c r="AV679" i="25"/>
  <c r="AU667" i="25"/>
  <c r="AT653" i="25"/>
  <c r="AT649" i="25"/>
  <c r="AS637" i="25"/>
  <c r="AS638" i="25"/>
  <c r="AU665" i="25"/>
  <c r="AT652" i="25"/>
  <c r="AT650" i="25"/>
  <c r="AU668" i="25"/>
  <c r="AU664" i="25"/>
  <c r="AS635" i="25"/>
  <c r="AQ607" i="25"/>
  <c r="AP593" i="25"/>
  <c r="AP589" i="25"/>
  <c r="AO577" i="25"/>
  <c r="AS634" i="25"/>
  <c r="AO578" i="25"/>
  <c r="AR623" i="25"/>
  <c r="AR622" i="25"/>
  <c r="AR620" i="25"/>
  <c r="AR619" i="25"/>
  <c r="AQ605" i="25"/>
  <c r="AP592" i="25"/>
  <c r="AP590" i="25"/>
  <c r="AQ608" i="25"/>
  <c r="AQ604" i="25"/>
  <c r="AO575" i="25"/>
  <c r="AM547" i="25"/>
  <c r="AL533" i="25"/>
  <c r="AL529" i="25"/>
  <c r="AK517" i="25"/>
  <c r="AO574" i="25"/>
  <c r="AK518" i="25"/>
  <c r="AN563" i="25"/>
  <c r="AN562" i="25"/>
  <c r="AN560" i="25"/>
  <c r="AN559" i="25"/>
  <c r="AM545" i="25"/>
  <c r="AL532" i="25"/>
  <c r="AL530" i="25"/>
  <c r="AM548" i="25"/>
  <c r="AM544" i="25"/>
  <c r="AK515" i="25"/>
  <c r="AK514" i="25"/>
  <c r="AJ503" i="25"/>
  <c r="AJ502" i="25"/>
  <c r="AJ500" i="25"/>
  <c r="AJ499" i="25"/>
  <c r="AI485" i="25"/>
  <c r="AH472" i="25"/>
  <c r="AH470" i="25"/>
  <c r="AI488" i="25"/>
  <c r="AI484" i="25"/>
  <c r="AI487" i="25"/>
  <c r="AH473" i="25"/>
  <c r="AH469" i="25"/>
  <c r="AG458" i="25"/>
  <c r="AG455" i="25"/>
  <c r="AF443" i="25"/>
  <c r="AF442" i="25"/>
  <c r="AF440" i="25"/>
  <c r="AF439" i="25"/>
  <c r="AE425" i="25"/>
  <c r="AD412" i="25"/>
  <c r="AD410" i="25"/>
  <c r="AG457" i="25"/>
  <c r="AE428" i="25"/>
  <c r="AE424" i="25"/>
  <c r="AE427" i="25"/>
  <c r="AG454" i="25"/>
  <c r="AC395" i="25"/>
  <c r="AB383" i="25"/>
  <c r="AB382" i="25"/>
  <c r="AB380" i="25"/>
  <c r="AB379" i="25"/>
  <c r="AA365" i="25"/>
  <c r="Z352" i="25"/>
  <c r="Z350" i="25"/>
  <c r="AA368" i="25"/>
  <c r="AA364" i="25"/>
  <c r="AD413" i="25"/>
  <c r="AC397" i="25"/>
  <c r="AA367" i="25"/>
  <c r="Z353" i="25"/>
  <c r="Z349" i="25"/>
  <c r="AD409" i="25"/>
  <c r="AC398" i="25"/>
  <c r="AC394" i="25"/>
  <c r="Y338" i="25"/>
  <c r="Y334" i="25"/>
  <c r="W307" i="25"/>
  <c r="V293" i="25"/>
  <c r="V289" i="25"/>
  <c r="U277" i="25"/>
  <c r="U278" i="25"/>
  <c r="U274" i="25"/>
  <c r="Y335" i="25"/>
  <c r="X323" i="25"/>
  <c r="X322" i="25"/>
  <c r="X320" i="25"/>
  <c r="X319" i="25"/>
  <c r="Y337" i="25"/>
  <c r="W308" i="25"/>
  <c r="W304" i="25"/>
  <c r="Q218" i="25"/>
  <c r="Q214" i="25"/>
  <c r="U275" i="25"/>
  <c r="T261" i="25"/>
  <c r="T260" i="25"/>
  <c r="T259" i="25"/>
  <c r="S245" i="25"/>
  <c r="R232" i="25"/>
  <c r="R230" i="25"/>
  <c r="Q215" i="25"/>
  <c r="W305" i="25"/>
  <c r="V290" i="25"/>
  <c r="S248" i="25"/>
  <c r="S244" i="25"/>
  <c r="V292" i="25"/>
  <c r="T263" i="25"/>
  <c r="T262" i="25"/>
  <c r="S247" i="25"/>
  <c r="R233" i="25"/>
  <c r="R229" i="25"/>
  <c r="Q217" i="25"/>
  <c r="O185" i="25"/>
  <c r="N172" i="25"/>
  <c r="N170" i="25"/>
  <c r="M155" i="25"/>
  <c r="L143" i="25"/>
  <c r="L142" i="25"/>
  <c r="L140" i="25"/>
  <c r="L139" i="25"/>
  <c r="P202" i="25"/>
  <c r="O188" i="25"/>
  <c r="O184" i="25"/>
  <c r="P203" i="25"/>
  <c r="P199" i="25"/>
  <c r="O187" i="25"/>
  <c r="N173" i="25"/>
  <c r="N169" i="25"/>
  <c r="M157" i="25"/>
  <c r="P200" i="25"/>
  <c r="M158" i="25"/>
  <c r="M154" i="25"/>
  <c r="B17" i="25"/>
  <c r="G57" i="25"/>
  <c r="G64" i="25" s="1"/>
  <c r="G61" i="25"/>
  <c r="G68" i="25" s="1"/>
  <c r="K124" i="25"/>
  <c r="K125" i="25"/>
  <c r="K128" i="25"/>
  <c r="B25" i="25"/>
  <c r="B34" i="25" s="1"/>
  <c r="B43" i="25" s="1"/>
  <c r="F41" i="25"/>
  <c r="F43" i="25"/>
  <c r="F45" i="25"/>
  <c r="G58" i="25"/>
  <c r="G65" i="25" s="1"/>
  <c r="H78" i="25"/>
  <c r="I71" i="25" s="1"/>
  <c r="H79" i="25"/>
  <c r="I72" i="25" s="1"/>
  <c r="H80" i="25"/>
  <c r="I73" i="25" s="1"/>
  <c r="H82" i="25"/>
  <c r="I75" i="25" s="1"/>
  <c r="H83" i="25"/>
  <c r="I76" i="25" s="1"/>
  <c r="I95" i="25"/>
  <c r="J88" i="25" s="1"/>
  <c r="J110" i="25"/>
  <c r="K103" i="25" s="1"/>
  <c r="J112" i="25"/>
  <c r="K105" i="25" s="1"/>
  <c r="K127" i="25"/>
  <c r="I94" i="25"/>
  <c r="J87" i="25" s="1"/>
  <c r="I98" i="25"/>
  <c r="J91" i="25" s="1"/>
  <c r="G56" i="25"/>
  <c r="G63" i="25" s="1"/>
  <c r="I93" i="25"/>
  <c r="J86" i="25" s="1"/>
  <c r="I97" i="25"/>
  <c r="J90" i="25" s="1"/>
  <c r="J109" i="25"/>
  <c r="K102" i="25" s="1"/>
  <c r="J113" i="25"/>
  <c r="K106" i="25" s="1"/>
  <c r="C116" i="25" l="1"/>
  <c r="J101" i="25"/>
  <c r="J108" i="25" s="1"/>
  <c r="K101" i="25" s="1"/>
  <c r="M36" i="25"/>
  <c r="AR621" i="25"/>
  <c r="AQ606" i="25"/>
  <c r="Z351" i="25"/>
  <c r="AA351" i="25" s="1"/>
  <c r="AB344" i="25" s="1"/>
  <c r="AG456" i="25"/>
  <c r="AH456" i="25" s="1"/>
  <c r="AI449" i="25" s="1"/>
  <c r="BC786" i="25"/>
  <c r="BD786" i="25" s="1"/>
  <c r="BE779" i="25" s="1"/>
  <c r="O186" i="25"/>
  <c r="P186" i="25" s="1"/>
  <c r="Q179" i="25" s="1"/>
  <c r="AW696" i="25"/>
  <c r="AX696" i="25" s="1"/>
  <c r="AY689" i="25" s="1"/>
  <c r="AY726" i="25"/>
  <c r="AW37" i="25"/>
  <c r="M37" i="25"/>
  <c r="BG37" i="25"/>
  <c r="L36" i="25"/>
  <c r="AB36" i="25"/>
  <c r="AR36" i="25"/>
  <c r="BH36" i="25"/>
  <c r="BA36" i="25"/>
  <c r="AK36" i="25"/>
  <c r="AO36" i="25"/>
  <c r="AO27" i="25"/>
  <c r="AP36" i="25" s="1"/>
  <c r="Z35" i="25"/>
  <c r="AT35" i="25"/>
  <c r="T35" i="25"/>
  <c r="AZ35" i="25"/>
  <c r="N34" i="25"/>
  <c r="BJ34" i="25"/>
  <c r="AY34" i="25"/>
  <c r="AY25" i="25"/>
  <c r="AZ34" i="25" s="1"/>
  <c r="AC33" i="25"/>
  <c r="BI33" i="25"/>
  <c r="AI33" i="25"/>
  <c r="BF33" i="25"/>
  <c r="N33" i="25"/>
  <c r="X33" i="25"/>
  <c r="AO33" i="25"/>
  <c r="R33" i="25"/>
  <c r="BD33" i="25"/>
  <c r="BE33" i="25"/>
  <c r="AH33" i="25"/>
  <c r="AX24" i="25"/>
  <c r="AX33" i="25" s="1"/>
  <c r="R24" i="25"/>
  <c r="AS32" i="25"/>
  <c r="I32" i="25"/>
  <c r="AQ32" i="25"/>
  <c r="J32" i="25"/>
  <c r="Z34" i="25"/>
  <c r="U34" i="25"/>
  <c r="O36" i="25"/>
  <c r="AF36" i="25"/>
  <c r="AV36" i="25"/>
  <c r="BL36" i="25"/>
  <c r="V36" i="25"/>
  <c r="AL34" i="25"/>
  <c r="V35" i="25"/>
  <c r="BB35" i="25"/>
  <c r="R34" i="25"/>
  <c r="AE33" i="25"/>
  <c r="BG33" i="25"/>
  <c r="H35" i="25"/>
  <c r="BI36" i="25"/>
  <c r="AD37" i="25"/>
  <c r="BG35" i="25"/>
  <c r="AU37" i="25"/>
  <c r="BI37" i="25"/>
  <c r="U33" i="25"/>
  <c r="BJ35" i="25"/>
  <c r="AJ35" i="25"/>
  <c r="BH34" i="25"/>
  <c r="AD34" i="25"/>
  <c r="W32" i="25"/>
  <c r="R32" i="25"/>
  <c r="Q32" i="25"/>
  <c r="BG846" i="25"/>
  <c r="BH846" i="25" s="1"/>
  <c r="BI839" i="25" s="1"/>
  <c r="AE37" i="25"/>
  <c r="BH35" i="25"/>
  <c r="BD32" i="25"/>
  <c r="AK32" i="25"/>
  <c r="AM34" i="25"/>
  <c r="BE32" i="25"/>
  <c r="AR24" i="33"/>
  <c r="AQ63" i="12" s="1"/>
  <c r="Q36" i="25"/>
  <c r="AW36" i="25"/>
  <c r="AU34" i="25"/>
  <c r="O34" i="25"/>
  <c r="U35" i="25"/>
  <c r="BA35" i="25"/>
  <c r="P35" i="25"/>
  <c r="U36" i="25"/>
  <c r="BH32" i="25"/>
  <c r="I35" i="25"/>
  <c r="AE35" i="25"/>
  <c r="V32" i="25"/>
  <c r="AL33" i="25"/>
  <c r="K33" i="25"/>
  <c r="H36" i="25"/>
  <c r="I33" i="25"/>
  <c r="H32" i="25"/>
  <c r="S36" i="25"/>
  <c r="AI36" i="25"/>
  <c r="AY36" i="25"/>
  <c r="K36" i="25"/>
  <c r="AZ32" i="25"/>
  <c r="BL35" i="25"/>
  <c r="BF35" i="25"/>
  <c r="T33" i="25"/>
  <c r="AA35" i="25"/>
  <c r="AL35" i="25"/>
  <c r="BL34" i="25"/>
  <c r="AS35" i="25"/>
  <c r="AK20" i="25"/>
  <c r="AH7" i="15" s="1"/>
  <c r="AW33" i="25"/>
  <c r="BE35" i="25"/>
  <c r="Q46" i="28"/>
  <c r="P50" i="11"/>
  <c r="N17" i="41"/>
  <c r="C17" i="43" s="1"/>
  <c r="B49" i="40"/>
  <c r="B58" i="40"/>
  <c r="P33" i="28"/>
  <c r="O49" i="11"/>
  <c r="O17" i="41" s="1"/>
  <c r="P40" i="28"/>
  <c r="O58" i="11"/>
  <c r="G30" i="11"/>
  <c r="J34" i="25"/>
  <c r="J33" i="25"/>
  <c r="G32" i="25"/>
  <c r="G34" i="25"/>
  <c r="I36" i="25"/>
  <c r="BJ891" i="25"/>
  <c r="BK891" i="25" s="1"/>
  <c r="BL884" i="25" s="1"/>
  <c r="P36" i="25"/>
  <c r="J111" i="25"/>
  <c r="K126" i="25"/>
  <c r="L119" i="25" s="1"/>
  <c r="L126" i="25" s="1"/>
  <c r="N171" i="25"/>
  <c r="O171" i="25" s="1"/>
  <c r="P164" i="25" s="1"/>
  <c r="S246" i="25"/>
  <c r="T246" i="25" s="1"/>
  <c r="U239" i="25" s="1"/>
  <c r="X321" i="25"/>
  <c r="Y321" i="25" s="1"/>
  <c r="Z314" i="25" s="1"/>
  <c r="AF441" i="25"/>
  <c r="AG441" i="25" s="1"/>
  <c r="AH434" i="25" s="1"/>
  <c r="AH471" i="25"/>
  <c r="AI471" i="25" s="1"/>
  <c r="AJ464" i="25" s="1"/>
  <c r="AN561" i="25"/>
  <c r="AO561" i="25" s="1"/>
  <c r="AP554" i="25" s="1"/>
  <c r="AL531" i="25"/>
  <c r="AV681" i="25"/>
  <c r="AW681" i="25" s="1"/>
  <c r="AX674" i="25" s="1"/>
  <c r="AX711" i="25"/>
  <c r="AY711" i="25" s="1"/>
  <c r="AZ704" i="25" s="1"/>
  <c r="BA756" i="25"/>
  <c r="BB756" i="25" s="1"/>
  <c r="BC749" i="25" s="1"/>
  <c r="BL921" i="25"/>
  <c r="L37" i="25"/>
  <c r="AB37" i="25"/>
  <c r="K32" i="25"/>
  <c r="BK35" i="25"/>
  <c r="AF34" i="25"/>
  <c r="BM34" i="25"/>
  <c r="M156" i="25"/>
  <c r="N156" i="25" s="1"/>
  <c r="O149" i="25" s="1"/>
  <c r="L141" i="25"/>
  <c r="M141" i="25" s="1"/>
  <c r="N134" i="25" s="1"/>
  <c r="P201" i="25"/>
  <c r="Q201" i="25" s="1"/>
  <c r="R194" i="25" s="1"/>
  <c r="R231" i="25"/>
  <c r="S231" i="25" s="1"/>
  <c r="T224" i="25" s="1"/>
  <c r="W306" i="25"/>
  <c r="X306" i="25" s="1"/>
  <c r="Y299" i="25" s="1"/>
  <c r="V291" i="25"/>
  <c r="W291" i="25" s="1"/>
  <c r="X284" i="25" s="1"/>
  <c r="Y336" i="25"/>
  <c r="Z336" i="25" s="1"/>
  <c r="AA329" i="25" s="1"/>
  <c r="AK516" i="25"/>
  <c r="AL516" i="25" s="1"/>
  <c r="AM509" i="25" s="1"/>
  <c r="AS636" i="25"/>
  <c r="AT636" i="25" s="1"/>
  <c r="AU629" i="25" s="1"/>
  <c r="AU666" i="25"/>
  <c r="AV666" i="25" s="1"/>
  <c r="AW659" i="25" s="1"/>
  <c r="AZ741" i="25"/>
  <c r="BA734" i="25" s="1"/>
  <c r="BA741" i="25" s="1"/>
  <c r="BF831" i="25"/>
  <c r="BG831" i="25" s="1"/>
  <c r="BH824" i="25" s="1"/>
  <c r="BH861" i="25"/>
  <c r="BI861" i="25" s="1"/>
  <c r="BJ854" i="25" s="1"/>
  <c r="G59" i="25"/>
  <c r="G66" i="25" s="1"/>
  <c r="H59" i="25" s="1"/>
  <c r="H66" i="25" s="1"/>
  <c r="I59" i="25" s="1"/>
  <c r="I66" i="25" s="1"/>
  <c r="N37" i="25"/>
  <c r="AP37" i="25"/>
  <c r="G37" i="25"/>
  <c r="Y37" i="25"/>
  <c r="AO37" i="25"/>
  <c r="BE37" i="25"/>
  <c r="H37" i="25"/>
  <c r="AH36" i="25"/>
  <c r="P33" i="25"/>
  <c r="BB33" i="25"/>
  <c r="BJ32" i="25"/>
  <c r="S32" i="25"/>
  <c r="AH34" i="25"/>
  <c r="AQ35" i="25"/>
  <c r="AY33" i="25"/>
  <c r="AT32" i="25"/>
  <c r="AX34" i="25"/>
  <c r="Q33" i="25"/>
  <c r="W34" i="25"/>
  <c r="Z33" i="25"/>
  <c r="R35" i="25"/>
  <c r="L32" i="25"/>
  <c r="K34" i="25"/>
  <c r="BG34" i="25"/>
  <c r="Y35" i="25"/>
  <c r="AP35" i="25"/>
  <c r="BC33" i="25"/>
  <c r="AP32" i="25"/>
  <c r="AG36" i="25"/>
  <c r="AF35" i="25"/>
  <c r="H81" i="25"/>
  <c r="I96" i="25"/>
  <c r="U276" i="25"/>
  <c r="V276" i="25" s="1"/>
  <c r="W269" i="25" s="1"/>
  <c r="AC396" i="25"/>
  <c r="AD396" i="25" s="1"/>
  <c r="AE389" i="25" s="1"/>
  <c r="AB381" i="25"/>
  <c r="AC381" i="25" s="1"/>
  <c r="AD374" i="25" s="1"/>
  <c r="AD411" i="25"/>
  <c r="AE411" i="25" s="1"/>
  <c r="AF404" i="25" s="1"/>
  <c r="AM546" i="25"/>
  <c r="AN546" i="25" s="1"/>
  <c r="AO539" i="25" s="1"/>
  <c r="AP591" i="25"/>
  <c r="AQ591" i="25" s="1"/>
  <c r="AR584" i="25" s="1"/>
  <c r="BI876" i="25"/>
  <c r="BJ876" i="25" s="1"/>
  <c r="BK869" i="25" s="1"/>
  <c r="Z36" i="25"/>
  <c r="BF36" i="25"/>
  <c r="U32" i="25"/>
  <c r="O33" i="25"/>
  <c r="BC34" i="25"/>
  <c r="AS34" i="25"/>
  <c r="AD32" i="25"/>
  <c r="AC35" i="25"/>
  <c r="BM36" i="25"/>
  <c r="BM20" i="25"/>
  <c r="BJ7" i="15" s="1"/>
  <c r="Q216" i="25"/>
  <c r="R216" i="25" s="1"/>
  <c r="S209" i="25" s="1"/>
  <c r="AA366" i="25"/>
  <c r="AB366" i="25" s="1"/>
  <c r="AC359" i="25" s="1"/>
  <c r="AE426" i="25"/>
  <c r="AF426" i="25" s="1"/>
  <c r="AG419" i="25" s="1"/>
  <c r="AI486" i="25"/>
  <c r="AJ486" i="25" s="1"/>
  <c r="AK479" i="25" s="1"/>
  <c r="AJ501" i="25"/>
  <c r="AK501" i="25" s="1"/>
  <c r="AL494" i="25" s="1"/>
  <c r="AO576" i="25"/>
  <c r="AP576" i="25" s="1"/>
  <c r="AQ569" i="25" s="1"/>
  <c r="AT651" i="25"/>
  <c r="AU651" i="25" s="1"/>
  <c r="AV644" i="25" s="1"/>
  <c r="BD801" i="25"/>
  <c r="BE801" i="25" s="1"/>
  <c r="BF794" i="25" s="1"/>
  <c r="BE816" i="25"/>
  <c r="BF816" i="25" s="1"/>
  <c r="BG809" i="25" s="1"/>
  <c r="BM936" i="25"/>
  <c r="BK906" i="25"/>
  <c r="BL906" i="25" s="1"/>
  <c r="BM899" i="25" s="1"/>
  <c r="J37" i="25"/>
  <c r="AL37" i="25"/>
  <c r="AK37" i="25"/>
  <c r="BA37" i="25"/>
  <c r="BC36" i="25"/>
  <c r="N36" i="25"/>
  <c r="AE36" i="25"/>
  <c r="AU36" i="25"/>
  <c r="BK36" i="25"/>
  <c r="AB35" i="25"/>
  <c r="P32" i="25"/>
  <c r="AU32" i="25"/>
  <c r="BK32" i="25"/>
  <c r="BK38" i="25" s="1"/>
  <c r="BI14" i="13" s="1"/>
  <c r="AM35" i="25"/>
  <c r="AN34" i="25"/>
  <c r="AW35" i="25"/>
  <c r="AI32" i="25"/>
  <c r="AG34" i="25"/>
  <c r="BM33" i="25"/>
  <c r="AV35" i="25"/>
  <c r="S33" i="25"/>
  <c r="Y34" i="25"/>
  <c r="AL32" i="25"/>
  <c r="AT34" i="25"/>
  <c r="AE34" i="25"/>
  <c r="AR18" i="33"/>
  <c r="AR19" i="33" s="1"/>
  <c r="AR21" i="33" s="1"/>
  <c r="AR30" i="33" s="1"/>
  <c r="AR32" i="25"/>
  <c r="AN35" i="25"/>
  <c r="AI37" i="25"/>
  <c r="L34" i="25"/>
  <c r="S35" i="25"/>
  <c r="AY35" i="25"/>
  <c r="BM35" i="25"/>
  <c r="M34" i="25"/>
  <c r="AW34" i="25"/>
  <c r="T32" i="25"/>
  <c r="S34" i="25"/>
  <c r="Q35" i="25"/>
  <c r="AA32" i="25"/>
  <c r="AC34" i="25"/>
  <c r="AM37" i="25"/>
  <c r="V33" i="25"/>
  <c r="V38" i="25" s="1"/>
  <c r="T14" i="13" s="1"/>
  <c r="AB34" i="25"/>
  <c r="K35" i="25"/>
  <c r="W35" i="25"/>
  <c r="BC35" i="25"/>
  <c r="AQ33" i="25"/>
  <c r="AR33" i="25"/>
  <c r="AO35" i="25"/>
  <c r="AB32" i="25"/>
  <c r="AA34" i="25"/>
  <c r="BG32" i="25"/>
  <c r="AU33" i="25"/>
  <c r="BE34" i="25"/>
  <c r="N32" i="25"/>
  <c r="AK33" i="25"/>
  <c r="AM32" i="25"/>
  <c r="O35" i="25"/>
  <c r="AI35" i="25"/>
  <c r="AU35" i="25"/>
  <c r="AA33" i="25"/>
  <c r="Q34" i="25"/>
  <c r="AJ32" i="25"/>
  <c r="AI34" i="25"/>
  <c r="BD35" i="25"/>
  <c r="AY32" i="25"/>
  <c r="AZ33" i="25"/>
  <c r="O32" i="11"/>
  <c r="P32" i="11" s="1"/>
  <c r="Q32" i="11" s="1"/>
  <c r="R32" i="11" s="1"/>
  <c r="S32" i="11" s="1"/>
  <c r="T32" i="11" s="1"/>
  <c r="U32" i="11" s="1"/>
  <c r="V32" i="11" s="1"/>
  <c r="W32" i="11" s="1"/>
  <c r="X32" i="11" s="1"/>
  <c r="Y32" i="11" s="1"/>
  <c r="Z32" i="11" s="1"/>
  <c r="B32" i="40"/>
  <c r="E24" i="41"/>
  <c r="F30" i="11"/>
  <c r="I34" i="25"/>
  <c r="AM33" i="11"/>
  <c r="AN33" i="11" s="1"/>
  <c r="AO33" i="11" s="1"/>
  <c r="AP33" i="11" s="1"/>
  <c r="AQ33" i="11" s="1"/>
  <c r="AR33" i="11" s="1"/>
  <c r="AS33" i="11" s="1"/>
  <c r="AT33" i="11" s="1"/>
  <c r="AU33" i="11" s="1"/>
  <c r="AV33" i="11" s="1"/>
  <c r="AW33" i="11" s="1"/>
  <c r="AX33" i="11" s="1"/>
  <c r="D33" i="40"/>
  <c r="AA26" i="11"/>
  <c r="AB26" i="11" s="1"/>
  <c r="AC26" i="11" s="1"/>
  <c r="AD26" i="11" s="1"/>
  <c r="AE26" i="11" s="1"/>
  <c r="AF26" i="11" s="1"/>
  <c r="AG26" i="11" s="1"/>
  <c r="AH26" i="11" s="1"/>
  <c r="AI26" i="11" s="1"/>
  <c r="AJ26" i="11" s="1"/>
  <c r="AK26" i="11" s="1"/>
  <c r="AL26" i="11" s="1"/>
  <c r="C26" i="40"/>
  <c r="AS17" i="33"/>
  <c r="AS28" i="33" s="1"/>
  <c r="AS9" i="14"/>
  <c r="AR56" i="11" s="1"/>
  <c r="AR32" i="41" s="1"/>
  <c r="F949" i="25"/>
  <c r="BI32" i="25"/>
  <c r="BA32" i="25"/>
  <c r="X32" i="25"/>
  <c r="O32" i="25"/>
  <c r="AE32" i="25"/>
  <c r="BC32" i="25"/>
  <c r="BH33" i="25"/>
  <c r="AM33" i="25"/>
  <c r="H34" i="25"/>
  <c r="Z32" i="25"/>
  <c r="Z38" i="25" s="1"/>
  <c r="X14" i="13" s="1"/>
  <c r="AX32" i="25"/>
  <c r="BA34" i="25"/>
  <c r="AN32" i="25"/>
  <c r="K37" i="25"/>
  <c r="BG36" i="25"/>
  <c r="G36" i="25"/>
  <c r="AV33" i="25"/>
  <c r="AP34" i="25"/>
  <c r="AC32" i="25"/>
  <c r="T34" i="25"/>
  <c r="AH32" i="25"/>
  <c r="AO34" i="25"/>
  <c r="BI34" i="25"/>
  <c r="AH35" i="25"/>
  <c r="X35" i="25"/>
  <c r="AR34" i="25"/>
  <c r="BD34" i="25"/>
  <c r="BF32" i="25"/>
  <c r="BL32" i="25"/>
  <c r="AV32" i="25"/>
  <c r="AV38" i="25" s="1"/>
  <c r="AT14" i="13" s="1"/>
  <c r="BA33" i="25"/>
  <c r="AT37" i="25"/>
  <c r="AF33" i="25"/>
  <c r="AB33" i="25"/>
  <c r="X34" i="25"/>
  <c r="G25" i="11"/>
  <c r="F24" i="11"/>
  <c r="F26" i="41" s="1"/>
  <c r="BL33" i="25"/>
  <c r="M33" i="25"/>
  <c r="AS33" i="25"/>
  <c r="G22" i="11"/>
  <c r="F21" i="11"/>
  <c r="J36" i="25"/>
  <c r="AA36" i="25"/>
  <c r="AM36" i="25"/>
  <c r="BD36" i="25"/>
  <c r="AD36" i="25"/>
  <c r="BJ36" i="25"/>
  <c r="T36" i="25"/>
  <c r="AZ36" i="25"/>
  <c r="W36" i="25"/>
  <c r="AQ36" i="25"/>
  <c r="AT36" i="25"/>
  <c r="AJ36" i="25"/>
  <c r="W37" i="25"/>
  <c r="BJ37" i="25"/>
  <c r="AA37" i="25"/>
  <c r="AQ37" i="25"/>
  <c r="R37" i="25"/>
  <c r="AX37" i="25"/>
  <c r="F37" i="25"/>
  <c r="F953" i="25"/>
  <c r="O37" i="25"/>
  <c r="BB37" i="25"/>
  <c r="I31" i="11"/>
  <c r="H30" i="11"/>
  <c r="H33" i="25"/>
  <c r="G33" i="25"/>
  <c r="F32" i="25"/>
  <c r="AO20" i="25"/>
  <c r="AL7" i="15" s="1"/>
  <c r="I20" i="25"/>
  <c r="F7" i="15" s="1"/>
  <c r="AG20" i="25"/>
  <c r="AD7" i="15" s="1"/>
  <c r="BE20" i="25"/>
  <c r="BB7" i="15" s="1"/>
  <c r="Y20" i="25"/>
  <c r="V7" i="15" s="1"/>
  <c r="BF20" i="25"/>
  <c r="BC7" i="15" s="1"/>
  <c r="P29" i="25"/>
  <c r="N7" i="14" s="1"/>
  <c r="M48" i="11" s="1"/>
  <c r="F20" i="25"/>
  <c r="C7" i="15" s="1"/>
  <c r="AY29" i="25"/>
  <c r="AW7" i="14" s="1"/>
  <c r="AV48" i="11" s="1"/>
  <c r="AI29" i="25"/>
  <c r="AG7" i="14" s="1"/>
  <c r="AF48" i="11" s="1"/>
  <c r="S29" i="25"/>
  <c r="Q7" i="14" s="1"/>
  <c r="P48" i="11" s="1"/>
  <c r="BH29" i="25"/>
  <c r="BF7" i="14" s="1"/>
  <c r="BE48" i="11" s="1"/>
  <c r="AR29" i="25"/>
  <c r="AP7" i="14" s="1"/>
  <c r="AO48" i="11" s="1"/>
  <c r="BL20" i="25"/>
  <c r="BI7" i="15" s="1"/>
  <c r="AV20" i="25"/>
  <c r="AS7" i="15" s="1"/>
  <c r="AF20" i="25"/>
  <c r="AC7" i="15" s="1"/>
  <c r="P20" i="25"/>
  <c r="M7" i="15" s="1"/>
  <c r="Z20" i="25"/>
  <c r="W7" i="15" s="1"/>
  <c r="AX20" i="25"/>
  <c r="AU7" i="15" s="1"/>
  <c r="AH20" i="25"/>
  <c r="AE7" i="15" s="1"/>
  <c r="R20" i="25"/>
  <c r="O7" i="15" s="1"/>
  <c r="BD29" i="25"/>
  <c r="BB7" i="14" s="1"/>
  <c r="BA48" i="11" s="1"/>
  <c r="AN29" i="25"/>
  <c r="AL7" i="14" s="1"/>
  <c r="AK48" i="11" s="1"/>
  <c r="X29" i="25"/>
  <c r="V7" i="14" s="1"/>
  <c r="U48" i="11" s="1"/>
  <c r="H29" i="25"/>
  <c r="F7" i="14" s="1"/>
  <c r="E48" i="11" s="1"/>
  <c r="BA29" i="25"/>
  <c r="AY7" i="14" s="1"/>
  <c r="AX48" i="11" s="1"/>
  <c r="AK29" i="25"/>
  <c r="AI7" i="14" s="1"/>
  <c r="AH48" i="11" s="1"/>
  <c r="U29" i="25"/>
  <c r="S7" i="14" s="1"/>
  <c r="R48" i="11" s="1"/>
  <c r="BL29" i="25"/>
  <c r="BJ7" i="14" s="1"/>
  <c r="BI48" i="11" s="1"/>
  <c r="AT20" i="25"/>
  <c r="AQ7" i="15" s="1"/>
  <c r="N20" i="25"/>
  <c r="K7" i="15" s="1"/>
  <c r="BG29" i="25"/>
  <c r="BE7" i="14" s="1"/>
  <c r="BD48" i="11" s="1"/>
  <c r="AQ29" i="25"/>
  <c r="AO7" i="14" s="1"/>
  <c r="AN48" i="11" s="1"/>
  <c r="AA29" i="25"/>
  <c r="Y7" i="14" s="1"/>
  <c r="X48" i="11" s="1"/>
  <c r="K29" i="25"/>
  <c r="I7" i="14" s="1"/>
  <c r="H48" i="11" s="1"/>
  <c r="T29" i="25"/>
  <c r="R7" i="14" s="1"/>
  <c r="Q48" i="11" s="1"/>
  <c r="BM29" i="25"/>
  <c r="BK7" i="14" s="1"/>
  <c r="BJ48" i="11" s="1"/>
  <c r="AW29" i="25"/>
  <c r="AU7" i="14" s="1"/>
  <c r="AT48" i="11" s="1"/>
  <c r="AG29" i="25"/>
  <c r="AE7" i="14" s="1"/>
  <c r="AD48" i="11" s="1"/>
  <c r="Q29" i="25"/>
  <c r="O7" i="14" s="1"/>
  <c r="N48" i="11" s="1"/>
  <c r="BD20" i="25"/>
  <c r="BA7" i="15" s="1"/>
  <c r="AN20" i="25"/>
  <c r="AK7" i="15" s="1"/>
  <c r="X20" i="25"/>
  <c r="U7" i="15" s="1"/>
  <c r="H20" i="25"/>
  <c r="E7" i="15" s="1"/>
  <c r="K109" i="25"/>
  <c r="L102" i="25" s="1"/>
  <c r="BK20" i="25"/>
  <c r="BH7" i="15" s="1"/>
  <c r="AU20" i="25"/>
  <c r="AR7" i="15" s="1"/>
  <c r="O20" i="25"/>
  <c r="L7" i="15" s="1"/>
  <c r="J94" i="25"/>
  <c r="K87" i="25" s="1"/>
  <c r="I82" i="25"/>
  <c r="J75" i="25" s="1"/>
  <c r="F941" i="25"/>
  <c r="F48" i="25"/>
  <c r="L117" i="25"/>
  <c r="L124" i="25" s="1"/>
  <c r="K113" i="25"/>
  <c r="L106" i="25" s="1"/>
  <c r="J93" i="25"/>
  <c r="K86" i="25" s="1"/>
  <c r="BC20" i="25"/>
  <c r="AZ7" i="15" s="1"/>
  <c r="AM20" i="25"/>
  <c r="AJ7" i="15" s="1"/>
  <c r="W20" i="25"/>
  <c r="T7" i="15" s="1"/>
  <c r="G20" i="25"/>
  <c r="D7" i="15" s="1"/>
  <c r="L120" i="25"/>
  <c r="L127" i="25" s="1"/>
  <c r="J95" i="25"/>
  <c r="K88" i="25" s="1"/>
  <c r="I80" i="25"/>
  <c r="J73" i="25" s="1"/>
  <c r="F945" i="25"/>
  <c r="F952" i="25" s="1"/>
  <c r="F52" i="25"/>
  <c r="L121" i="25"/>
  <c r="L128" i="25" s="1"/>
  <c r="H61" i="25"/>
  <c r="H68" i="25" s="1"/>
  <c r="BF29" i="25"/>
  <c r="BD7" i="14" s="1"/>
  <c r="BC48" i="11" s="1"/>
  <c r="AP29" i="25"/>
  <c r="AN7" i="14" s="1"/>
  <c r="AM48" i="11" s="1"/>
  <c r="Z29" i="25"/>
  <c r="X7" i="14" s="1"/>
  <c r="W48" i="11" s="1"/>
  <c r="J29" i="25"/>
  <c r="H7" i="14" s="1"/>
  <c r="G48" i="11" s="1"/>
  <c r="O169" i="25"/>
  <c r="P162" i="25" s="1"/>
  <c r="P187" i="25"/>
  <c r="Q180" i="25" s="1"/>
  <c r="P184" i="25"/>
  <c r="Q177" i="25" s="1"/>
  <c r="M142" i="25"/>
  <c r="N135" i="25" s="1"/>
  <c r="O170" i="25"/>
  <c r="P163" i="25" s="1"/>
  <c r="S233" i="25"/>
  <c r="T226" i="25" s="1"/>
  <c r="U263" i="25"/>
  <c r="V256" i="25" s="1"/>
  <c r="T248" i="25"/>
  <c r="U241" i="25" s="1"/>
  <c r="R215" i="25"/>
  <c r="S208" i="25" s="1"/>
  <c r="T245" i="25"/>
  <c r="U238" i="25" s="1"/>
  <c r="U261" i="25"/>
  <c r="V254" i="25" s="1"/>
  <c r="R218" i="25"/>
  <c r="S211" i="25" s="1"/>
  <c r="Y320" i="25"/>
  <c r="Z313" i="25" s="1"/>
  <c r="Z335" i="25"/>
  <c r="AA328" i="25" s="1"/>
  <c r="W293" i="25"/>
  <c r="X286" i="25" s="1"/>
  <c r="Z334" i="25"/>
  <c r="AA327" i="25" s="1"/>
  <c r="AD398" i="25"/>
  <c r="AE391" i="25" s="1"/>
  <c r="AB368" i="25"/>
  <c r="AC361" i="25" s="1"/>
  <c r="AA352" i="25"/>
  <c r="AB345" i="25" s="1"/>
  <c r="AC380" i="25"/>
  <c r="AD373" i="25" s="1"/>
  <c r="AD395" i="25"/>
  <c r="AE388" i="25" s="1"/>
  <c r="AF424" i="25"/>
  <c r="AG417" i="25" s="1"/>
  <c r="AE412" i="25"/>
  <c r="AF405" i="25" s="1"/>
  <c r="AG440" i="25"/>
  <c r="AH433" i="25" s="1"/>
  <c r="AH455" i="25"/>
  <c r="AI448" i="25" s="1"/>
  <c r="AI469" i="25"/>
  <c r="AJ462" i="25" s="1"/>
  <c r="AJ487" i="25"/>
  <c r="AK480" i="25" s="1"/>
  <c r="AI470" i="25"/>
  <c r="AJ463" i="25" s="1"/>
  <c r="AK499" i="25"/>
  <c r="AL492" i="25" s="1"/>
  <c r="AK503" i="25"/>
  <c r="AL496" i="25" s="1"/>
  <c r="AN544" i="25"/>
  <c r="AO537" i="25" s="1"/>
  <c r="AM532" i="25"/>
  <c r="AN525" i="25" s="1"/>
  <c r="AO560" i="25"/>
  <c r="AP553" i="25" s="1"/>
  <c r="AL518" i="25"/>
  <c r="AM511" i="25" s="1"/>
  <c r="AM529" i="25"/>
  <c r="AN522" i="25" s="1"/>
  <c r="AN547" i="25"/>
  <c r="AO540" i="25" s="1"/>
  <c r="AR608" i="25"/>
  <c r="AS601" i="25" s="1"/>
  <c r="AR605" i="25"/>
  <c r="AS598" i="25" s="1"/>
  <c r="AS621" i="25"/>
  <c r="AT614" i="25" s="1"/>
  <c r="AR606" i="25"/>
  <c r="AS599" i="25" s="1"/>
  <c r="AQ589" i="25"/>
  <c r="AR582" i="25" s="1"/>
  <c r="AR607" i="25"/>
  <c r="AS600" i="25" s="1"/>
  <c r="AV664" i="25"/>
  <c r="AW657" i="25" s="1"/>
  <c r="AU652" i="25"/>
  <c r="AV645" i="25" s="1"/>
  <c r="AT637" i="25"/>
  <c r="AU630" i="25" s="1"/>
  <c r="AW680" i="25"/>
  <c r="AX673" i="25" s="1"/>
  <c r="AX695" i="25"/>
  <c r="AY688" i="25" s="1"/>
  <c r="AX698" i="25"/>
  <c r="AY691" i="25" s="1"/>
  <c r="AZ725" i="25"/>
  <c r="BA718" i="25" s="1"/>
  <c r="BB757" i="25"/>
  <c r="BC750" i="25" s="1"/>
  <c r="AZ726" i="25"/>
  <c r="BA719" i="25" s="1"/>
  <c r="BC771" i="25"/>
  <c r="BD764" i="25" s="1"/>
  <c r="BA735" i="25"/>
  <c r="BA742" i="25" s="1"/>
  <c r="BC770" i="25"/>
  <c r="BD763" i="25" s="1"/>
  <c r="BE799" i="25"/>
  <c r="BF792" i="25" s="1"/>
  <c r="BE803" i="25"/>
  <c r="BF796" i="25" s="1"/>
  <c r="BJ875" i="25"/>
  <c r="BK868" i="25" s="1"/>
  <c r="BH847" i="25"/>
  <c r="BI840" i="25" s="1"/>
  <c r="BH848" i="25"/>
  <c r="BI841" i="25" s="1"/>
  <c r="H56" i="25"/>
  <c r="H63" i="25" s="1"/>
  <c r="AY20" i="25"/>
  <c r="AV7" i="15" s="1"/>
  <c r="AI20" i="25"/>
  <c r="AF7" i="15" s="1"/>
  <c r="S20" i="25"/>
  <c r="P7" i="15" s="1"/>
  <c r="J98" i="25"/>
  <c r="K91" i="25" s="1"/>
  <c r="K112" i="25"/>
  <c r="L105" i="25" s="1"/>
  <c r="I83" i="25"/>
  <c r="J76" i="25" s="1"/>
  <c r="I79" i="25"/>
  <c r="J72" i="25" s="1"/>
  <c r="F943" i="25"/>
  <c r="F950" i="25" s="1"/>
  <c r="F50" i="25"/>
  <c r="B58" i="25"/>
  <c r="B50" i="25"/>
  <c r="BK29" i="25"/>
  <c r="BI7" i="14" s="1"/>
  <c r="BH48" i="11" s="1"/>
  <c r="AU29" i="25"/>
  <c r="AS7" i="14" s="1"/>
  <c r="AR48" i="11" s="1"/>
  <c r="AE29" i="25"/>
  <c r="AC7" i="14" s="1"/>
  <c r="AB48" i="11" s="1"/>
  <c r="O29" i="25"/>
  <c r="M7" i="14" s="1"/>
  <c r="L48" i="11" s="1"/>
  <c r="L118" i="25"/>
  <c r="L125" i="25" s="1"/>
  <c r="H57" i="25"/>
  <c r="H64" i="25" s="1"/>
  <c r="BB29" i="25"/>
  <c r="AZ7" i="14" s="1"/>
  <c r="AY48" i="11" s="1"/>
  <c r="AL29" i="25"/>
  <c r="AJ7" i="14" s="1"/>
  <c r="AI48" i="11" s="1"/>
  <c r="V29" i="25"/>
  <c r="T7" i="14" s="1"/>
  <c r="S48" i="11" s="1"/>
  <c r="S16" i="41" s="1"/>
  <c r="F29" i="25"/>
  <c r="D7" i="14" s="1"/>
  <c r="C48" i="11" s="1"/>
  <c r="C16" i="41" s="1"/>
  <c r="AZ20" i="25"/>
  <c r="AW7" i="15" s="1"/>
  <c r="AJ20" i="25"/>
  <c r="AG7" i="15" s="1"/>
  <c r="T20" i="25"/>
  <c r="Q7" i="15" s="1"/>
  <c r="Q200" i="25"/>
  <c r="R193" i="25" s="1"/>
  <c r="Q199" i="25"/>
  <c r="R192" i="25" s="1"/>
  <c r="P188" i="25"/>
  <c r="Q181" i="25" s="1"/>
  <c r="M139" i="25"/>
  <c r="N132" i="25" s="1"/>
  <c r="M143" i="25"/>
  <c r="N136" i="25" s="1"/>
  <c r="O172" i="25"/>
  <c r="P165" i="25" s="1"/>
  <c r="R217" i="25"/>
  <c r="S210" i="25" s="1"/>
  <c r="W292" i="25"/>
  <c r="X285" i="25" s="1"/>
  <c r="V275" i="25"/>
  <c r="W268" i="25" s="1"/>
  <c r="Z337" i="25"/>
  <c r="AA330" i="25" s="1"/>
  <c r="V274" i="25"/>
  <c r="W267" i="25" s="1"/>
  <c r="V277" i="25"/>
  <c r="W270" i="25" s="1"/>
  <c r="Z338" i="25"/>
  <c r="AA331" i="25" s="1"/>
  <c r="AA353" i="25"/>
  <c r="AB346" i="25" s="1"/>
  <c r="AD397" i="25"/>
  <c r="AE390" i="25" s="1"/>
  <c r="AB365" i="25"/>
  <c r="AC358" i="25" s="1"/>
  <c r="AF428" i="25"/>
  <c r="AG421" i="25" s="1"/>
  <c r="AF425" i="25"/>
  <c r="AG418" i="25" s="1"/>
  <c r="AH458" i="25"/>
  <c r="AI451" i="25" s="1"/>
  <c r="AJ484" i="25"/>
  <c r="AK477" i="25" s="1"/>
  <c r="AI472" i="25"/>
  <c r="AJ465" i="25" s="1"/>
  <c r="AK500" i="25"/>
  <c r="AL493" i="25" s="1"/>
  <c r="AL514" i="25"/>
  <c r="AM507" i="25" s="1"/>
  <c r="AN548" i="25"/>
  <c r="AO541" i="25" s="1"/>
  <c r="AN545" i="25"/>
  <c r="AO538" i="25" s="1"/>
  <c r="AM531" i="25"/>
  <c r="AN524" i="25" s="1"/>
  <c r="AP575" i="25"/>
  <c r="AQ568" i="25" s="1"/>
  <c r="AS622" i="25"/>
  <c r="AT615" i="25" s="1"/>
  <c r="AT634" i="25"/>
  <c r="AU627" i="25" s="1"/>
  <c r="AV668" i="25"/>
  <c r="AW661" i="25" s="1"/>
  <c r="AV665" i="25"/>
  <c r="AW658" i="25" s="1"/>
  <c r="AU649" i="25"/>
  <c r="AV642" i="25" s="1"/>
  <c r="AV667" i="25"/>
  <c r="AW660" i="25" s="1"/>
  <c r="AX697" i="25"/>
  <c r="AY690" i="25" s="1"/>
  <c r="AZ727" i="25"/>
  <c r="BA720" i="25" s="1"/>
  <c r="BC769" i="25"/>
  <c r="BD762" i="25" s="1"/>
  <c r="BA736" i="25"/>
  <c r="BA743" i="25" s="1"/>
  <c r="BC772" i="25"/>
  <c r="BD765" i="25" s="1"/>
  <c r="BE800" i="25"/>
  <c r="BF793" i="25" s="1"/>
  <c r="BF818" i="25"/>
  <c r="BG811" i="25" s="1"/>
  <c r="BG829" i="25"/>
  <c r="BH822" i="25" s="1"/>
  <c r="BK892" i="25"/>
  <c r="BL885" i="25" s="1"/>
  <c r="BL908" i="25"/>
  <c r="BM901" i="25" s="1"/>
  <c r="BG830" i="25"/>
  <c r="BH823" i="25" s="1"/>
  <c r="BI859" i="25"/>
  <c r="BJ852" i="25" s="1"/>
  <c r="BI863" i="25"/>
  <c r="BJ856" i="25" s="1"/>
  <c r="BM921" i="25"/>
  <c r="BM920" i="25"/>
  <c r="BJ878" i="25"/>
  <c r="BK871" i="25" s="1"/>
  <c r="BK893" i="25"/>
  <c r="BL886" i="25" s="1"/>
  <c r="AL20" i="25"/>
  <c r="AI7" i="15" s="1"/>
  <c r="AV29" i="25"/>
  <c r="AT7" i="14" s="1"/>
  <c r="AS48" i="11" s="1"/>
  <c r="BI20" i="25"/>
  <c r="BF7" i="15" s="1"/>
  <c r="AC20" i="25"/>
  <c r="Z7" i="15" s="1"/>
  <c r="AF29" i="25"/>
  <c r="AD7" i="14" s="1"/>
  <c r="AC48" i="11" s="1"/>
  <c r="AC16" i="41" s="1"/>
  <c r="BI29" i="25"/>
  <c r="BG7" i="14" s="1"/>
  <c r="BF48" i="11" s="1"/>
  <c r="AS29" i="25"/>
  <c r="AQ7" i="14" s="1"/>
  <c r="AP48" i="11" s="1"/>
  <c r="AC29" i="25"/>
  <c r="AA7" i="14" s="1"/>
  <c r="Z48" i="11" s="1"/>
  <c r="M29" i="25"/>
  <c r="K7" i="14" s="1"/>
  <c r="J48" i="11" s="1"/>
  <c r="AZ29" i="25"/>
  <c r="AX7" i="14" s="1"/>
  <c r="AW48" i="11" s="1"/>
  <c r="AY709" i="25"/>
  <c r="AZ702" i="25" s="1"/>
  <c r="AY710" i="25"/>
  <c r="AZ703" i="25" s="1"/>
  <c r="BA732" i="25"/>
  <c r="BA739" i="25" s="1"/>
  <c r="BC773" i="25"/>
  <c r="BD766" i="25" s="1"/>
  <c r="BD784" i="25"/>
  <c r="BE777" i="25" s="1"/>
  <c r="BD788" i="25"/>
  <c r="BE781" i="25" s="1"/>
  <c r="BB755" i="25"/>
  <c r="BC748" i="25" s="1"/>
  <c r="BD785" i="25"/>
  <c r="BE778" i="25" s="1"/>
  <c r="BB754" i="25"/>
  <c r="BC747" i="25" s="1"/>
  <c r="BG833" i="25"/>
  <c r="BH826" i="25" s="1"/>
  <c r="BF817" i="25"/>
  <c r="BG810" i="25" s="1"/>
  <c r="BG832" i="25"/>
  <c r="BH825" i="25" s="1"/>
  <c r="BI860" i="25"/>
  <c r="BJ853" i="25" s="1"/>
  <c r="BK890" i="25"/>
  <c r="BL883" i="25" s="1"/>
  <c r="BM923" i="25"/>
  <c r="BM922" i="25"/>
  <c r="BJ877" i="25"/>
  <c r="BK870" i="25" s="1"/>
  <c r="BJ20" i="25"/>
  <c r="BG7" i="15" s="1"/>
  <c r="AD20" i="25"/>
  <c r="AA7" i="15" s="1"/>
  <c r="B74" i="25"/>
  <c r="B66" i="25"/>
  <c r="AJ29" i="25"/>
  <c r="AH7" i="14" s="1"/>
  <c r="AG48" i="11" s="1"/>
  <c r="BA20" i="25"/>
  <c r="AX7" i="15" s="1"/>
  <c r="U20" i="25"/>
  <c r="R7" i="15" s="1"/>
  <c r="G46" i="25"/>
  <c r="G946" i="25" s="1"/>
  <c r="AP20" i="25"/>
  <c r="AM7" i="15" s="1"/>
  <c r="J20" i="25"/>
  <c r="G7" i="15" s="1"/>
  <c r="B72" i="25"/>
  <c r="B64" i="25"/>
  <c r="I29" i="25"/>
  <c r="G7" i="14" s="1"/>
  <c r="F48" i="11" s="1"/>
  <c r="AW20" i="25"/>
  <c r="AT7" i="15" s="1"/>
  <c r="Q20" i="25"/>
  <c r="N7" i="15" s="1"/>
  <c r="G44" i="25"/>
  <c r="BE29" i="25"/>
  <c r="BC7" i="14" s="1"/>
  <c r="BB48" i="11" s="1"/>
  <c r="AO29" i="25"/>
  <c r="AM7" i="14" s="1"/>
  <c r="AL48" i="11" s="1"/>
  <c r="Y29" i="25"/>
  <c r="W7" i="14" s="1"/>
  <c r="V48" i="11" s="1"/>
  <c r="B71" i="25"/>
  <c r="B63" i="25"/>
  <c r="AE20" i="25"/>
  <c r="AB7" i="15" s="1"/>
  <c r="K110" i="25"/>
  <c r="L103" i="25" s="1"/>
  <c r="I78" i="25"/>
  <c r="J71" i="25" s="1"/>
  <c r="AX29" i="25"/>
  <c r="AV7" i="14" s="1"/>
  <c r="AU48" i="11" s="1"/>
  <c r="AH29" i="25"/>
  <c r="AF7" i="14" s="1"/>
  <c r="AE48" i="11" s="1"/>
  <c r="R29" i="25"/>
  <c r="P7" i="14" s="1"/>
  <c r="O48" i="11" s="1"/>
  <c r="N154" i="25"/>
  <c r="O147" i="25" s="1"/>
  <c r="O173" i="25"/>
  <c r="P166" i="25" s="1"/>
  <c r="Q203" i="25"/>
  <c r="R196" i="25" s="1"/>
  <c r="M140" i="25"/>
  <c r="N133" i="25" s="1"/>
  <c r="N155" i="25"/>
  <c r="O148" i="25" s="1"/>
  <c r="P185" i="25"/>
  <c r="Q178" i="25" s="1"/>
  <c r="S229" i="25"/>
  <c r="T222" i="25" s="1"/>
  <c r="T247" i="25"/>
  <c r="U240" i="25" s="1"/>
  <c r="W290" i="25"/>
  <c r="X283" i="25" s="1"/>
  <c r="S230" i="25"/>
  <c r="T223" i="25" s="1"/>
  <c r="U259" i="25"/>
  <c r="V252" i="25" s="1"/>
  <c r="X304" i="25"/>
  <c r="Y297" i="25" s="1"/>
  <c r="Y322" i="25"/>
  <c r="Z315" i="25" s="1"/>
  <c r="V278" i="25"/>
  <c r="W271" i="25" s="1"/>
  <c r="W289" i="25"/>
  <c r="X282" i="25" s="1"/>
  <c r="X307" i="25"/>
  <c r="Y300" i="25" s="1"/>
  <c r="AE409" i="25"/>
  <c r="AF402" i="25" s="1"/>
  <c r="AE413" i="25"/>
  <c r="AF406" i="25" s="1"/>
  <c r="AC382" i="25"/>
  <c r="AD375" i="25" s="1"/>
  <c r="AF427" i="25"/>
  <c r="AG420" i="25" s="1"/>
  <c r="AH457" i="25"/>
  <c r="AI450" i="25" s="1"/>
  <c r="AG442" i="25"/>
  <c r="AH435" i="25" s="1"/>
  <c r="AI473" i="25"/>
  <c r="AJ466" i="25" s="1"/>
  <c r="AJ488" i="25"/>
  <c r="AK481" i="25" s="1"/>
  <c r="AJ485" i="25"/>
  <c r="AK478" i="25" s="1"/>
  <c r="AL515" i="25"/>
  <c r="AM508" i="25" s="1"/>
  <c r="AO562" i="25"/>
  <c r="AP555" i="25" s="1"/>
  <c r="AP574" i="25"/>
  <c r="AQ567" i="25" s="1"/>
  <c r="AM533" i="25"/>
  <c r="AN526" i="25" s="1"/>
  <c r="AQ590" i="25"/>
  <c r="AR583" i="25" s="1"/>
  <c r="AS619" i="25"/>
  <c r="AT612" i="25" s="1"/>
  <c r="AS623" i="25"/>
  <c r="AT616" i="25" s="1"/>
  <c r="AQ593" i="25"/>
  <c r="AR586" i="25" s="1"/>
  <c r="AT635" i="25"/>
  <c r="AU628" i="25" s="1"/>
  <c r="AT638" i="25"/>
  <c r="AU631" i="25" s="1"/>
  <c r="AW682" i="25"/>
  <c r="AX675" i="25" s="1"/>
  <c r="AZ728" i="25"/>
  <c r="BA721" i="25" s="1"/>
  <c r="AY713" i="25"/>
  <c r="AZ706" i="25" s="1"/>
  <c r="J97" i="25"/>
  <c r="K90" i="25" s="1"/>
  <c r="BG20" i="25"/>
  <c r="BD7" i="15" s="1"/>
  <c r="AQ20" i="25"/>
  <c r="AN7" i="15" s="1"/>
  <c r="AA20" i="25"/>
  <c r="X7" i="15" s="1"/>
  <c r="K20" i="25"/>
  <c r="H7" i="15" s="1"/>
  <c r="K108" i="25"/>
  <c r="L101" i="25" s="1"/>
  <c r="H58" i="25"/>
  <c r="H65" i="25" s="1"/>
  <c r="BC29" i="25"/>
  <c r="BA7" i="14" s="1"/>
  <c r="AZ48" i="11" s="1"/>
  <c r="AM29" i="25"/>
  <c r="AK7" i="14" s="1"/>
  <c r="AJ48" i="11" s="1"/>
  <c r="W29" i="25"/>
  <c r="U7" i="14" s="1"/>
  <c r="T48" i="11" s="1"/>
  <c r="G29" i="25"/>
  <c r="E7" i="14" s="1"/>
  <c r="D48" i="11" s="1"/>
  <c r="BJ29" i="25"/>
  <c r="BH7" i="14" s="1"/>
  <c r="BG48" i="11" s="1"/>
  <c r="AT29" i="25"/>
  <c r="AR7" i="14" s="1"/>
  <c r="AQ48" i="11" s="1"/>
  <c r="AD29" i="25"/>
  <c r="AB7" i="14" s="1"/>
  <c r="AA48" i="11" s="1"/>
  <c r="N29" i="25"/>
  <c r="L7" i="14" s="1"/>
  <c r="K48" i="11" s="1"/>
  <c r="BH20" i="25"/>
  <c r="BE7" i="15" s="1"/>
  <c r="AR20" i="25"/>
  <c r="AO7" i="15" s="1"/>
  <c r="AB20" i="25"/>
  <c r="Y7" i="15" s="1"/>
  <c r="L20" i="25"/>
  <c r="I7" i="15" s="1"/>
  <c r="N158" i="25"/>
  <c r="O151" i="25" s="1"/>
  <c r="N157" i="25"/>
  <c r="O150" i="25" s="1"/>
  <c r="Q202" i="25"/>
  <c r="R195" i="25" s="1"/>
  <c r="U262" i="25"/>
  <c r="V255" i="25" s="1"/>
  <c r="T244" i="25"/>
  <c r="U237" i="25" s="1"/>
  <c r="X305" i="25"/>
  <c r="Y298" i="25" s="1"/>
  <c r="S232" i="25"/>
  <c r="T225" i="25" s="1"/>
  <c r="U260" i="25"/>
  <c r="V253" i="25" s="1"/>
  <c r="R214" i="25"/>
  <c r="S207" i="25" s="1"/>
  <c r="X308" i="25"/>
  <c r="Y301" i="25" s="1"/>
  <c r="Y319" i="25"/>
  <c r="Z312" i="25" s="1"/>
  <c r="Y323" i="25"/>
  <c r="Z316" i="25" s="1"/>
  <c r="AD394" i="25"/>
  <c r="AE387" i="25" s="1"/>
  <c r="AA349" i="25"/>
  <c r="AB342" i="25" s="1"/>
  <c r="AB367" i="25"/>
  <c r="AC360" i="25" s="1"/>
  <c r="AB364" i="25"/>
  <c r="AC357" i="25" s="1"/>
  <c r="AA350" i="25"/>
  <c r="AB343" i="25" s="1"/>
  <c r="AC379" i="25"/>
  <c r="AD372" i="25" s="1"/>
  <c r="AC383" i="25"/>
  <c r="AD376" i="25" s="1"/>
  <c r="AH454" i="25"/>
  <c r="AI447" i="25" s="1"/>
  <c r="AE410" i="25"/>
  <c r="AF403" i="25" s="1"/>
  <c r="AG439" i="25"/>
  <c r="AH432" i="25" s="1"/>
  <c r="AG443" i="25"/>
  <c r="AH436" i="25" s="1"/>
  <c r="AK502" i="25"/>
  <c r="AL495" i="25" s="1"/>
  <c r="AM530" i="25"/>
  <c r="AN523" i="25" s="1"/>
  <c r="AO559" i="25"/>
  <c r="AP552" i="25" s="1"/>
  <c r="AO563" i="25"/>
  <c r="AP556" i="25" s="1"/>
  <c r="AL517" i="25"/>
  <c r="AM510" i="25" s="1"/>
  <c r="AR604" i="25"/>
  <c r="AS597" i="25" s="1"/>
  <c r="AQ592" i="25"/>
  <c r="AR585" i="25" s="1"/>
  <c r="AS620" i="25"/>
  <c r="AT613" i="25" s="1"/>
  <c r="AP578" i="25"/>
  <c r="AQ571" i="25" s="1"/>
  <c r="AP577" i="25"/>
  <c r="AQ570" i="25" s="1"/>
  <c r="AU650" i="25"/>
  <c r="AV643" i="25" s="1"/>
  <c r="AU653" i="25"/>
  <c r="AV646" i="25" s="1"/>
  <c r="AW679" i="25"/>
  <c r="AX672" i="25" s="1"/>
  <c r="AW683" i="25"/>
  <c r="AX676" i="25" s="1"/>
  <c r="AX694" i="25"/>
  <c r="AY687" i="25" s="1"/>
  <c r="AZ724" i="25"/>
  <c r="BA717" i="25" s="1"/>
  <c r="AY712" i="25"/>
  <c r="AZ705" i="25" s="1"/>
  <c r="BA733" i="25"/>
  <c r="BA740" i="25" s="1"/>
  <c r="BD787" i="25"/>
  <c r="BE780" i="25" s="1"/>
  <c r="BE802" i="25"/>
  <c r="BF795" i="25" s="1"/>
  <c r="BB758" i="25"/>
  <c r="BC751" i="25" s="1"/>
  <c r="BF814" i="25"/>
  <c r="BG807" i="25" s="1"/>
  <c r="BH844" i="25"/>
  <c r="BI837" i="25" s="1"/>
  <c r="BF815" i="25"/>
  <c r="BG808" i="25" s="1"/>
  <c r="BH845" i="25"/>
  <c r="BI838" i="25" s="1"/>
  <c r="BL905" i="25"/>
  <c r="BM898" i="25" s="1"/>
  <c r="BL904" i="25"/>
  <c r="BM897" i="25" s="1"/>
  <c r="BK889" i="25"/>
  <c r="BL882" i="25" s="1"/>
  <c r="BL907" i="25"/>
  <c r="BM900" i="25" s="1"/>
  <c r="BB20" i="25"/>
  <c r="AY7" i="15" s="1"/>
  <c r="V20" i="25"/>
  <c r="S7" i="15" s="1"/>
  <c r="AS20" i="25"/>
  <c r="AP7" i="15" s="1"/>
  <c r="M20" i="25"/>
  <c r="J7" i="15" s="1"/>
  <c r="I60" i="25"/>
  <c r="I67" i="25" s="1"/>
  <c r="B76" i="25"/>
  <c r="B68" i="25"/>
  <c r="L29" i="25"/>
  <c r="J7" i="14" s="1"/>
  <c r="I48" i="11" s="1"/>
  <c r="AB29" i="25"/>
  <c r="Z7" i="14" s="1"/>
  <c r="Y48" i="11" s="1"/>
  <c r="BI862" i="25"/>
  <c r="BJ855" i="25" s="1"/>
  <c r="BM919" i="25"/>
  <c r="BJ874" i="25"/>
  <c r="BK867" i="25" s="1"/>
  <c r="G42" i="25"/>
  <c r="G942" i="25" s="1"/>
  <c r="B75" i="25"/>
  <c r="B67" i="25"/>
  <c r="C131" i="25" l="1"/>
  <c r="K116" i="25"/>
  <c r="K123" i="25" s="1"/>
  <c r="L116" i="25" s="1"/>
  <c r="L123" i="25" s="1"/>
  <c r="J89" i="25"/>
  <c r="J96" i="25" s="1"/>
  <c r="K104" i="25"/>
  <c r="K111" i="25" s="1"/>
  <c r="I74" i="25"/>
  <c r="I81" i="25" s="1"/>
  <c r="M38" i="25"/>
  <c r="K14" i="13" s="1"/>
  <c r="N38" i="25"/>
  <c r="L14" i="13" s="1"/>
  <c r="H27" i="41"/>
  <c r="G944" i="25"/>
  <c r="G951" i="25" s="1"/>
  <c r="I38" i="25"/>
  <c r="G14" i="13" s="1"/>
  <c r="S38" i="25"/>
  <c r="Q14" i="13" s="1"/>
  <c r="K38" i="25"/>
  <c r="I14" i="13" s="1"/>
  <c r="BG38" i="25"/>
  <c r="BE14" i="13" s="1"/>
  <c r="BH38" i="25"/>
  <c r="BF14" i="13" s="1"/>
  <c r="H38" i="25"/>
  <c r="F14" i="13" s="1"/>
  <c r="AR38" i="25"/>
  <c r="AP14" i="13" s="1"/>
  <c r="AU38" i="25"/>
  <c r="AS14" i="13" s="1"/>
  <c r="AL38" i="25"/>
  <c r="AJ14" i="13" s="1"/>
  <c r="AJ38" i="25"/>
  <c r="AH14" i="13" s="1"/>
  <c r="AC38" i="25"/>
  <c r="AA14" i="13" s="1"/>
  <c r="U38" i="25"/>
  <c r="S14" i="13" s="1"/>
  <c r="BM38" i="25"/>
  <c r="BK14" i="13" s="1"/>
  <c r="BE38" i="25"/>
  <c r="BC14" i="13" s="1"/>
  <c r="Q38" i="25"/>
  <c r="O14" i="13" s="1"/>
  <c r="BB38" i="25"/>
  <c r="AZ14" i="13" s="1"/>
  <c r="AZ38" i="25"/>
  <c r="AX14" i="13" s="1"/>
  <c r="AS38" i="25"/>
  <c r="AQ14" i="13" s="1"/>
  <c r="AN38" i="25"/>
  <c r="AL14" i="13" s="1"/>
  <c r="AK38" i="25"/>
  <c r="AI14" i="13" s="1"/>
  <c r="AD38" i="25"/>
  <c r="AB14" i="13" s="1"/>
  <c r="AP38" i="25"/>
  <c r="AN14" i="13" s="1"/>
  <c r="AP16" i="41"/>
  <c r="BI38" i="25"/>
  <c r="BG14" i="13" s="1"/>
  <c r="X38" i="25"/>
  <c r="V14" i="13" s="1"/>
  <c r="AE38" i="25"/>
  <c r="AC14" i="13" s="1"/>
  <c r="BF38" i="25"/>
  <c r="BD14" i="13" s="1"/>
  <c r="AG38" i="25"/>
  <c r="AE14" i="13" s="1"/>
  <c r="Y38" i="25"/>
  <c r="W14" i="13" s="1"/>
  <c r="P38" i="25"/>
  <c r="N14" i="13" s="1"/>
  <c r="T38" i="25"/>
  <c r="R14" i="13" s="1"/>
  <c r="BF16" i="41"/>
  <c r="O16" i="41"/>
  <c r="V16" i="41"/>
  <c r="AT16" i="41"/>
  <c r="AF16" i="41"/>
  <c r="I16" i="41"/>
  <c r="BG16" i="41"/>
  <c r="AJ16" i="41"/>
  <c r="AR16" i="41"/>
  <c r="P43" i="28"/>
  <c r="P37" i="28"/>
  <c r="Q15" i="13" s="1"/>
  <c r="Q40" i="28"/>
  <c r="P58" i="11"/>
  <c r="R46" i="28"/>
  <c r="Q50" i="11"/>
  <c r="G38" i="25"/>
  <c r="E14" i="13" s="1"/>
  <c r="R38" i="25"/>
  <c r="P14" i="13" s="1"/>
  <c r="AW16" i="41"/>
  <c r="AT38" i="25"/>
  <c r="AR14" i="13" s="1"/>
  <c r="AF38" i="25"/>
  <c r="AD14" i="13" s="1"/>
  <c r="AH38" i="25"/>
  <c r="AF14" i="13" s="1"/>
  <c r="AI38" i="25"/>
  <c r="AG14" i="13" s="1"/>
  <c r="AW38" i="25"/>
  <c r="AU14" i="13" s="1"/>
  <c r="AO38" i="25"/>
  <c r="AM14" i="13" s="1"/>
  <c r="BC38" i="25"/>
  <c r="BA14" i="13" s="1"/>
  <c r="AQ16" i="41"/>
  <c r="T16" i="41"/>
  <c r="AY16" i="41"/>
  <c r="AB16" i="41"/>
  <c r="G16" i="41"/>
  <c r="AH16" i="41"/>
  <c r="P16" i="41"/>
  <c r="M16" i="41"/>
  <c r="J38" i="25"/>
  <c r="H14" i="13" s="1"/>
  <c r="BA38" i="25"/>
  <c r="AY14" i="13" s="1"/>
  <c r="AY38" i="25"/>
  <c r="AW14" i="13" s="1"/>
  <c r="L38" i="25"/>
  <c r="J14" i="13" s="1"/>
  <c r="AD16" i="41"/>
  <c r="AK16" i="41"/>
  <c r="K16" i="41"/>
  <c r="AZ16" i="41"/>
  <c r="C48" i="40"/>
  <c r="Z16" i="41"/>
  <c r="W16" i="41"/>
  <c r="X16" i="41"/>
  <c r="E48" i="40"/>
  <c r="AX16" i="41"/>
  <c r="AA16" i="41"/>
  <c r="AE16" i="41"/>
  <c r="D48" i="40"/>
  <c r="AL16" i="41"/>
  <c r="BH16" i="41"/>
  <c r="AM16" i="41"/>
  <c r="F48" i="40"/>
  <c r="BJ16" i="41"/>
  <c r="AN16" i="41"/>
  <c r="BI16" i="41"/>
  <c r="AO16" i="41"/>
  <c r="AV16" i="41"/>
  <c r="O38" i="25"/>
  <c r="M14" i="13" s="1"/>
  <c r="BL38" i="25"/>
  <c r="BJ14" i="13" s="1"/>
  <c r="AB38" i="25"/>
  <c r="Z14" i="13" s="1"/>
  <c r="J16" i="41"/>
  <c r="H16" i="41"/>
  <c r="BA16" i="41"/>
  <c r="Y16" i="41"/>
  <c r="AU16" i="41"/>
  <c r="BB16" i="41"/>
  <c r="AG16" i="41"/>
  <c r="AS16" i="41"/>
  <c r="AI16" i="41"/>
  <c r="L16" i="41"/>
  <c r="BC16" i="41"/>
  <c r="N16" i="41"/>
  <c r="B48" i="40"/>
  <c r="Q16" i="41"/>
  <c r="BD16" i="41"/>
  <c r="R16" i="41"/>
  <c r="U16" i="41"/>
  <c r="BE16" i="41"/>
  <c r="BD38" i="25"/>
  <c r="BB14" i="13" s="1"/>
  <c r="AM38" i="25"/>
  <c r="AK14" i="13" s="1"/>
  <c r="G27" i="41"/>
  <c r="F27" i="41"/>
  <c r="F24" i="41" s="1"/>
  <c r="AY33" i="11"/>
  <c r="AZ33" i="11" s="1"/>
  <c r="BA33" i="11" s="1"/>
  <c r="BB33" i="11" s="1"/>
  <c r="BC33" i="11" s="1"/>
  <c r="BD33" i="11" s="1"/>
  <c r="BE33" i="11" s="1"/>
  <c r="BF33" i="11" s="1"/>
  <c r="BG33" i="11" s="1"/>
  <c r="BH33" i="11" s="1"/>
  <c r="BI33" i="11" s="1"/>
  <c r="BJ33" i="11" s="1"/>
  <c r="F33" i="40" s="1"/>
  <c r="E33" i="40"/>
  <c r="AM26" i="11"/>
  <c r="AN26" i="11" s="1"/>
  <c r="AO26" i="11" s="1"/>
  <c r="AP26" i="11" s="1"/>
  <c r="AQ26" i="11" s="1"/>
  <c r="AR26" i="11" s="1"/>
  <c r="AS26" i="11" s="1"/>
  <c r="AT26" i="11" s="1"/>
  <c r="AU26" i="11" s="1"/>
  <c r="AV26" i="11" s="1"/>
  <c r="AW26" i="11" s="1"/>
  <c r="AX26" i="11" s="1"/>
  <c r="D26" i="40"/>
  <c r="AA32" i="11"/>
  <c r="AB32" i="11" s="1"/>
  <c r="AC32" i="11" s="1"/>
  <c r="AD32" i="11" s="1"/>
  <c r="AE32" i="11" s="1"/>
  <c r="AF32" i="11" s="1"/>
  <c r="AG32" i="11" s="1"/>
  <c r="AH32" i="11" s="1"/>
  <c r="AI32" i="11" s="1"/>
  <c r="AJ32" i="11" s="1"/>
  <c r="AK32" i="11" s="1"/>
  <c r="AL32" i="11" s="1"/>
  <c r="C32" i="40"/>
  <c r="D16" i="41"/>
  <c r="E16" i="41"/>
  <c r="F16" i="41"/>
  <c r="AS20" i="33"/>
  <c r="AT17" i="13"/>
  <c r="G21" i="11"/>
  <c r="H22" i="11"/>
  <c r="G949" i="25"/>
  <c r="F38" i="25"/>
  <c r="D14" i="13" s="1"/>
  <c r="AA38" i="25"/>
  <c r="Y14" i="13" s="1"/>
  <c r="H25" i="11"/>
  <c r="G24" i="11"/>
  <c r="G26" i="41" s="1"/>
  <c r="B49" i="12"/>
  <c r="AX38" i="25"/>
  <c r="AV14" i="13" s="1"/>
  <c r="BJ38" i="25"/>
  <c r="BH14" i="13" s="1"/>
  <c r="C27" i="11"/>
  <c r="B50" i="12"/>
  <c r="W38" i="25"/>
  <c r="U14" i="13" s="1"/>
  <c r="C34" i="11"/>
  <c r="AQ38" i="25"/>
  <c r="AO14" i="13" s="1"/>
  <c r="G953" i="25"/>
  <c r="F948" i="25"/>
  <c r="C23" i="11" s="1"/>
  <c r="B48" i="12"/>
  <c r="I30" i="11"/>
  <c r="J31" i="11"/>
  <c r="G51" i="25"/>
  <c r="H44" i="25" s="1"/>
  <c r="H944" i="25" s="1"/>
  <c r="G53" i="25"/>
  <c r="H46" i="25" s="1"/>
  <c r="H946" i="25" s="1"/>
  <c r="BK876" i="25"/>
  <c r="BL869" i="25" s="1"/>
  <c r="AR591" i="25"/>
  <c r="AS584" i="25" s="1"/>
  <c r="AQ575" i="25"/>
  <c r="AR568" i="25" s="1"/>
  <c r="AM514" i="25"/>
  <c r="AN507" i="25" s="1"/>
  <c r="AJ471" i="25"/>
  <c r="AK464" i="25" s="1"/>
  <c r="AC365" i="25"/>
  <c r="AD358" i="25" s="1"/>
  <c r="AA337" i="25"/>
  <c r="AB330" i="25" s="1"/>
  <c r="W276" i="25"/>
  <c r="X269" i="25" s="1"/>
  <c r="R200" i="25"/>
  <c r="S193" i="25" s="1"/>
  <c r="BL891" i="25"/>
  <c r="BM884" i="25" s="1"/>
  <c r="BI845" i="25"/>
  <c r="BJ838" i="25" s="1"/>
  <c r="BG814" i="25"/>
  <c r="BH807" i="25" s="1"/>
  <c r="AV653" i="25"/>
  <c r="AW646" i="25" s="1"/>
  <c r="AU636" i="25"/>
  <c r="AV629" i="25" s="1"/>
  <c r="AT620" i="25"/>
  <c r="AU613" i="25" s="1"/>
  <c r="AH443" i="25"/>
  <c r="AI436" i="25" s="1"/>
  <c r="AB350" i="25"/>
  <c r="AC343" i="25" s="1"/>
  <c r="X291" i="25"/>
  <c r="Y284" i="25" s="1"/>
  <c r="S214" i="25"/>
  <c r="T207" i="25" s="1"/>
  <c r="N141" i="25"/>
  <c r="O134" i="25" s="1"/>
  <c r="BA728" i="25"/>
  <c r="BB721" i="25" s="1"/>
  <c r="AV651" i="25"/>
  <c r="AW644" i="25" s="1"/>
  <c r="AU635" i="25"/>
  <c r="AV628" i="25" s="1"/>
  <c r="AQ576" i="25"/>
  <c r="AR569" i="25" s="1"/>
  <c r="AM515" i="25"/>
  <c r="AN508" i="25" s="1"/>
  <c r="AD382" i="25"/>
  <c r="AE375" i="25" s="1"/>
  <c r="X289" i="25"/>
  <c r="Y282" i="25" s="1"/>
  <c r="X290" i="25"/>
  <c r="Y283" i="25" s="1"/>
  <c r="T229" i="25"/>
  <c r="U222" i="25" s="1"/>
  <c r="BH832" i="25"/>
  <c r="BI825" i="25" s="1"/>
  <c r="BF801" i="25"/>
  <c r="BG794" i="25" s="1"/>
  <c r="BB732" i="25"/>
  <c r="BB739" i="25" s="1"/>
  <c r="BL893" i="25"/>
  <c r="BM886" i="25" s="1"/>
  <c r="BM908" i="25"/>
  <c r="BG818" i="25"/>
  <c r="BH811" i="25" s="1"/>
  <c r="BB736" i="25"/>
  <c r="BB743" i="25" s="1"/>
  <c r="BD769" i="25"/>
  <c r="BE762" i="25" s="1"/>
  <c r="AX681" i="25"/>
  <c r="AY674" i="25" s="1"/>
  <c r="AU634" i="25"/>
  <c r="AV627" i="25" s="1"/>
  <c r="AN531" i="25"/>
  <c r="AO524" i="25" s="1"/>
  <c r="AL500" i="25"/>
  <c r="AM493" i="25" s="1"/>
  <c r="AI458" i="25"/>
  <c r="AJ451" i="25" s="1"/>
  <c r="W277" i="25"/>
  <c r="X270" i="25" s="1"/>
  <c r="U246" i="25"/>
  <c r="V239" i="25" s="1"/>
  <c r="P172" i="25"/>
  <c r="Q165" i="25" s="1"/>
  <c r="J79" i="25"/>
  <c r="K72" i="25" s="1"/>
  <c r="AY695" i="25"/>
  <c r="AZ688" i="25" s="1"/>
  <c r="AN532" i="25"/>
  <c r="AO525" i="25" s="1"/>
  <c r="AA334" i="25"/>
  <c r="AB327" i="25" s="1"/>
  <c r="J82" i="25"/>
  <c r="K75" i="25" s="1"/>
  <c r="BK874" i="25"/>
  <c r="BL867" i="25" s="1"/>
  <c r="BM907" i="25"/>
  <c r="BG815" i="25"/>
  <c r="BH808" i="25" s="1"/>
  <c r="BB734" i="25"/>
  <c r="BB741" i="25" s="1"/>
  <c r="AY694" i="25"/>
  <c r="AZ687" i="25" s="1"/>
  <c r="AM517" i="25"/>
  <c r="AN510" i="25" s="1"/>
  <c r="AN530" i="25"/>
  <c r="AO523" i="25" s="1"/>
  <c r="AH439" i="25"/>
  <c r="AI432" i="25" s="1"/>
  <c r="AC364" i="25"/>
  <c r="AD357" i="25" s="1"/>
  <c r="AE394" i="25"/>
  <c r="AF387" i="25" s="1"/>
  <c r="V260" i="25"/>
  <c r="W253" i="25" s="1"/>
  <c r="T231" i="25"/>
  <c r="U224" i="25" s="1"/>
  <c r="R202" i="25"/>
  <c r="S195" i="25" s="1"/>
  <c r="O157" i="25"/>
  <c r="P150" i="25" s="1"/>
  <c r="K97" i="25"/>
  <c r="L90" i="25" s="1"/>
  <c r="AU638" i="25"/>
  <c r="AV631" i="25" s="1"/>
  <c r="AR593" i="25"/>
  <c r="AS586" i="25" s="1"/>
  <c r="AN533" i="25"/>
  <c r="AO526" i="25" s="1"/>
  <c r="AL501" i="25"/>
  <c r="AM494" i="25" s="1"/>
  <c r="AI457" i="25"/>
  <c r="AJ450" i="25" s="1"/>
  <c r="AF409" i="25"/>
  <c r="AG402" i="25" s="1"/>
  <c r="W278" i="25"/>
  <c r="X271" i="25" s="1"/>
  <c r="V259" i="25"/>
  <c r="W252" i="25" s="1"/>
  <c r="Q185" i="25"/>
  <c r="R178" i="25" s="1"/>
  <c r="BE788" i="25"/>
  <c r="BF781" i="25" s="1"/>
  <c r="AZ710" i="25"/>
  <c r="BA703" i="25" s="1"/>
  <c r="BJ863" i="25"/>
  <c r="BK856" i="25" s="1"/>
  <c r="BF800" i="25"/>
  <c r="BG793" i="25" s="1"/>
  <c r="AW667" i="25"/>
  <c r="AX660" i="25" s="1"/>
  <c r="AW668" i="25"/>
  <c r="AX661" i="25" s="1"/>
  <c r="AJ472" i="25"/>
  <c r="AK465" i="25" s="1"/>
  <c r="AH441" i="25"/>
  <c r="AI434" i="25" s="1"/>
  <c r="AF411" i="25"/>
  <c r="AG404" i="25" s="1"/>
  <c r="W274" i="25"/>
  <c r="X267" i="25" s="1"/>
  <c r="N143" i="25"/>
  <c r="O136" i="25" s="1"/>
  <c r="J83" i="25"/>
  <c r="K76" i="25" s="1"/>
  <c r="BD770" i="25"/>
  <c r="BE763" i="25" s="1"/>
  <c r="AS605" i="25"/>
  <c r="AT598" i="25" s="1"/>
  <c r="K95" i="25"/>
  <c r="L88" i="25" s="1"/>
  <c r="BJ862" i="25"/>
  <c r="BK855" i="25" s="1"/>
  <c r="BL889" i="25"/>
  <c r="BM882" i="25" s="1"/>
  <c r="BI844" i="25"/>
  <c r="BJ837" i="25" s="1"/>
  <c r="BC758" i="25"/>
  <c r="BD751" i="25" s="1"/>
  <c r="AZ712" i="25"/>
  <c r="BA705" i="25" s="1"/>
  <c r="AX683" i="25"/>
  <c r="AY676" i="25" s="1"/>
  <c r="AQ577" i="25"/>
  <c r="AR570" i="25" s="1"/>
  <c r="AP563" i="25"/>
  <c r="AQ556" i="25" s="1"/>
  <c r="AM516" i="25"/>
  <c r="AN509" i="25" s="1"/>
  <c r="AF410" i="25"/>
  <c r="AG403" i="25" s="1"/>
  <c r="AD383" i="25"/>
  <c r="AE376" i="25" s="1"/>
  <c r="AC367" i="25"/>
  <c r="AD360" i="25" s="1"/>
  <c r="U244" i="25"/>
  <c r="V237" i="25" s="1"/>
  <c r="R201" i="25"/>
  <c r="S194" i="25" s="1"/>
  <c r="O158" i="25"/>
  <c r="P151" i="25" s="1"/>
  <c r="M116" i="25"/>
  <c r="M123" i="25" s="1"/>
  <c r="AQ574" i="25"/>
  <c r="AR567" i="25" s="1"/>
  <c r="AK485" i="25"/>
  <c r="AL478" i="25" s="1"/>
  <c r="AK486" i="25"/>
  <c r="AL479" i="25" s="1"/>
  <c r="AG427" i="25"/>
  <c r="AH420" i="25" s="1"/>
  <c r="AC366" i="25"/>
  <c r="AD359" i="25" s="1"/>
  <c r="Y304" i="25"/>
  <c r="Z297" i="25" s="1"/>
  <c r="O155" i="25"/>
  <c r="P148" i="25" s="1"/>
  <c r="BL890" i="25"/>
  <c r="BM883" i="25" s="1"/>
  <c r="BE784" i="25"/>
  <c r="BF777" i="25" s="1"/>
  <c r="AZ709" i="25"/>
  <c r="BA702" i="25" s="1"/>
  <c r="BK878" i="25"/>
  <c r="BL871" i="25" s="1"/>
  <c r="BJ859" i="25"/>
  <c r="BK852" i="25" s="1"/>
  <c r="BA727" i="25"/>
  <c r="BB720" i="25" s="1"/>
  <c r="AV649" i="25"/>
  <c r="AW642" i="25" s="1"/>
  <c r="AO548" i="25"/>
  <c r="AP541" i="25" s="1"/>
  <c r="AK484" i="25"/>
  <c r="AL477" i="25" s="1"/>
  <c r="AG425" i="25"/>
  <c r="AH418" i="25" s="1"/>
  <c r="AD381" i="25"/>
  <c r="AE374" i="25" s="1"/>
  <c r="AE397" i="25"/>
  <c r="AF390" i="25" s="1"/>
  <c r="AA338" i="25"/>
  <c r="AB331" i="25" s="1"/>
  <c r="Z321" i="25"/>
  <c r="AA314" i="25" s="1"/>
  <c r="N139" i="25"/>
  <c r="O132" i="25" s="1"/>
  <c r="P171" i="25"/>
  <c r="Q164" i="25" s="1"/>
  <c r="L112" i="25"/>
  <c r="M105" i="25" s="1"/>
  <c r="BK875" i="25"/>
  <c r="BL868" i="25" s="1"/>
  <c r="BA725" i="25"/>
  <c r="BB718" i="25" s="1"/>
  <c r="AS606" i="25"/>
  <c r="AT599" i="25" s="1"/>
  <c r="U245" i="25"/>
  <c r="V238" i="25" s="1"/>
  <c r="P169" i="25"/>
  <c r="Q162" i="25" s="1"/>
  <c r="L109" i="25"/>
  <c r="M102" i="25" s="1"/>
  <c r="BJ861" i="25"/>
  <c r="BK854" i="25" s="1"/>
  <c r="BH831" i="25"/>
  <c r="BI824" i="25" s="1"/>
  <c r="BE787" i="25"/>
  <c r="BF780" i="25" s="1"/>
  <c r="BA724" i="25"/>
  <c r="BB717" i="25" s="1"/>
  <c r="AX679" i="25"/>
  <c r="AY672" i="25" s="1"/>
  <c r="AV650" i="25"/>
  <c r="AW643" i="25" s="1"/>
  <c r="AQ578" i="25"/>
  <c r="AR571" i="25" s="1"/>
  <c r="AS604" i="25"/>
  <c r="AT597" i="25" s="1"/>
  <c r="AL502" i="25"/>
  <c r="AM495" i="25" s="1"/>
  <c r="AD379" i="25"/>
  <c r="AE372" i="25" s="1"/>
  <c r="Y308" i="25"/>
  <c r="Z301" i="25" s="1"/>
  <c r="AZ713" i="25"/>
  <c r="BA706" i="25" s="1"/>
  <c r="AR590" i="25"/>
  <c r="AS583" i="25" s="1"/>
  <c r="AP562" i="25"/>
  <c r="AQ555" i="25" s="1"/>
  <c r="AK488" i="25"/>
  <c r="AL481" i="25" s="1"/>
  <c r="AH442" i="25"/>
  <c r="AI435" i="25" s="1"/>
  <c r="AG426" i="25"/>
  <c r="AH419" i="25" s="1"/>
  <c r="AF413" i="25"/>
  <c r="AG406" i="25" s="1"/>
  <c r="Y307" i="25"/>
  <c r="Z300" i="25" s="1"/>
  <c r="U247" i="25"/>
  <c r="V240" i="25" s="1"/>
  <c r="N140" i="25"/>
  <c r="O133" i="25" s="1"/>
  <c r="O154" i="25"/>
  <c r="P147" i="25" s="1"/>
  <c r="J78" i="25"/>
  <c r="K71" i="25" s="1"/>
  <c r="BK877" i="25"/>
  <c r="BL870" i="25" s="1"/>
  <c r="BJ860" i="25"/>
  <c r="BK853" i="25" s="1"/>
  <c r="BG817" i="25"/>
  <c r="BH810" i="25" s="1"/>
  <c r="BC754" i="25"/>
  <c r="BD747" i="25" s="1"/>
  <c r="BD773" i="25"/>
  <c r="BE766" i="25" s="1"/>
  <c r="BH830" i="25"/>
  <c r="BI823" i="25" s="1"/>
  <c r="AP561" i="25"/>
  <c r="AQ554" i="25" s="1"/>
  <c r="AG428" i="25"/>
  <c r="AH421" i="25" s="1"/>
  <c r="S217" i="25"/>
  <c r="T210" i="25" s="1"/>
  <c r="Q188" i="25"/>
  <c r="R181" i="25" s="1"/>
  <c r="M118" i="25"/>
  <c r="M125" i="25" s="1"/>
  <c r="AV652" i="25"/>
  <c r="AW645" i="25" s="1"/>
  <c r="AJ469" i="25"/>
  <c r="AK462" i="25" s="1"/>
  <c r="S215" i="25"/>
  <c r="T208" i="25" s="1"/>
  <c r="J59" i="25"/>
  <c r="J66" i="25" s="1"/>
  <c r="AR592" i="25"/>
  <c r="AS585" i="25" s="1"/>
  <c r="Z323" i="25"/>
  <c r="AA316" i="25" s="1"/>
  <c r="Y305" i="25"/>
  <c r="Z298" i="25" s="1"/>
  <c r="V262" i="25"/>
  <c r="W255" i="25" s="1"/>
  <c r="O156" i="25"/>
  <c r="P149" i="25" s="1"/>
  <c r="AX682" i="25"/>
  <c r="AY675" i="25" s="1"/>
  <c r="AT623" i="25"/>
  <c r="AU616" i="25" s="1"/>
  <c r="Z322" i="25"/>
  <c r="AA315" i="25" s="1"/>
  <c r="R203" i="25"/>
  <c r="S196" i="25" s="1"/>
  <c r="BH833" i="25"/>
  <c r="BI826" i="25" s="1"/>
  <c r="BC755" i="25"/>
  <c r="BD748" i="25" s="1"/>
  <c r="BL892" i="25"/>
  <c r="BM885" i="25" s="1"/>
  <c r="BD772" i="25"/>
  <c r="BE765" i="25" s="1"/>
  <c r="AZ711" i="25"/>
  <c r="BA704" i="25" s="1"/>
  <c r="AT622" i="25"/>
  <c r="AU615" i="25" s="1"/>
  <c r="AE396" i="25"/>
  <c r="AF389" i="25" s="1"/>
  <c r="AB353" i="25"/>
  <c r="AC346" i="25" s="1"/>
  <c r="R199" i="25"/>
  <c r="S192" i="25" s="1"/>
  <c r="I57" i="25"/>
  <c r="I64" i="25" s="1"/>
  <c r="B73" i="25"/>
  <c r="B65" i="25"/>
  <c r="I56" i="25"/>
  <c r="I63" i="25" s="1"/>
  <c r="BI848" i="25"/>
  <c r="BJ841" i="25" s="1"/>
  <c r="BI846" i="25"/>
  <c r="BJ839" i="25" s="1"/>
  <c r="BE786" i="25"/>
  <c r="BF779" i="25" s="1"/>
  <c r="BF799" i="25"/>
  <c r="BG792" i="25" s="1"/>
  <c r="BB735" i="25"/>
  <c r="BB742" i="25" s="1"/>
  <c r="BA726" i="25"/>
  <c r="BB719" i="25" s="1"/>
  <c r="AS607" i="25"/>
  <c r="AT600" i="25" s="1"/>
  <c r="AO547" i="25"/>
  <c r="AP540" i="25" s="1"/>
  <c r="AM518" i="25"/>
  <c r="AN511" i="25" s="1"/>
  <c r="AL503" i="25"/>
  <c r="AM496" i="25" s="1"/>
  <c r="AJ470" i="25"/>
  <c r="AK463" i="25" s="1"/>
  <c r="AH440" i="25"/>
  <c r="AI433" i="25" s="1"/>
  <c r="AG424" i="25"/>
  <c r="AH417" i="25" s="1"/>
  <c r="AE395" i="25"/>
  <c r="AF388" i="25" s="1"/>
  <c r="AB352" i="25"/>
  <c r="AC345" i="25" s="1"/>
  <c r="AE398" i="25"/>
  <c r="AF391" i="25" s="1"/>
  <c r="X293" i="25"/>
  <c r="Y286" i="25" s="1"/>
  <c r="AA335" i="25"/>
  <c r="AB328" i="25" s="1"/>
  <c r="V261" i="25"/>
  <c r="W254" i="25" s="1"/>
  <c r="V263" i="25"/>
  <c r="W256" i="25" s="1"/>
  <c r="N142" i="25"/>
  <c r="O135" i="25" s="1"/>
  <c r="Q184" i="25"/>
  <c r="R177" i="25" s="1"/>
  <c r="I61" i="25"/>
  <c r="I68" i="25" s="1"/>
  <c r="K93" i="25"/>
  <c r="L86" i="25" s="1"/>
  <c r="M117" i="25"/>
  <c r="M124" i="25" s="1"/>
  <c r="J60" i="25"/>
  <c r="J67" i="25" s="1"/>
  <c r="BM905" i="25"/>
  <c r="G49" i="25"/>
  <c r="B78" i="25"/>
  <c r="B86" i="25"/>
  <c r="G43" i="25"/>
  <c r="G943" i="25" s="1"/>
  <c r="G950" i="25" s="1"/>
  <c r="G41" i="25"/>
  <c r="G941" i="25" s="1"/>
  <c r="B83" i="25"/>
  <c r="B91" i="25"/>
  <c r="AW666" i="25"/>
  <c r="AX659" i="25" s="1"/>
  <c r="AP559" i="25"/>
  <c r="AQ552" i="25" s="1"/>
  <c r="AB349" i="25"/>
  <c r="AC342" i="25" s="1"/>
  <c r="Y306" i="25"/>
  <c r="Z299" i="25" s="1"/>
  <c r="T232" i="25"/>
  <c r="U225" i="25" s="1"/>
  <c r="I58" i="25"/>
  <c r="I65" i="25" s="1"/>
  <c r="L108" i="25"/>
  <c r="M101" i="25" s="1"/>
  <c r="AT619" i="25"/>
  <c r="AU612" i="25" s="1"/>
  <c r="AJ473" i="25"/>
  <c r="AK466" i="25" s="1"/>
  <c r="T230" i="25"/>
  <c r="U223" i="25" s="1"/>
  <c r="S216" i="25"/>
  <c r="T209" i="25" s="1"/>
  <c r="P173" i="25"/>
  <c r="Q166" i="25" s="1"/>
  <c r="L110" i="25"/>
  <c r="M103" i="25" s="1"/>
  <c r="BM906" i="25"/>
  <c r="BG816" i="25"/>
  <c r="BH809" i="25" s="1"/>
  <c r="BE785" i="25"/>
  <c r="BF778" i="25" s="1"/>
  <c r="BH829" i="25"/>
  <c r="BI822" i="25" s="1"/>
  <c r="BC756" i="25"/>
  <c r="BD749" i="25" s="1"/>
  <c r="AY697" i="25"/>
  <c r="AZ690" i="25" s="1"/>
  <c r="AW665" i="25"/>
  <c r="AX658" i="25" s="1"/>
  <c r="AO546" i="25"/>
  <c r="AP539" i="25" s="1"/>
  <c r="AO545" i="25"/>
  <c r="AP538" i="25" s="1"/>
  <c r="W275" i="25"/>
  <c r="X268" i="25" s="1"/>
  <c r="X292" i="25"/>
  <c r="Y285" i="25" s="1"/>
  <c r="M119" i="25"/>
  <c r="M126" i="25" s="1"/>
  <c r="K98" i="25"/>
  <c r="L91" i="25" s="1"/>
  <c r="BI847" i="25"/>
  <c r="BJ840" i="25" s="1"/>
  <c r="BF803" i="25"/>
  <c r="BG796" i="25" s="1"/>
  <c r="BD771" i="25"/>
  <c r="BE764" i="25" s="1"/>
  <c r="BC757" i="25"/>
  <c r="BD750" i="25" s="1"/>
  <c r="AY696" i="25"/>
  <c r="AZ689" i="25" s="1"/>
  <c r="AY698" i="25"/>
  <c r="AZ691" i="25" s="1"/>
  <c r="AX680" i="25"/>
  <c r="AY673" i="25" s="1"/>
  <c r="AU637" i="25"/>
  <c r="AV630" i="25" s="1"/>
  <c r="AW664" i="25"/>
  <c r="AX657" i="25" s="1"/>
  <c r="AR589" i="25"/>
  <c r="AS582" i="25" s="1"/>
  <c r="AT621" i="25"/>
  <c r="AU614" i="25" s="1"/>
  <c r="AS608" i="25"/>
  <c r="AT601" i="25" s="1"/>
  <c r="AN529" i="25"/>
  <c r="AO522" i="25" s="1"/>
  <c r="AP560" i="25"/>
  <c r="AQ553" i="25" s="1"/>
  <c r="AO544" i="25"/>
  <c r="AP537" i="25" s="1"/>
  <c r="AL499" i="25"/>
  <c r="AM492" i="25" s="1"/>
  <c r="AK487" i="25"/>
  <c r="AL480" i="25" s="1"/>
  <c r="AI455" i="25"/>
  <c r="AJ448" i="25" s="1"/>
  <c r="AF412" i="25"/>
  <c r="AG405" i="25" s="1"/>
  <c r="AI456" i="25"/>
  <c r="AJ449" i="25" s="1"/>
  <c r="AD380" i="25"/>
  <c r="AE373" i="25" s="1"/>
  <c r="AC368" i="25"/>
  <c r="AD361" i="25" s="1"/>
  <c r="AB351" i="25"/>
  <c r="AC344" i="25" s="1"/>
  <c r="Z320" i="25"/>
  <c r="AA313" i="25" s="1"/>
  <c r="S218" i="25"/>
  <c r="T211" i="25" s="1"/>
  <c r="U248" i="25"/>
  <c r="V241" i="25" s="1"/>
  <c r="T233" i="25"/>
  <c r="U226" i="25" s="1"/>
  <c r="P170" i="25"/>
  <c r="Q163" i="25" s="1"/>
  <c r="Q187" i="25"/>
  <c r="R180" i="25" s="1"/>
  <c r="Q186" i="25"/>
  <c r="R179" i="25" s="1"/>
  <c r="M121" i="25"/>
  <c r="M128" i="25" s="1"/>
  <c r="J80" i="25"/>
  <c r="K73" i="25" s="1"/>
  <c r="M120" i="25"/>
  <c r="M127" i="25" s="1"/>
  <c r="L113" i="25"/>
  <c r="M106" i="25" s="1"/>
  <c r="K94" i="25"/>
  <c r="L87" i="25" s="1"/>
  <c r="B82" i="25"/>
  <c r="B90" i="25"/>
  <c r="BM904" i="25"/>
  <c r="BF802" i="25"/>
  <c r="BG795" i="25" s="1"/>
  <c r="BB733" i="25"/>
  <c r="BB740" i="25" s="1"/>
  <c r="AI454" i="25"/>
  <c r="AJ447" i="25" s="1"/>
  <c r="AA336" i="25"/>
  <c r="AB329" i="25" s="1"/>
  <c r="Z319" i="25"/>
  <c r="AA312" i="25" s="1"/>
  <c r="B79" i="25"/>
  <c r="B87" i="25"/>
  <c r="B89" i="25"/>
  <c r="B81" i="25"/>
  <c r="G45" i="25"/>
  <c r="G945" i="25" s="1"/>
  <c r="G952" i="25" s="1"/>
  <c r="L104" i="25" l="1"/>
  <c r="L111" i="25" s="1"/>
  <c r="K89" i="25"/>
  <c r="K96" i="25"/>
  <c r="L89" i="25" s="1"/>
  <c r="J74" i="25"/>
  <c r="J81" i="25" s="1"/>
  <c r="C146" i="25"/>
  <c r="L131" i="25"/>
  <c r="L138" i="25" s="1"/>
  <c r="AS24" i="33"/>
  <c r="AR63" i="12" s="1"/>
  <c r="AS18" i="33"/>
  <c r="AS19" i="33" s="1"/>
  <c r="AS21" i="33" s="1"/>
  <c r="S46" i="28"/>
  <c r="R50" i="11"/>
  <c r="R40" i="28"/>
  <c r="Q58" i="11"/>
  <c r="P49" i="11"/>
  <c r="P17" i="41" s="1"/>
  <c r="Q33" i="28"/>
  <c r="G24" i="41"/>
  <c r="D16" i="43"/>
  <c r="E16" i="43"/>
  <c r="F16" i="43"/>
  <c r="C49" i="12"/>
  <c r="G16" i="43"/>
  <c r="H953" i="25"/>
  <c r="C16" i="43"/>
  <c r="AY26" i="11"/>
  <c r="AZ26" i="11" s="1"/>
  <c r="BA26" i="11" s="1"/>
  <c r="BB26" i="11" s="1"/>
  <c r="BC26" i="11" s="1"/>
  <c r="BD26" i="11" s="1"/>
  <c r="BE26" i="11" s="1"/>
  <c r="BF26" i="11" s="1"/>
  <c r="BG26" i="11" s="1"/>
  <c r="BH26" i="11" s="1"/>
  <c r="BI26" i="11" s="1"/>
  <c r="BJ26" i="11" s="1"/>
  <c r="F26" i="40" s="1"/>
  <c r="E26" i="40"/>
  <c r="AM32" i="11"/>
  <c r="AN32" i="11" s="1"/>
  <c r="AO32" i="11" s="1"/>
  <c r="AP32" i="11" s="1"/>
  <c r="AQ32" i="11" s="1"/>
  <c r="AR32" i="11" s="1"/>
  <c r="AS32" i="11" s="1"/>
  <c r="AT32" i="11" s="1"/>
  <c r="AU32" i="11" s="1"/>
  <c r="AV32" i="11" s="1"/>
  <c r="AW32" i="11" s="1"/>
  <c r="AX32" i="11" s="1"/>
  <c r="D32" i="40"/>
  <c r="I27" i="41"/>
  <c r="C6" i="41"/>
  <c r="D27" i="11"/>
  <c r="I22" i="11"/>
  <c r="H21" i="11"/>
  <c r="I25" i="11"/>
  <c r="H24" i="11"/>
  <c r="H26" i="41" s="1"/>
  <c r="C50" i="12"/>
  <c r="D34" i="11"/>
  <c r="D29" i="11" s="1"/>
  <c r="H951" i="25"/>
  <c r="G948" i="25"/>
  <c r="D23" i="11" s="1"/>
  <c r="C48" i="12"/>
  <c r="K31" i="11"/>
  <c r="J30" i="11"/>
  <c r="H51" i="25"/>
  <c r="I44" i="25" s="1"/>
  <c r="I944" i="25" s="1"/>
  <c r="G52" i="25"/>
  <c r="H45" i="25" s="1"/>
  <c r="H945" i="25" s="1"/>
  <c r="H952" i="25" s="1"/>
  <c r="G50" i="25"/>
  <c r="H43" i="25" s="1"/>
  <c r="H943" i="25" s="1"/>
  <c r="H950" i="25" s="1"/>
  <c r="G48" i="25"/>
  <c r="H41" i="25" s="1"/>
  <c r="H941" i="25" s="1"/>
  <c r="AJ454" i="25"/>
  <c r="AK447" i="25" s="1"/>
  <c r="BG802" i="25"/>
  <c r="BH795" i="25" s="1"/>
  <c r="N121" i="25"/>
  <c r="N128" i="25" s="1"/>
  <c r="V248" i="25"/>
  <c r="W241" i="25" s="1"/>
  <c r="AM499" i="25"/>
  <c r="AN492" i="25" s="1"/>
  <c r="AZ698" i="25"/>
  <c r="BA691" i="25" s="1"/>
  <c r="N119" i="25"/>
  <c r="N126" i="25" s="1"/>
  <c r="BD756" i="25"/>
  <c r="BE749" i="25" s="1"/>
  <c r="T216" i="25"/>
  <c r="U209" i="25" s="1"/>
  <c r="AU619" i="25"/>
  <c r="AV612" i="25" s="1"/>
  <c r="U232" i="25"/>
  <c r="V225" i="25" s="1"/>
  <c r="L93" i="25"/>
  <c r="M86" i="25" s="1"/>
  <c r="O142" i="25"/>
  <c r="P135" i="25" s="1"/>
  <c r="AT607" i="25"/>
  <c r="AU600" i="25" s="1"/>
  <c r="J57" i="25"/>
  <c r="J64" i="25" s="1"/>
  <c r="AF396" i="25"/>
  <c r="AG389" i="25" s="1"/>
  <c r="AA322" i="25"/>
  <c r="AB315" i="25" s="1"/>
  <c r="N118" i="25"/>
  <c r="N125" i="25" s="1"/>
  <c r="BI830" i="25"/>
  <c r="BJ823" i="25" s="1"/>
  <c r="BK860" i="25"/>
  <c r="BL853" i="25" s="1"/>
  <c r="AQ562" i="25"/>
  <c r="AR555" i="25" s="1"/>
  <c r="AE379" i="25"/>
  <c r="AF372" i="25" s="1"/>
  <c r="AM502" i="25"/>
  <c r="AN495" i="25" s="1"/>
  <c r="BB724" i="25"/>
  <c r="BC717" i="25" s="1"/>
  <c r="Q171" i="25"/>
  <c r="R164" i="25" s="1"/>
  <c r="AE381" i="25"/>
  <c r="AF374" i="25" s="1"/>
  <c r="AP548" i="25"/>
  <c r="AQ541" i="25" s="1"/>
  <c r="BK859" i="25"/>
  <c r="BL852" i="25" s="1"/>
  <c r="BF784" i="25"/>
  <c r="BG777" i="25" s="1"/>
  <c r="Z304" i="25"/>
  <c r="AA297" i="25" s="1"/>
  <c r="S201" i="25"/>
  <c r="T194" i="25" s="1"/>
  <c r="AE383" i="25"/>
  <c r="AF376" i="25" s="1"/>
  <c r="AN516" i="25"/>
  <c r="AO509" i="25" s="1"/>
  <c r="BD758" i="25"/>
  <c r="BE751" i="25" s="1"/>
  <c r="BK862" i="25"/>
  <c r="BL855" i="25" s="1"/>
  <c r="AG411" i="25"/>
  <c r="AH404" i="25" s="1"/>
  <c r="AO533" i="25"/>
  <c r="AP526" i="25" s="1"/>
  <c r="W260" i="25"/>
  <c r="X253" i="25" s="1"/>
  <c r="AN517" i="25"/>
  <c r="AO510" i="25" s="1"/>
  <c r="V246" i="25"/>
  <c r="W239" i="25" s="1"/>
  <c r="AV634" i="25"/>
  <c r="AW627" i="25" s="1"/>
  <c r="BC736" i="25"/>
  <c r="BC743" i="25" s="1"/>
  <c r="BC732" i="25"/>
  <c r="BC739" i="25" s="1"/>
  <c r="AW651" i="25"/>
  <c r="AX644" i="25" s="1"/>
  <c r="O141" i="25"/>
  <c r="P134" i="25" s="1"/>
  <c r="AI443" i="25"/>
  <c r="AJ436" i="25" s="1"/>
  <c r="X276" i="25"/>
  <c r="Y269" i="25" s="1"/>
  <c r="AK471" i="25"/>
  <c r="AL464" i="25" s="1"/>
  <c r="AA319" i="25"/>
  <c r="AB312" i="25" s="1"/>
  <c r="BC733" i="25"/>
  <c r="BC740" i="25" s="1"/>
  <c r="R186" i="25"/>
  <c r="S179" i="25" s="1"/>
  <c r="AV637" i="25"/>
  <c r="AW630" i="25" s="1"/>
  <c r="Y292" i="25"/>
  <c r="Z285" i="25" s="1"/>
  <c r="BH816" i="25"/>
  <c r="BI809" i="25" s="1"/>
  <c r="Q173" i="25"/>
  <c r="R166" i="25" s="1"/>
  <c r="U230" i="25"/>
  <c r="V223" i="25" s="1"/>
  <c r="AK473" i="25"/>
  <c r="AL466" i="25" s="1"/>
  <c r="AQ559" i="25"/>
  <c r="AR552" i="25" s="1"/>
  <c r="AN518" i="25"/>
  <c r="AO511" i="25" s="1"/>
  <c r="J56" i="25"/>
  <c r="J63" i="25" s="1"/>
  <c r="S199" i="25"/>
  <c r="T192" i="25" s="1"/>
  <c r="BE773" i="25"/>
  <c r="BF766" i="25" s="1"/>
  <c r="AT604" i="25"/>
  <c r="AU597" i="25" s="1"/>
  <c r="V245" i="25"/>
  <c r="W238" i="25" s="1"/>
  <c r="O139" i="25"/>
  <c r="P132" i="25" s="1"/>
  <c r="AB338" i="25"/>
  <c r="AC331" i="25" s="1"/>
  <c r="BL878" i="25"/>
  <c r="BM871" i="25" s="1"/>
  <c r="N116" i="25"/>
  <c r="N123" i="25" s="1"/>
  <c r="V244" i="25"/>
  <c r="W237" i="25" s="1"/>
  <c r="AG410" i="25"/>
  <c r="AH403" i="25" s="1"/>
  <c r="O143" i="25"/>
  <c r="P136" i="25" s="1"/>
  <c r="AI441" i="25"/>
  <c r="AJ434" i="25" s="1"/>
  <c r="BG800" i="25"/>
  <c r="BH793" i="25" s="1"/>
  <c r="W259" i="25"/>
  <c r="X252" i="25" s="1"/>
  <c r="AS593" i="25"/>
  <c r="AT586" i="25" s="1"/>
  <c r="AF394" i="25"/>
  <c r="AG387" i="25" s="1"/>
  <c r="BL874" i="25"/>
  <c r="BM867" i="25" s="1"/>
  <c r="X277" i="25"/>
  <c r="Y270" i="25" s="1"/>
  <c r="AY681" i="25"/>
  <c r="AZ674" i="25" s="1"/>
  <c r="BH818" i="25"/>
  <c r="BI811" i="25" s="1"/>
  <c r="BG801" i="25"/>
  <c r="BH794" i="25" s="1"/>
  <c r="Y289" i="25"/>
  <c r="Z282" i="25" s="1"/>
  <c r="BB728" i="25"/>
  <c r="BC721" i="25" s="1"/>
  <c r="T214" i="25"/>
  <c r="U207" i="25" s="1"/>
  <c r="AN514" i="25"/>
  <c r="AO507" i="25" s="1"/>
  <c r="N120" i="25"/>
  <c r="N127" i="25" s="1"/>
  <c r="Q170" i="25"/>
  <c r="R163" i="25" s="1"/>
  <c r="AJ455" i="25"/>
  <c r="AK448" i="25" s="1"/>
  <c r="AS589" i="25"/>
  <c r="AT582" i="25" s="1"/>
  <c r="BG803" i="25"/>
  <c r="BH796" i="25" s="1"/>
  <c r="AX665" i="25"/>
  <c r="AY658" i="25" s="1"/>
  <c r="AX666" i="25"/>
  <c r="AY659" i="25" s="1"/>
  <c r="K60" i="25"/>
  <c r="K67" i="25" s="1"/>
  <c r="W263" i="25"/>
  <c r="X256" i="25" s="1"/>
  <c r="AB335" i="25"/>
  <c r="AC328" i="25" s="1"/>
  <c r="AF395" i="25"/>
  <c r="AG388" i="25" s="1"/>
  <c r="AK470" i="25"/>
  <c r="AL463" i="25" s="1"/>
  <c r="BG799" i="25"/>
  <c r="BH792" i="25" s="1"/>
  <c r="BE772" i="25"/>
  <c r="BF765" i="25" s="1"/>
  <c r="AS592" i="25"/>
  <c r="AT585" i="25" s="1"/>
  <c r="T215" i="25"/>
  <c r="U208" i="25" s="1"/>
  <c r="AH428" i="25"/>
  <c r="AI421" i="25" s="1"/>
  <c r="BD754" i="25"/>
  <c r="BE747" i="25" s="1"/>
  <c r="Z307" i="25"/>
  <c r="AA300" i="25" s="1"/>
  <c r="AI442" i="25"/>
  <c r="AJ435" i="25" s="1"/>
  <c r="M109" i="25"/>
  <c r="N102" i="25" s="1"/>
  <c r="AT606" i="25"/>
  <c r="AU599" i="25" s="1"/>
  <c r="AW649" i="25"/>
  <c r="AX642" i="25" s="1"/>
  <c r="BA712" i="25"/>
  <c r="BB705" i="25" s="1"/>
  <c r="BE770" i="25"/>
  <c r="BF763" i="25" s="1"/>
  <c r="X274" i="25"/>
  <c r="Y267" i="25" s="1"/>
  <c r="AX667" i="25"/>
  <c r="AY660" i="25" s="1"/>
  <c r="BK863" i="25"/>
  <c r="BL856" i="25" s="1"/>
  <c r="BF788" i="25"/>
  <c r="BG781" i="25" s="1"/>
  <c r="X278" i="25"/>
  <c r="Y271" i="25" s="1"/>
  <c r="AJ457" i="25"/>
  <c r="AK450" i="25" s="1"/>
  <c r="AV638" i="25"/>
  <c r="AW631" i="25" s="1"/>
  <c r="S202" i="25"/>
  <c r="T195" i="25" s="1"/>
  <c r="AD364" i="25"/>
  <c r="AE357" i="25" s="1"/>
  <c r="AZ694" i="25"/>
  <c r="BA687" i="25" s="1"/>
  <c r="AM500" i="25"/>
  <c r="AN493" i="25" s="1"/>
  <c r="AR576" i="25"/>
  <c r="AS569" i="25" s="1"/>
  <c r="Y291" i="25"/>
  <c r="Z284" i="25" s="1"/>
  <c r="AV636" i="25"/>
  <c r="AW629" i="25" s="1"/>
  <c r="BH814" i="25"/>
  <c r="BI807" i="25" s="1"/>
  <c r="K80" i="25"/>
  <c r="L73" i="25" s="1"/>
  <c r="U233" i="25"/>
  <c r="V226" i="25" s="1"/>
  <c r="AD368" i="25"/>
  <c r="AE361" i="25" s="1"/>
  <c r="AL487" i="25"/>
  <c r="AM480" i="25" s="1"/>
  <c r="AT608" i="25"/>
  <c r="AU601" i="25" s="1"/>
  <c r="BD757" i="25"/>
  <c r="BE750" i="25" s="1"/>
  <c r="BJ847" i="25"/>
  <c r="BK840" i="25" s="1"/>
  <c r="X275" i="25"/>
  <c r="Y268" i="25" s="1"/>
  <c r="AZ697" i="25"/>
  <c r="BA690" i="25" s="1"/>
  <c r="J58" i="25"/>
  <c r="J65" i="25" s="1"/>
  <c r="N117" i="25"/>
  <c r="N124" i="25" s="1"/>
  <c r="R184" i="25"/>
  <c r="S177" i="25" s="1"/>
  <c r="W261" i="25"/>
  <c r="X254" i="25" s="1"/>
  <c r="AH424" i="25"/>
  <c r="AI417" i="25" s="1"/>
  <c r="BB726" i="25"/>
  <c r="BC719" i="25" s="1"/>
  <c r="AC353" i="25"/>
  <c r="AD346" i="25" s="1"/>
  <c r="Z305" i="25"/>
  <c r="AA298" i="25" s="1"/>
  <c r="AW652" i="25"/>
  <c r="AX645" i="25" s="1"/>
  <c r="T217" i="25"/>
  <c r="U210" i="25" s="1"/>
  <c r="AQ561" i="25"/>
  <c r="AR554" i="25" s="1"/>
  <c r="BH817" i="25"/>
  <c r="BI810" i="25" s="1"/>
  <c r="O140" i="25"/>
  <c r="P133" i="25" s="1"/>
  <c r="AG413" i="25"/>
  <c r="AH406" i="25" s="1"/>
  <c r="AL488" i="25"/>
  <c r="AM481" i="25" s="1"/>
  <c r="BI831" i="25"/>
  <c r="BJ824" i="25" s="1"/>
  <c r="BB725" i="25"/>
  <c r="BC718" i="25" s="1"/>
  <c r="AL484" i="25"/>
  <c r="AM477" i="25" s="1"/>
  <c r="BB727" i="25"/>
  <c r="BC720" i="25" s="1"/>
  <c r="AR574" i="25"/>
  <c r="AS567" i="25" s="1"/>
  <c r="P158" i="25"/>
  <c r="Q151" i="25" s="1"/>
  <c r="AR577" i="25"/>
  <c r="AS570" i="25" s="1"/>
  <c r="BM889" i="25"/>
  <c r="AG409" i="25"/>
  <c r="AH402" i="25" s="1"/>
  <c r="AM501" i="25"/>
  <c r="AN494" i="25" s="1"/>
  <c r="L97" i="25"/>
  <c r="M90" i="25" s="1"/>
  <c r="U231" i="25"/>
  <c r="V224" i="25" s="1"/>
  <c r="AI439" i="25"/>
  <c r="AJ432" i="25" s="1"/>
  <c r="BC734" i="25"/>
  <c r="BC741" i="25" s="1"/>
  <c r="AO531" i="25"/>
  <c r="AP524" i="25" s="1"/>
  <c r="BM893" i="25"/>
  <c r="AV635" i="25"/>
  <c r="AW628" i="25" s="1"/>
  <c r="AC350" i="25"/>
  <c r="AD343" i="25" s="1"/>
  <c r="AW653" i="25"/>
  <c r="AX646" i="25" s="1"/>
  <c r="BJ845" i="25"/>
  <c r="BK838" i="25" s="1"/>
  <c r="S200" i="25"/>
  <c r="T193" i="25" s="1"/>
  <c r="AD365" i="25"/>
  <c r="AE358" i="25" s="1"/>
  <c r="BL876" i="25"/>
  <c r="BM869" i="25" s="1"/>
  <c r="H53" i="25"/>
  <c r="M112" i="25"/>
  <c r="N105" i="25" s="1"/>
  <c r="AA321" i="25"/>
  <c r="AB314" i="25" s="1"/>
  <c r="AF397" i="25"/>
  <c r="AG390" i="25" s="1"/>
  <c r="AH425" i="25"/>
  <c r="AI418" i="25" s="1"/>
  <c r="BA709" i="25"/>
  <c r="BB702" i="25" s="1"/>
  <c r="BM890" i="25"/>
  <c r="AL486" i="25"/>
  <c r="AM479" i="25" s="1"/>
  <c r="AQ563" i="25"/>
  <c r="AR556" i="25" s="1"/>
  <c r="AY683" i="25"/>
  <c r="AZ676" i="25" s="1"/>
  <c r="BJ844" i="25"/>
  <c r="BK837" i="25" s="1"/>
  <c r="AT605" i="25"/>
  <c r="AU598" i="25" s="1"/>
  <c r="AX668" i="25"/>
  <c r="AY661" i="25" s="1"/>
  <c r="P157" i="25"/>
  <c r="Q150" i="25" s="1"/>
  <c r="AO530" i="25"/>
  <c r="AP523" i="25" s="1"/>
  <c r="BH815" i="25"/>
  <c r="BI808" i="25" s="1"/>
  <c r="K82" i="25"/>
  <c r="L75" i="25" s="1"/>
  <c r="AO532" i="25"/>
  <c r="AP525" i="25" s="1"/>
  <c r="K79" i="25"/>
  <c r="L72" i="25" s="1"/>
  <c r="BE769" i="25"/>
  <c r="BF762" i="25" s="1"/>
  <c r="BI832" i="25"/>
  <c r="BJ825" i="25" s="1"/>
  <c r="Y290" i="25"/>
  <c r="Z283" i="25" s="1"/>
  <c r="AU620" i="25"/>
  <c r="AV613" i="25" s="1"/>
  <c r="AB337" i="25"/>
  <c r="AC330" i="25" s="1"/>
  <c r="AR575" i="25"/>
  <c r="AS568" i="25" s="1"/>
  <c r="M113" i="25"/>
  <c r="N106" i="25" s="1"/>
  <c r="T218" i="25"/>
  <c r="U211" i="25" s="1"/>
  <c r="AC351" i="25"/>
  <c r="AD344" i="25" s="1"/>
  <c r="AE380" i="25"/>
  <c r="AF373" i="25" s="1"/>
  <c r="AG412" i="25"/>
  <c r="AH405" i="25" s="1"/>
  <c r="AP544" i="25"/>
  <c r="AQ537" i="25" s="1"/>
  <c r="AO529" i="25"/>
  <c r="AP522" i="25" s="1"/>
  <c r="AU621" i="25"/>
  <c r="AV614" i="25" s="1"/>
  <c r="AX664" i="25"/>
  <c r="AY657" i="25" s="1"/>
  <c r="AY680" i="25"/>
  <c r="AZ673" i="25" s="1"/>
  <c r="AZ696" i="25"/>
  <c r="BA689" i="25" s="1"/>
  <c r="BE771" i="25"/>
  <c r="BF764" i="25" s="1"/>
  <c r="L98" i="25"/>
  <c r="M91" i="25" s="1"/>
  <c r="B106" i="25"/>
  <c r="B98" i="25"/>
  <c r="B104" i="25"/>
  <c r="B96" i="25"/>
  <c r="L94" i="25"/>
  <c r="M87" i="25" s="1"/>
  <c r="R187" i="25"/>
  <c r="S180" i="25" s="1"/>
  <c r="AA320" i="25"/>
  <c r="AB313" i="25" s="1"/>
  <c r="AJ456" i="25"/>
  <c r="AK449" i="25" s="1"/>
  <c r="AQ560" i="25"/>
  <c r="AR553" i="25" s="1"/>
  <c r="AP546" i="25"/>
  <c r="AQ539" i="25" s="1"/>
  <c r="BF785" i="25"/>
  <c r="BG778" i="25" s="1"/>
  <c r="Z306" i="25"/>
  <c r="AA299" i="25" s="1"/>
  <c r="J61" i="25"/>
  <c r="J68" i="25" s="1"/>
  <c r="Y293" i="25"/>
  <c r="Z286" i="25" s="1"/>
  <c r="AI440" i="25"/>
  <c r="AJ433" i="25" s="1"/>
  <c r="AM503" i="25"/>
  <c r="AN496" i="25" s="1"/>
  <c r="AP547" i="25"/>
  <c r="AQ540" i="25" s="1"/>
  <c r="BC735" i="25"/>
  <c r="BC742" i="25" s="1"/>
  <c r="BF786" i="25"/>
  <c r="BG779" i="25" s="1"/>
  <c r="BJ848" i="25"/>
  <c r="BK841" i="25" s="1"/>
  <c r="B88" i="25"/>
  <c r="B80" i="25"/>
  <c r="BA711" i="25"/>
  <c r="BB704" i="25" s="1"/>
  <c r="BD755" i="25"/>
  <c r="BE748" i="25" s="1"/>
  <c r="S203" i="25"/>
  <c r="T196" i="25" s="1"/>
  <c r="P156" i="25"/>
  <c r="Q149" i="25" s="1"/>
  <c r="K59" i="25"/>
  <c r="K66" i="25" s="1"/>
  <c r="R188" i="25"/>
  <c r="S181" i="25" s="1"/>
  <c r="BL877" i="25"/>
  <c r="BM870" i="25" s="1"/>
  <c r="P154" i="25"/>
  <c r="Q147" i="25" s="1"/>
  <c r="V247" i="25"/>
  <c r="W240" i="25" s="1"/>
  <c r="Z308" i="25"/>
  <c r="AA301" i="25" s="1"/>
  <c r="AR578" i="25"/>
  <c r="AS571" i="25" s="1"/>
  <c r="AY679" i="25"/>
  <c r="AZ672" i="25" s="1"/>
  <c r="BF787" i="25"/>
  <c r="BG780" i="25" s="1"/>
  <c r="BK861" i="25"/>
  <c r="BL854" i="25" s="1"/>
  <c r="Q169" i="25"/>
  <c r="R162" i="25" s="1"/>
  <c r="BL875" i="25"/>
  <c r="BM868" i="25" s="1"/>
  <c r="P155" i="25"/>
  <c r="Q148" i="25" s="1"/>
  <c r="AD366" i="25"/>
  <c r="AE359" i="25" s="1"/>
  <c r="AH427" i="25"/>
  <c r="AI420" i="25" s="1"/>
  <c r="AL485" i="25"/>
  <c r="AM478" i="25" s="1"/>
  <c r="AD367" i="25"/>
  <c r="AE360" i="25" s="1"/>
  <c r="L95" i="25"/>
  <c r="M88" i="25" s="1"/>
  <c r="K83" i="25"/>
  <c r="L76" i="25" s="1"/>
  <c r="AK472" i="25"/>
  <c r="AL465" i="25" s="1"/>
  <c r="BA710" i="25"/>
  <c r="BB703" i="25" s="1"/>
  <c r="R185" i="25"/>
  <c r="S178" i="25" s="1"/>
  <c r="AB334" i="25"/>
  <c r="AC327" i="25" s="1"/>
  <c r="AZ695" i="25"/>
  <c r="BA688" i="25" s="1"/>
  <c r="Q172" i="25"/>
  <c r="R165" i="25" s="1"/>
  <c r="AJ458" i="25"/>
  <c r="AK451" i="25" s="1"/>
  <c r="U229" i="25"/>
  <c r="V222" i="25" s="1"/>
  <c r="AE382" i="25"/>
  <c r="AF375" i="25" s="1"/>
  <c r="AN515" i="25"/>
  <c r="AO508" i="25" s="1"/>
  <c r="B102" i="25"/>
  <c r="B94" i="25"/>
  <c r="AB336" i="25"/>
  <c r="AC329" i="25" s="1"/>
  <c r="B105" i="25"/>
  <c r="B97" i="25"/>
  <c r="AP545" i="25"/>
  <c r="AQ538" i="25" s="1"/>
  <c r="BI829" i="25"/>
  <c r="BJ822" i="25" s="1"/>
  <c r="M110" i="25"/>
  <c r="N103" i="25" s="1"/>
  <c r="M108" i="25"/>
  <c r="N101" i="25" s="1"/>
  <c r="AC349" i="25"/>
  <c r="AD342" i="25" s="1"/>
  <c r="B101" i="25"/>
  <c r="B93" i="25"/>
  <c r="H42" i="25"/>
  <c r="H942" i="25" s="1"/>
  <c r="AF398" i="25"/>
  <c r="AG391" i="25" s="1"/>
  <c r="AC352" i="25"/>
  <c r="AD345" i="25" s="1"/>
  <c r="BJ846" i="25"/>
  <c r="BK839" i="25" s="1"/>
  <c r="AU622" i="25"/>
  <c r="AV615" i="25" s="1"/>
  <c r="BM892" i="25"/>
  <c r="BI833" i="25"/>
  <c r="BJ826" i="25" s="1"/>
  <c r="AU623" i="25"/>
  <c r="AV616" i="25" s="1"/>
  <c r="AY682" i="25"/>
  <c r="AZ675" i="25" s="1"/>
  <c r="W262" i="25"/>
  <c r="X255" i="25" s="1"/>
  <c r="AA323" i="25"/>
  <c r="AB316" i="25" s="1"/>
  <c r="AK469" i="25"/>
  <c r="AL462" i="25" s="1"/>
  <c r="K78" i="25"/>
  <c r="L71" i="25" s="1"/>
  <c r="AH426" i="25"/>
  <c r="AI419" i="25" s="1"/>
  <c r="AS590" i="25"/>
  <c r="AT583" i="25" s="1"/>
  <c r="BA713" i="25"/>
  <c r="BB706" i="25" s="1"/>
  <c r="AW650" i="25"/>
  <c r="AX643" i="25" s="1"/>
  <c r="BM891" i="25"/>
  <c r="AS591" i="25"/>
  <c r="AT584" i="25" s="1"/>
  <c r="K74" i="25" l="1"/>
  <c r="K81" i="25" s="1"/>
  <c r="M104" i="25"/>
  <c r="M111" i="25"/>
  <c r="N104" i="25" s="1"/>
  <c r="M131" i="25"/>
  <c r="M138" i="25" s="1"/>
  <c r="C161" i="25"/>
  <c r="M146" i="25"/>
  <c r="M153" i="25" s="1"/>
  <c r="L96" i="25"/>
  <c r="M89" i="25" s="1"/>
  <c r="D20" i="11"/>
  <c r="AT17" i="33"/>
  <c r="AT28" i="33" s="1"/>
  <c r="AS30" i="33"/>
  <c r="AT9" i="14" s="1"/>
  <c r="AS56" i="11" s="1"/>
  <c r="AS32" i="41" s="1"/>
  <c r="Q43" i="28"/>
  <c r="Q37" i="28"/>
  <c r="R15" i="13" s="1"/>
  <c r="S40" i="28"/>
  <c r="R58" i="11"/>
  <c r="T46" i="28"/>
  <c r="S50" i="11"/>
  <c r="D6" i="41"/>
  <c r="AY32" i="11"/>
  <c r="AZ32" i="11" s="1"/>
  <c r="BA32" i="11" s="1"/>
  <c r="BB32" i="11" s="1"/>
  <c r="BC32" i="11" s="1"/>
  <c r="BD32" i="11" s="1"/>
  <c r="BE32" i="11" s="1"/>
  <c r="BF32" i="11" s="1"/>
  <c r="BG32" i="11" s="1"/>
  <c r="BH32" i="11" s="1"/>
  <c r="BI32" i="11" s="1"/>
  <c r="BJ32" i="11" s="1"/>
  <c r="F32" i="40" s="1"/>
  <c r="E32" i="40"/>
  <c r="J27" i="41"/>
  <c r="H24" i="41"/>
  <c r="AU17" i="13"/>
  <c r="J25" i="11"/>
  <c r="I24" i="11"/>
  <c r="I26" i="41" s="1"/>
  <c r="I24" i="41" s="1"/>
  <c r="I21" i="11"/>
  <c r="J22" i="11"/>
  <c r="H948" i="25"/>
  <c r="E23" i="11" s="1"/>
  <c r="D48" i="12"/>
  <c r="D50" i="12"/>
  <c r="E34" i="11"/>
  <c r="E29" i="11" s="1"/>
  <c r="H949" i="25"/>
  <c r="E27" i="11" s="1"/>
  <c r="D49" i="12"/>
  <c r="I951" i="25"/>
  <c r="K30" i="11"/>
  <c r="K27" i="41" s="1"/>
  <c r="L31" i="11"/>
  <c r="H49" i="25"/>
  <c r="I42" i="25" s="1"/>
  <c r="I942" i="25" s="1"/>
  <c r="H48" i="25"/>
  <c r="I41" i="25" s="1"/>
  <c r="I941" i="25" s="1"/>
  <c r="H52" i="25"/>
  <c r="I45" i="25" s="1"/>
  <c r="I945" i="25" s="1"/>
  <c r="I952" i="25" s="1"/>
  <c r="H50" i="25"/>
  <c r="I43" i="25" s="1"/>
  <c r="I943" i="25" s="1"/>
  <c r="I950" i="25" s="1"/>
  <c r="AB323" i="25"/>
  <c r="AC316" i="25" s="1"/>
  <c r="AV623" i="25"/>
  <c r="AW616" i="25" s="1"/>
  <c r="BK846" i="25"/>
  <c r="BL839" i="25" s="1"/>
  <c r="N108" i="25"/>
  <c r="O101" i="25" s="1"/>
  <c r="N110" i="25"/>
  <c r="O103" i="25" s="1"/>
  <c r="V229" i="25"/>
  <c r="W222" i="25" s="1"/>
  <c r="AZ679" i="25"/>
  <c r="BA672" i="25" s="1"/>
  <c r="Q154" i="25"/>
  <c r="R147" i="25" s="1"/>
  <c r="Q156" i="25"/>
  <c r="R149" i="25" s="1"/>
  <c r="AA306" i="25"/>
  <c r="AB299" i="25" s="1"/>
  <c r="N113" i="25"/>
  <c r="O106" i="25" s="1"/>
  <c r="BI815" i="25"/>
  <c r="BJ808" i="25" s="1"/>
  <c r="BK844" i="25"/>
  <c r="BL837" i="25" s="1"/>
  <c r="AD350" i="25"/>
  <c r="AE343" i="25" s="1"/>
  <c r="AP531" i="25"/>
  <c r="AQ524" i="25" s="1"/>
  <c r="V231" i="25"/>
  <c r="W224" i="25" s="1"/>
  <c r="Q158" i="25"/>
  <c r="R151" i="25" s="1"/>
  <c r="AM484" i="25"/>
  <c r="AN477" i="25" s="1"/>
  <c r="P140" i="25"/>
  <c r="Q133" i="25" s="1"/>
  <c r="AI424" i="25"/>
  <c r="AJ417" i="25" s="1"/>
  <c r="Y275" i="25"/>
  <c r="Z268" i="25" s="1"/>
  <c r="AU608" i="25"/>
  <c r="AV601" i="25" s="1"/>
  <c r="AE364" i="25"/>
  <c r="AF357" i="25" s="1"/>
  <c r="Y278" i="25"/>
  <c r="Z271" i="25" s="1"/>
  <c r="Y274" i="25"/>
  <c r="Z267" i="25" s="1"/>
  <c r="AU606" i="25"/>
  <c r="AV599" i="25" s="1"/>
  <c r="X263" i="25"/>
  <c r="Y256" i="25" s="1"/>
  <c r="AZ681" i="25"/>
  <c r="BA674" i="25" s="1"/>
  <c r="AG394" i="25"/>
  <c r="AH387" i="25" s="1"/>
  <c r="BH800" i="25"/>
  <c r="BI793" i="25" s="1"/>
  <c r="P139" i="25"/>
  <c r="Q132" i="25" s="1"/>
  <c r="K56" i="25"/>
  <c r="K63" i="25" s="1"/>
  <c r="AR559" i="25"/>
  <c r="AS552" i="25" s="1"/>
  <c r="BI816" i="25"/>
  <c r="BJ809" i="25" s="1"/>
  <c r="BD733" i="25"/>
  <c r="BD740" i="25" s="1"/>
  <c r="P141" i="25"/>
  <c r="Q134" i="25" s="1"/>
  <c r="AW634" i="25"/>
  <c r="AX627" i="25" s="1"/>
  <c r="BL862" i="25"/>
  <c r="BM855" i="25" s="1"/>
  <c r="AF381" i="25"/>
  <c r="AG374" i="25" s="1"/>
  <c r="BJ830" i="25"/>
  <c r="BK823" i="25" s="1"/>
  <c r="AG396" i="25"/>
  <c r="AH389" i="25" s="1"/>
  <c r="M93" i="25"/>
  <c r="N86" i="25" s="1"/>
  <c r="X262" i="25"/>
  <c r="Y255" i="25" s="1"/>
  <c r="BJ833" i="25"/>
  <c r="BK826" i="25" s="1"/>
  <c r="BJ829" i="25"/>
  <c r="BK822" i="25" s="1"/>
  <c r="AK458" i="25"/>
  <c r="AL451" i="25" s="1"/>
  <c r="M95" i="25"/>
  <c r="N88" i="25" s="1"/>
  <c r="K61" i="25"/>
  <c r="K68" i="25" s="1"/>
  <c r="S187" i="25"/>
  <c r="T180" i="25" s="1"/>
  <c r="BA696" i="25"/>
  <c r="BB689" i="25" s="1"/>
  <c r="Z290" i="25"/>
  <c r="AA283" i="25" s="1"/>
  <c r="AY668" i="25"/>
  <c r="AZ661" i="25" s="1"/>
  <c r="AZ683" i="25"/>
  <c r="BA676" i="25" s="1"/>
  <c r="AW635" i="25"/>
  <c r="AX628" i="25" s="1"/>
  <c r="BD734" i="25"/>
  <c r="BD741" i="25" s="1"/>
  <c r="M97" i="25"/>
  <c r="N90" i="25" s="1"/>
  <c r="AS574" i="25"/>
  <c r="AT567" i="25" s="1"/>
  <c r="BC725" i="25"/>
  <c r="BD718" i="25" s="1"/>
  <c r="BI817" i="25"/>
  <c r="BJ810" i="25" s="1"/>
  <c r="AX652" i="25"/>
  <c r="AY645" i="25" s="1"/>
  <c r="AD353" i="25"/>
  <c r="AE346" i="25" s="1"/>
  <c r="BK847" i="25"/>
  <c r="BL840" i="25" s="1"/>
  <c r="AM487" i="25"/>
  <c r="AN480" i="25" s="1"/>
  <c r="L80" i="25"/>
  <c r="M73" i="25" s="1"/>
  <c r="T202" i="25"/>
  <c r="U195" i="25" s="1"/>
  <c r="BG788" i="25"/>
  <c r="BH781" i="25" s="1"/>
  <c r="BF770" i="25"/>
  <c r="BG763" i="25" s="1"/>
  <c r="AA307" i="25"/>
  <c r="AB300" i="25" s="1"/>
  <c r="AY665" i="25"/>
  <c r="AZ658" i="25" s="1"/>
  <c r="AO514" i="25"/>
  <c r="AP507" i="25" s="1"/>
  <c r="Y277" i="25"/>
  <c r="Z270" i="25" s="1"/>
  <c r="AJ441" i="25"/>
  <c r="AK434" i="25" s="1"/>
  <c r="AH410" i="25"/>
  <c r="AI403" i="25" s="1"/>
  <c r="BM878" i="25"/>
  <c r="W245" i="25"/>
  <c r="X238" i="25" s="1"/>
  <c r="AO518" i="25"/>
  <c r="AP511" i="25" s="1"/>
  <c r="AL473" i="25"/>
  <c r="AM466" i="25" s="1"/>
  <c r="Z292" i="25"/>
  <c r="AA285" i="25" s="1"/>
  <c r="AB319" i="25"/>
  <c r="AC312" i="25" s="1"/>
  <c r="AX651" i="25"/>
  <c r="AY644" i="25" s="1"/>
  <c r="W246" i="25"/>
  <c r="X239" i="25" s="1"/>
  <c r="BE758" i="25"/>
  <c r="BF751" i="25" s="1"/>
  <c r="T201" i="25"/>
  <c r="U194" i="25" s="1"/>
  <c r="R171" i="25"/>
  <c r="S164" i="25" s="1"/>
  <c r="AF379" i="25"/>
  <c r="AG372" i="25" s="1"/>
  <c r="O118" i="25"/>
  <c r="O125" i="25" s="1"/>
  <c r="K57" i="25"/>
  <c r="K64" i="25" s="1"/>
  <c r="U216" i="25"/>
  <c r="V209" i="25" s="1"/>
  <c r="BA698" i="25"/>
  <c r="BB691" i="25" s="1"/>
  <c r="O121" i="25"/>
  <c r="O128" i="25" s="1"/>
  <c r="BB713" i="25"/>
  <c r="BC706" i="25" s="1"/>
  <c r="L78" i="25"/>
  <c r="M71" i="25" s="1"/>
  <c r="R172" i="25"/>
  <c r="S165" i="25" s="1"/>
  <c r="Q155" i="25"/>
  <c r="R148" i="25" s="1"/>
  <c r="BL861" i="25"/>
  <c r="BM854" i="25" s="1"/>
  <c r="BG785" i="25"/>
  <c r="BH778" i="25" s="1"/>
  <c r="AK456" i="25"/>
  <c r="AL449" i="25" s="1"/>
  <c r="AZ680" i="25"/>
  <c r="BA673" i="25" s="1"/>
  <c r="BJ832" i="25"/>
  <c r="BK825" i="25" s="1"/>
  <c r="AM486" i="25"/>
  <c r="AN479" i="25" s="1"/>
  <c r="AI425" i="25"/>
  <c r="AJ418" i="25" s="1"/>
  <c r="T200" i="25"/>
  <c r="U193" i="25" s="1"/>
  <c r="AN501" i="25"/>
  <c r="AO494" i="25" s="1"/>
  <c r="BJ831" i="25"/>
  <c r="BK824" i="25" s="1"/>
  <c r="AM488" i="25"/>
  <c r="AN481" i="25" s="1"/>
  <c r="AR561" i="25"/>
  <c r="AS554" i="25" s="1"/>
  <c r="X261" i="25"/>
  <c r="Y254" i="25" s="1"/>
  <c r="K58" i="25"/>
  <c r="K65" i="25" s="1"/>
  <c r="AE368" i="25"/>
  <c r="AF361" i="25" s="1"/>
  <c r="Z291" i="25"/>
  <c r="AA284" i="25" s="1"/>
  <c r="AN500" i="25"/>
  <c r="AO493" i="25" s="1"/>
  <c r="AW638" i="25"/>
  <c r="AX631" i="25" s="1"/>
  <c r="BL863" i="25"/>
  <c r="BM856" i="25" s="1"/>
  <c r="BB712" i="25"/>
  <c r="BC705" i="25" s="1"/>
  <c r="BE754" i="25"/>
  <c r="BF747" i="25" s="1"/>
  <c r="AT592" i="25"/>
  <c r="AU585" i="25" s="1"/>
  <c r="BH799" i="25"/>
  <c r="BI792" i="25" s="1"/>
  <c r="R170" i="25"/>
  <c r="S163" i="25" s="1"/>
  <c r="U214" i="25"/>
  <c r="V207" i="25" s="1"/>
  <c r="BH801" i="25"/>
  <c r="BI794" i="25" s="1"/>
  <c r="BM874" i="25"/>
  <c r="W244" i="25"/>
  <c r="X237" i="25" s="1"/>
  <c r="AU604" i="25"/>
  <c r="AV597" i="25" s="1"/>
  <c r="V230" i="25"/>
  <c r="W223" i="25" s="1"/>
  <c r="AW637" i="25"/>
  <c r="AX630" i="25" s="1"/>
  <c r="AL471" i="25"/>
  <c r="AM464" i="25" s="1"/>
  <c r="BD732" i="25"/>
  <c r="BD739" i="25" s="1"/>
  <c r="AO517" i="25"/>
  <c r="AP510" i="25" s="1"/>
  <c r="AO516" i="25"/>
  <c r="AP509" i="25" s="1"/>
  <c r="BL859" i="25"/>
  <c r="BM852" i="25" s="1"/>
  <c r="BC724" i="25"/>
  <c r="BD717" i="25" s="1"/>
  <c r="AR562" i="25"/>
  <c r="AS555" i="25" s="1"/>
  <c r="AU607" i="25"/>
  <c r="AV600" i="25" s="1"/>
  <c r="BE756" i="25"/>
  <c r="BF749" i="25" s="1"/>
  <c r="AN499" i="25"/>
  <c r="AO492" i="25" s="1"/>
  <c r="BH802" i="25"/>
  <c r="BI795" i="25" s="1"/>
  <c r="AT591" i="25"/>
  <c r="AU584" i="25" s="1"/>
  <c r="AX650" i="25"/>
  <c r="AY643" i="25" s="1"/>
  <c r="AT590" i="25"/>
  <c r="AU583" i="25" s="1"/>
  <c r="AL469" i="25"/>
  <c r="AM462" i="25" s="1"/>
  <c r="AV622" i="25"/>
  <c r="AW615" i="25" s="1"/>
  <c r="AD349" i="25"/>
  <c r="AE342" i="25" s="1"/>
  <c r="AQ545" i="25"/>
  <c r="AR538" i="25" s="1"/>
  <c r="BM875" i="25"/>
  <c r="BG787" i="25"/>
  <c r="BH780" i="25" s="1"/>
  <c r="W247" i="25"/>
  <c r="X240" i="25" s="1"/>
  <c r="L59" i="25"/>
  <c r="L66" i="25" s="1"/>
  <c r="AQ546" i="25"/>
  <c r="AR539" i="25" s="1"/>
  <c r="AP529" i="25"/>
  <c r="AQ522" i="25" s="1"/>
  <c r="BF769" i="25"/>
  <c r="BG762" i="25" s="1"/>
  <c r="AH409" i="25"/>
  <c r="AI402" i="25" s="1"/>
  <c r="AS577" i="25"/>
  <c r="AT570" i="25" s="1"/>
  <c r="AH413" i="25"/>
  <c r="AI406" i="25" s="1"/>
  <c r="AA305" i="25"/>
  <c r="AB298" i="25" s="1"/>
  <c r="S184" i="25"/>
  <c r="T177" i="25" s="1"/>
  <c r="BA697" i="25"/>
  <c r="BB690" i="25" s="1"/>
  <c r="BI814" i="25"/>
  <c r="BJ807" i="25" s="1"/>
  <c r="BA694" i="25"/>
  <c r="BB687" i="25" s="1"/>
  <c r="AK457" i="25"/>
  <c r="AL450" i="25" s="1"/>
  <c r="AY667" i="25"/>
  <c r="AZ660" i="25" s="1"/>
  <c r="AI428" i="25"/>
  <c r="AJ421" i="25" s="1"/>
  <c r="AL470" i="25"/>
  <c r="AM463" i="25" s="1"/>
  <c r="AY666" i="25"/>
  <c r="AZ659" i="25" s="1"/>
  <c r="BC728" i="25"/>
  <c r="BD721" i="25" s="1"/>
  <c r="BI818" i="25"/>
  <c r="BJ811" i="25" s="1"/>
  <c r="X259" i="25"/>
  <c r="Y252" i="25" s="1"/>
  <c r="AC338" i="25"/>
  <c r="AD331" i="25" s="1"/>
  <c r="T199" i="25"/>
  <c r="U192" i="25" s="1"/>
  <c r="R173" i="25"/>
  <c r="S166" i="25" s="1"/>
  <c r="S186" i="25"/>
  <c r="T179" i="25" s="1"/>
  <c r="Y276" i="25"/>
  <c r="Z269" i="25" s="1"/>
  <c r="BD736" i="25"/>
  <c r="BD743" i="25" s="1"/>
  <c r="X260" i="25"/>
  <c r="Y253" i="25" s="1"/>
  <c r="AH411" i="25"/>
  <c r="AI404" i="25" s="1"/>
  <c r="AA304" i="25"/>
  <c r="AB297" i="25" s="1"/>
  <c r="AQ548" i="25"/>
  <c r="AR541" i="25" s="1"/>
  <c r="BL860" i="25"/>
  <c r="BM853" i="25" s="1"/>
  <c r="AB322" i="25"/>
  <c r="AC315" i="25" s="1"/>
  <c r="P142" i="25"/>
  <c r="Q135" i="25" s="1"/>
  <c r="O119" i="25"/>
  <c r="O126" i="25" s="1"/>
  <c r="AK454" i="25"/>
  <c r="AL447" i="25" s="1"/>
  <c r="AZ682" i="25"/>
  <c r="BA675" i="25" s="1"/>
  <c r="AD352" i="25"/>
  <c r="AE345" i="25" s="1"/>
  <c r="AC336" i="25"/>
  <c r="AD329" i="25" s="1"/>
  <c r="B103" i="25"/>
  <c r="B95" i="25"/>
  <c r="B121" i="25"/>
  <c r="B113" i="25"/>
  <c r="BF771" i="25"/>
  <c r="BG764" i="25" s="1"/>
  <c r="AV621" i="25"/>
  <c r="AW614" i="25" s="1"/>
  <c r="AQ544" i="25"/>
  <c r="AR537" i="25" s="1"/>
  <c r="AF380" i="25"/>
  <c r="AG373" i="25" s="1"/>
  <c r="U218" i="25"/>
  <c r="V211" i="25" s="1"/>
  <c r="AC337" i="25"/>
  <c r="AD330" i="25" s="1"/>
  <c r="L79" i="25"/>
  <c r="M72" i="25" s="1"/>
  <c r="L82" i="25"/>
  <c r="M75" i="25" s="1"/>
  <c r="AP530" i="25"/>
  <c r="AQ523" i="25" s="1"/>
  <c r="AR563" i="25"/>
  <c r="AS556" i="25" s="1"/>
  <c r="BB709" i="25"/>
  <c r="BC702" i="25" s="1"/>
  <c r="AG397" i="25"/>
  <c r="AH390" i="25" s="1"/>
  <c r="N112" i="25"/>
  <c r="O105" i="25" s="1"/>
  <c r="AE365" i="25"/>
  <c r="AF358" i="25" s="1"/>
  <c r="BK845" i="25"/>
  <c r="BL838" i="25" s="1"/>
  <c r="AJ439" i="25"/>
  <c r="AK432" i="25" s="1"/>
  <c r="M96" i="25"/>
  <c r="N89" i="25" s="1"/>
  <c r="U217" i="25"/>
  <c r="V210" i="25" s="1"/>
  <c r="BC726" i="25"/>
  <c r="BD719" i="25" s="1"/>
  <c r="BE757" i="25"/>
  <c r="BF750" i="25" s="1"/>
  <c r="V233" i="25"/>
  <c r="W226" i="25" s="1"/>
  <c r="AW636" i="25"/>
  <c r="AX629" i="25" s="1"/>
  <c r="AS576" i="25"/>
  <c r="AT569" i="25" s="1"/>
  <c r="AX649" i="25"/>
  <c r="AY642" i="25" s="1"/>
  <c r="AJ442" i="25"/>
  <c r="AK435" i="25" s="1"/>
  <c r="U215" i="25"/>
  <c r="V208" i="25" s="1"/>
  <c r="BF772" i="25"/>
  <c r="BG765" i="25" s="1"/>
  <c r="AG395" i="25"/>
  <c r="AH388" i="25" s="1"/>
  <c r="BH803" i="25"/>
  <c r="BI796" i="25" s="1"/>
  <c r="AK455" i="25"/>
  <c r="AL448" i="25" s="1"/>
  <c r="O120" i="25"/>
  <c r="O127" i="25" s="1"/>
  <c r="Z289" i="25"/>
  <c r="AA282" i="25" s="1"/>
  <c r="AT593" i="25"/>
  <c r="AU586" i="25" s="1"/>
  <c r="P143" i="25"/>
  <c r="Q136" i="25" s="1"/>
  <c r="O116" i="25"/>
  <c r="O123" i="25" s="1"/>
  <c r="AP533" i="25"/>
  <c r="AQ526" i="25" s="1"/>
  <c r="AF383" i="25"/>
  <c r="AG376" i="25" s="1"/>
  <c r="BG784" i="25"/>
  <c r="BH777" i="25" s="1"/>
  <c r="AN502" i="25"/>
  <c r="AO495" i="25" s="1"/>
  <c r="W248" i="25"/>
  <c r="X241" i="25" s="1"/>
  <c r="I46" i="25"/>
  <c r="I946" i="25" s="1"/>
  <c r="I953" i="25" s="1"/>
  <c r="AV619" i="25"/>
  <c r="AW612" i="25" s="1"/>
  <c r="AI426" i="25"/>
  <c r="AJ419" i="25" s="1"/>
  <c r="AG398" i="25"/>
  <c r="AH391" i="25" s="1"/>
  <c r="B112" i="25"/>
  <c r="B120" i="25"/>
  <c r="B117" i="25"/>
  <c r="B109" i="25"/>
  <c r="AO515" i="25"/>
  <c r="AP508" i="25" s="1"/>
  <c r="AC334" i="25"/>
  <c r="AD327" i="25" s="1"/>
  <c r="BB710" i="25"/>
  <c r="BC703" i="25" s="1"/>
  <c r="L83" i="25"/>
  <c r="M76" i="25" s="1"/>
  <c r="AE367" i="25"/>
  <c r="AF360" i="25" s="1"/>
  <c r="AI427" i="25"/>
  <c r="AJ420" i="25" s="1"/>
  <c r="R169" i="25"/>
  <c r="S162" i="25" s="1"/>
  <c r="AS578" i="25"/>
  <c r="AT571" i="25" s="1"/>
  <c r="AA308" i="25"/>
  <c r="AB301" i="25" s="1"/>
  <c r="BM877" i="25"/>
  <c r="S188" i="25"/>
  <c r="T181" i="25" s="1"/>
  <c r="T203" i="25"/>
  <c r="U196" i="25" s="1"/>
  <c r="BB711" i="25"/>
  <c r="BC704" i="25" s="1"/>
  <c r="BK848" i="25"/>
  <c r="BL841" i="25" s="1"/>
  <c r="BD735" i="25"/>
  <c r="BD742" i="25" s="1"/>
  <c r="AQ547" i="25"/>
  <c r="AR540" i="25" s="1"/>
  <c r="AJ440" i="25"/>
  <c r="AK433" i="25" s="1"/>
  <c r="AR560" i="25"/>
  <c r="AS553" i="25" s="1"/>
  <c r="AB320" i="25"/>
  <c r="AC313" i="25" s="1"/>
  <c r="M94" i="25"/>
  <c r="N87" i="25" s="1"/>
  <c r="B111" i="25"/>
  <c r="B119" i="25"/>
  <c r="M98" i="25"/>
  <c r="N91" i="25" s="1"/>
  <c r="AY664" i="25"/>
  <c r="AZ657" i="25" s="1"/>
  <c r="AH412" i="25"/>
  <c r="AI405" i="25" s="1"/>
  <c r="AD351" i="25"/>
  <c r="AE344" i="25" s="1"/>
  <c r="AS575" i="25"/>
  <c r="AT568" i="25" s="1"/>
  <c r="AV620" i="25"/>
  <c r="AW613" i="25" s="1"/>
  <c r="AP532" i="25"/>
  <c r="AQ525" i="25" s="1"/>
  <c r="Q157" i="25"/>
  <c r="R150" i="25" s="1"/>
  <c r="AU605" i="25"/>
  <c r="AV598" i="25" s="1"/>
  <c r="AB321" i="25"/>
  <c r="AC314" i="25" s="1"/>
  <c r="BM876" i="25"/>
  <c r="AX653" i="25"/>
  <c r="AY646" i="25" s="1"/>
  <c r="BC727" i="25"/>
  <c r="BD720" i="25" s="1"/>
  <c r="O117" i="25"/>
  <c r="O124" i="25" s="1"/>
  <c r="N109" i="25"/>
  <c r="O102" i="25" s="1"/>
  <c r="AC335" i="25"/>
  <c r="AD328" i="25" s="1"/>
  <c r="L60" i="25"/>
  <c r="L67" i="25" s="1"/>
  <c r="AT589" i="25"/>
  <c r="AU582" i="25" s="1"/>
  <c r="BF773" i="25"/>
  <c r="BG766" i="25" s="1"/>
  <c r="AJ443" i="25"/>
  <c r="AK436" i="25" s="1"/>
  <c r="V232" i="25"/>
  <c r="W225" i="25" s="1"/>
  <c r="B108" i="25"/>
  <c r="B116" i="25"/>
  <c r="AF382" i="25"/>
  <c r="AG375" i="25" s="1"/>
  <c r="BA695" i="25"/>
  <c r="BB688" i="25" s="1"/>
  <c r="S185" i="25"/>
  <c r="T178" i="25" s="1"/>
  <c r="AL472" i="25"/>
  <c r="AM465" i="25" s="1"/>
  <c r="AM485" i="25"/>
  <c r="AN478" i="25" s="1"/>
  <c r="AE366" i="25"/>
  <c r="AF359" i="25" s="1"/>
  <c r="BE755" i="25"/>
  <c r="BF748" i="25" s="1"/>
  <c r="BG786" i="25"/>
  <c r="BH779" i="25" s="1"/>
  <c r="AN503" i="25"/>
  <c r="AO496" i="25" s="1"/>
  <c r="Z293" i="25"/>
  <c r="AA286" i="25" s="1"/>
  <c r="I51" i="25"/>
  <c r="L74" i="25" l="1"/>
  <c r="L81" i="25" s="1"/>
  <c r="N131" i="25"/>
  <c r="N138" i="25"/>
  <c r="N146" i="25"/>
  <c r="N153" i="25" s="1"/>
  <c r="N111" i="25"/>
  <c r="O104" i="25" s="1"/>
  <c r="C176" i="25"/>
  <c r="N161" i="25"/>
  <c r="N168" i="25" s="1"/>
  <c r="AT20" i="33"/>
  <c r="AT24" i="33" s="1"/>
  <c r="U46" i="28"/>
  <c r="T50" i="11"/>
  <c r="Q49" i="11"/>
  <c r="Q17" i="41" s="1"/>
  <c r="R33" i="28"/>
  <c r="T40" i="28"/>
  <c r="S58" i="11"/>
  <c r="E6" i="41"/>
  <c r="AS63" i="12"/>
  <c r="AT18" i="33"/>
  <c r="AT19" i="33" s="1"/>
  <c r="AT21" i="33" s="1"/>
  <c r="AT30" i="33" s="1"/>
  <c r="J21" i="11"/>
  <c r="K22" i="11"/>
  <c r="J24" i="11"/>
  <c r="J26" i="41" s="1"/>
  <c r="K25" i="11"/>
  <c r="F34" i="11"/>
  <c r="F29" i="11" s="1"/>
  <c r="I949" i="25"/>
  <c r="F27" i="11" s="1"/>
  <c r="E49" i="12"/>
  <c r="I948" i="25"/>
  <c r="F23" i="11" s="1"/>
  <c r="E48" i="12"/>
  <c r="E50" i="12"/>
  <c r="E20" i="11"/>
  <c r="M31" i="11"/>
  <c r="L30" i="11"/>
  <c r="I49" i="25"/>
  <c r="I53" i="25"/>
  <c r="J46" i="25" s="1"/>
  <c r="J946" i="25" s="1"/>
  <c r="J953" i="25" s="1"/>
  <c r="BF755" i="25"/>
  <c r="BG748" i="25" s="1"/>
  <c r="AK443" i="25"/>
  <c r="AL436" i="25" s="1"/>
  <c r="AV605" i="25"/>
  <c r="AW598" i="25" s="1"/>
  <c r="AI412" i="25"/>
  <c r="AJ405" i="25" s="1"/>
  <c r="AC320" i="25"/>
  <c r="AD313" i="25" s="1"/>
  <c r="AK440" i="25"/>
  <c r="AL433" i="25" s="1"/>
  <c r="BL848" i="25"/>
  <c r="BM841" i="25" s="1"/>
  <c r="T188" i="25"/>
  <c r="U181" i="25" s="1"/>
  <c r="AJ427" i="25"/>
  <c r="AK420" i="25" s="1"/>
  <c r="AW619" i="25"/>
  <c r="AX612" i="25" s="1"/>
  <c r="P120" i="25"/>
  <c r="P127" i="25" s="1"/>
  <c r="W233" i="25"/>
  <c r="X226" i="25" s="1"/>
  <c r="BC709" i="25"/>
  <c r="BD702" i="25" s="1"/>
  <c r="V218" i="25"/>
  <c r="W211" i="25" s="1"/>
  <c r="AW621" i="25"/>
  <c r="AX614" i="25" s="1"/>
  <c r="AE352" i="25"/>
  <c r="AF345" i="25" s="1"/>
  <c r="Q142" i="25"/>
  <c r="R135" i="25" s="1"/>
  <c r="AJ428" i="25"/>
  <c r="AK421" i="25" s="1"/>
  <c r="AT577" i="25"/>
  <c r="AU570" i="25" s="1"/>
  <c r="AQ529" i="25"/>
  <c r="AR522" i="25" s="1"/>
  <c r="X247" i="25"/>
  <c r="Y240" i="25" s="1"/>
  <c r="AV607" i="25"/>
  <c r="AW600" i="25" s="1"/>
  <c r="AP517" i="25"/>
  <c r="AQ510" i="25" s="1"/>
  <c r="AU592" i="25"/>
  <c r="AV585" i="25" s="1"/>
  <c r="AO500" i="25"/>
  <c r="AP493" i="25" s="1"/>
  <c r="AJ425" i="25"/>
  <c r="AK418" i="25" s="1"/>
  <c r="S172" i="25"/>
  <c r="T165" i="25" s="1"/>
  <c r="V216" i="25"/>
  <c r="W209" i="25" s="1"/>
  <c r="AG379" i="25"/>
  <c r="AH372" i="25" s="1"/>
  <c r="BF758" i="25"/>
  <c r="BG751" i="25" s="1"/>
  <c r="AC319" i="25"/>
  <c r="AD312" i="25" s="1"/>
  <c r="L61" i="25"/>
  <c r="L68" i="25" s="1"/>
  <c r="BK829" i="25"/>
  <c r="BL822" i="25" s="1"/>
  <c r="AG381" i="25"/>
  <c r="AH374" i="25" s="1"/>
  <c r="Q141" i="25"/>
  <c r="R134" i="25" s="1"/>
  <c r="AS559" i="25"/>
  <c r="AT552" i="25" s="1"/>
  <c r="BA681" i="25"/>
  <c r="BB674" i="25" s="1"/>
  <c r="AV608" i="25"/>
  <c r="AW601" i="25" s="1"/>
  <c r="W231" i="25"/>
  <c r="X224" i="25" s="1"/>
  <c r="O108" i="25"/>
  <c r="P101" i="25" s="1"/>
  <c r="AO503" i="25"/>
  <c r="AP496" i="25" s="1"/>
  <c r="AF366" i="25"/>
  <c r="AG359" i="25" s="1"/>
  <c r="T185" i="25"/>
  <c r="U178" i="25" s="1"/>
  <c r="BB695" i="25"/>
  <c r="BC688" i="25" s="1"/>
  <c r="R157" i="25"/>
  <c r="S150" i="25" s="1"/>
  <c r="AT575" i="25"/>
  <c r="AU568" i="25" s="1"/>
  <c r="AZ664" i="25"/>
  <c r="BA657" i="25" s="1"/>
  <c r="AT578" i="25"/>
  <c r="AU571" i="25" s="1"/>
  <c r="AH398" i="25"/>
  <c r="AI391" i="25" s="1"/>
  <c r="X248" i="25"/>
  <c r="Y241" i="25" s="1"/>
  <c r="V217" i="25"/>
  <c r="W210" i="25" s="1"/>
  <c r="BG771" i="25"/>
  <c r="BH764" i="25" s="1"/>
  <c r="BA682" i="25"/>
  <c r="BB675" i="25" s="1"/>
  <c r="AC322" i="25"/>
  <c r="AD315" i="25" s="1"/>
  <c r="T186" i="25"/>
  <c r="U179" i="25" s="1"/>
  <c r="AL457" i="25"/>
  <c r="AM450" i="25" s="1"/>
  <c r="AR546" i="25"/>
  <c r="AS539" i="25" s="1"/>
  <c r="AR545" i="25"/>
  <c r="AS538" i="25" s="1"/>
  <c r="AO499" i="25"/>
  <c r="AP492" i="25" s="1"/>
  <c r="AX637" i="25"/>
  <c r="AY630" i="25" s="1"/>
  <c r="S170" i="25"/>
  <c r="T163" i="25" s="1"/>
  <c r="BH785" i="25"/>
  <c r="BI778" i="25" s="1"/>
  <c r="BC713" i="25"/>
  <c r="BD706" i="25" s="1"/>
  <c r="L57" i="25"/>
  <c r="L64" i="25" s="1"/>
  <c r="S171" i="25"/>
  <c r="T164" i="25" s="1"/>
  <c r="AA292" i="25"/>
  <c r="AB285" i="25" s="1"/>
  <c r="AN487" i="25"/>
  <c r="AO480" i="25" s="1"/>
  <c r="BB696" i="25"/>
  <c r="BC689" i="25" s="1"/>
  <c r="N95" i="25"/>
  <c r="O88" i="25" s="1"/>
  <c r="BE733" i="25"/>
  <c r="BE740" i="25" s="1"/>
  <c r="Z274" i="25"/>
  <c r="AA267" i="25" s="1"/>
  <c r="Z275" i="25"/>
  <c r="AA268" i="25" s="1"/>
  <c r="AQ531" i="25"/>
  <c r="AR524" i="25" s="1"/>
  <c r="BJ815" i="25"/>
  <c r="BK808" i="25" s="1"/>
  <c r="AB306" i="25"/>
  <c r="AC299" i="25" s="1"/>
  <c r="BL846" i="25"/>
  <c r="BM839" i="25" s="1"/>
  <c r="AN485" i="25"/>
  <c r="AO478" i="25" s="1"/>
  <c r="AG382" i="25"/>
  <c r="AH375" i="25" s="1"/>
  <c r="BG773" i="25"/>
  <c r="BH766" i="25" s="1"/>
  <c r="M60" i="25"/>
  <c r="M67" i="25" s="1"/>
  <c r="AQ532" i="25"/>
  <c r="AR525" i="25" s="1"/>
  <c r="AD334" i="25"/>
  <c r="AE327" i="25" s="1"/>
  <c r="AT576" i="25"/>
  <c r="AU569" i="25" s="1"/>
  <c r="N96" i="25"/>
  <c r="O89" i="25" s="1"/>
  <c r="AS563" i="25"/>
  <c r="AT556" i="25" s="1"/>
  <c r="M79" i="25"/>
  <c r="N72" i="25" s="1"/>
  <c r="AD336" i="25"/>
  <c r="AE329" i="25" s="1"/>
  <c r="BM860" i="25"/>
  <c r="BE736" i="25"/>
  <c r="BE743" i="25" s="1"/>
  <c r="AZ666" i="25"/>
  <c r="BA659" i="25" s="1"/>
  <c r="BH787" i="25"/>
  <c r="BI780" i="25" s="1"/>
  <c r="AW622" i="25"/>
  <c r="AX615" i="25" s="1"/>
  <c r="BM859" i="25"/>
  <c r="P121" i="25"/>
  <c r="P128" i="25" s="1"/>
  <c r="AM473" i="25"/>
  <c r="AN466" i="25" s="1"/>
  <c r="AP514" i="25"/>
  <c r="AQ507" i="25" s="1"/>
  <c r="BD725" i="25"/>
  <c r="BE718" i="25" s="1"/>
  <c r="N97" i="25"/>
  <c r="O90" i="25" s="1"/>
  <c r="BK833" i="25"/>
  <c r="BL826" i="25" s="1"/>
  <c r="BI800" i="25"/>
  <c r="BJ793" i="25" s="1"/>
  <c r="Y263" i="25"/>
  <c r="Z256" i="25" s="1"/>
  <c r="Z278" i="25"/>
  <c r="AA271" i="25" s="1"/>
  <c r="AJ424" i="25"/>
  <c r="AK417" i="25" s="1"/>
  <c r="R158" i="25"/>
  <c r="S151" i="25" s="1"/>
  <c r="AE350" i="25"/>
  <c r="AF343" i="25" s="1"/>
  <c r="O113" i="25"/>
  <c r="P106" i="25" s="1"/>
  <c r="R154" i="25"/>
  <c r="S147" i="25" s="1"/>
  <c r="W229" i="25"/>
  <c r="X222" i="25" s="1"/>
  <c r="AW623" i="25"/>
  <c r="AX616" i="25" s="1"/>
  <c r="AD335" i="25"/>
  <c r="AE328" i="25" s="1"/>
  <c r="P117" i="25"/>
  <c r="P124" i="25" s="1"/>
  <c r="AY653" i="25"/>
  <c r="AZ646" i="25" s="1"/>
  <c r="AE351" i="25"/>
  <c r="AF344" i="25" s="1"/>
  <c r="BE735" i="25"/>
  <c r="BE742" i="25" s="1"/>
  <c r="U203" i="25"/>
  <c r="V196" i="25" s="1"/>
  <c r="M83" i="25"/>
  <c r="N76" i="25" s="1"/>
  <c r="BI803" i="25"/>
  <c r="BJ796" i="25" s="1"/>
  <c r="AX636" i="25"/>
  <c r="AY629" i="25" s="1"/>
  <c r="AH397" i="25"/>
  <c r="AI390" i="25" s="1"/>
  <c r="AQ530" i="25"/>
  <c r="AR523" i="25" s="1"/>
  <c r="AD337" i="25"/>
  <c r="AE330" i="25" s="1"/>
  <c r="AR544" i="25"/>
  <c r="AS537" i="25" s="1"/>
  <c r="AR548" i="25"/>
  <c r="AS541" i="25" s="1"/>
  <c r="BJ818" i="25"/>
  <c r="BK811" i="25" s="1"/>
  <c r="AM470" i="25"/>
  <c r="AN463" i="25" s="1"/>
  <c r="BC712" i="25"/>
  <c r="BD705" i="25" s="1"/>
  <c r="L58" i="25"/>
  <c r="L65" i="25" s="1"/>
  <c r="BK832" i="25"/>
  <c r="BL825" i="25" s="1"/>
  <c r="R155" i="25"/>
  <c r="S148" i="25" s="1"/>
  <c r="BB698" i="25"/>
  <c r="BC691" i="25" s="1"/>
  <c r="AY651" i="25"/>
  <c r="AZ644" i="25" s="1"/>
  <c r="AP518" i="25"/>
  <c r="AQ511" i="25" s="1"/>
  <c r="AK441" i="25"/>
  <c r="AL434" i="25" s="1"/>
  <c r="BH788" i="25"/>
  <c r="BI781" i="25" s="1"/>
  <c r="AY652" i="25"/>
  <c r="AZ645" i="25" s="1"/>
  <c r="AL458" i="25"/>
  <c r="AM451" i="25" s="1"/>
  <c r="AX634" i="25"/>
  <c r="AY627" i="25" s="1"/>
  <c r="AH394" i="25"/>
  <c r="AI387" i="25" s="1"/>
  <c r="AF364" i="25"/>
  <c r="AG357" i="25" s="1"/>
  <c r="Q140" i="25"/>
  <c r="R133" i="25" s="1"/>
  <c r="BA679" i="25"/>
  <c r="BB672" i="25" s="1"/>
  <c r="O110" i="25"/>
  <c r="P103" i="25" s="1"/>
  <c r="AC323" i="25"/>
  <c r="AD316" i="25" s="1"/>
  <c r="J44" i="25"/>
  <c r="J944" i="25" s="1"/>
  <c r="BD727" i="25"/>
  <c r="BE720" i="25" s="1"/>
  <c r="AC321" i="25"/>
  <c r="AD314" i="25" s="1"/>
  <c r="AW620" i="25"/>
  <c r="AX613" i="25" s="1"/>
  <c r="N98" i="25"/>
  <c r="O91" i="25" s="1"/>
  <c r="N94" i="25"/>
  <c r="O87" i="25" s="1"/>
  <c r="AS560" i="25"/>
  <c r="AT553" i="25" s="1"/>
  <c r="BC711" i="25"/>
  <c r="BD704" i="25" s="1"/>
  <c r="AB308" i="25"/>
  <c r="AC301" i="25" s="1"/>
  <c r="S169" i="25"/>
  <c r="T162" i="25" s="1"/>
  <c r="AF367" i="25"/>
  <c r="AG360" i="25" s="1"/>
  <c r="BC710" i="25"/>
  <c r="BD703" i="25" s="1"/>
  <c r="AP515" i="25"/>
  <c r="AQ508" i="25" s="1"/>
  <c r="AJ426" i="25"/>
  <c r="AK419" i="25" s="1"/>
  <c r="B136" i="25"/>
  <c r="B128" i="25"/>
  <c r="BE734" i="25"/>
  <c r="BE741" i="25" s="1"/>
  <c r="BA683" i="25"/>
  <c r="BB676" i="25" s="1"/>
  <c r="AA290" i="25"/>
  <c r="AB283" i="25" s="1"/>
  <c r="T187" i="25"/>
  <c r="U180" i="25" s="1"/>
  <c r="Y262" i="25"/>
  <c r="Z255" i="25" s="1"/>
  <c r="N93" i="25"/>
  <c r="O86" i="25" s="1"/>
  <c r="BK830" i="25"/>
  <c r="BL823" i="25" s="1"/>
  <c r="BM862" i="25"/>
  <c r="BJ816" i="25"/>
  <c r="BK809" i="25" s="1"/>
  <c r="L56" i="25"/>
  <c r="L63" i="25" s="1"/>
  <c r="AV606" i="25"/>
  <c r="AW599" i="25" s="1"/>
  <c r="R156" i="25"/>
  <c r="S149" i="25" s="1"/>
  <c r="AA293" i="25"/>
  <c r="AB286" i="25" s="1"/>
  <c r="BH786" i="25"/>
  <c r="BI779" i="25" s="1"/>
  <c r="AM472" i="25"/>
  <c r="AN465" i="25" s="1"/>
  <c r="W232" i="25"/>
  <c r="X225" i="25" s="1"/>
  <c r="AU589" i="25"/>
  <c r="AV582" i="25" s="1"/>
  <c r="O109" i="25"/>
  <c r="P102" i="25" s="1"/>
  <c r="B126" i="25"/>
  <c r="B134" i="25"/>
  <c r="AR547" i="25"/>
  <c r="AS540" i="25" s="1"/>
  <c r="J42" i="25"/>
  <c r="J942" i="25" s="1"/>
  <c r="AO502" i="25"/>
  <c r="AP495" i="25" s="1"/>
  <c r="AG383" i="25"/>
  <c r="AH376" i="25" s="1"/>
  <c r="Q143" i="25"/>
  <c r="R136" i="25" s="1"/>
  <c r="AA289" i="25"/>
  <c r="AB282" i="25" s="1"/>
  <c r="AL455" i="25"/>
  <c r="AM448" i="25" s="1"/>
  <c r="AH395" i="25"/>
  <c r="AI388" i="25" s="1"/>
  <c r="V215" i="25"/>
  <c r="W208" i="25" s="1"/>
  <c r="AY649" i="25"/>
  <c r="AZ642" i="25" s="1"/>
  <c r="BF757" i="25"/>
  <c r="BG750" i="25" s="1"/>
  <c r="AK439" i="25"/>
  <c r="AL432" i="25" s="1"/>
  <c r="AF365" i="25"/>
  <c r="AG358" i="25" s="1"/>
  <c r="AL454" i="25"/>
  <c r="AM447" i="25" s="1"/>
  <c r="AB304" i="25"/>
  <c r="AC297" i="25" s="1"/>
  <c r="Y260" i="25"/>
  <c r="Z253" i="25" s="1"/>
  <c r="Z276" i="25"/>
  <c r="AA269" i="25" s="1"/>
  <c r="S173" i="25"/>
  <c r="T166" i="25" s="1"/>
  <c r="AD338" i="25"/>
  <c r="AE331" i="25" s="1"/>
  <c r="BD728" i="25"/>
  <c r="BE721" i="25" s="1"/>
  <c r="BJ814" i="25"/>
  <c r="BK807" i="25" s="1"/>
  <c r="T184" i="25"/>
  <c r="U177" i="25" s="1"/>
  <c r="AI413" i="25"/>
  <c r="AJ406" i="25" s="1"/>
  <c r="BG769" i="25"/>
  <c r="BH762" i="25" s="1"/>
  <c r="AE349" i="25"/>
  <c r="AF342" i="25" s="1"/>
  <c r="AM469" i="25"/>
  <c r="AN462" i="25" s="1"/>
  <c r="AY650" i="25"/>
  <c r="AZ643" i="25" s="1"/>
  <c r="BI802" i="25"/>
  <c r="BJ795" i="25" s="1"/>
  <c r="BF756" i="25"/>
  <c r="BG749" i="25" s="1"/>
  <c r="BD724" i="25"/>
  <c r="BE717" i="25" s="1"/>
  <c r="BE732" i="25"/>
  <c r="BE739" i="25" s="1"/>
  <c r="V214" i="25"/>
  <c r="W207" i="25" s="1"/>
  <c r="BI799" i="25"/>
  <c r="BJ792" i="25" s="1"/>
  <c r="BF754" i="25"/>
  <c r="BG747" i="25" s="1"/>
  <c r="BM863" i="25"/>
  <c r="AN488" i="25"/>
  <c r="AO481" i="25" s="1"/>
  <c r="U200" i="25"/>
  <c r="V193" i="25" s="1"/>
  <c r="AN486" i="25"/>
  <c r="AO479" i="25" s="1"/>
  <c r="AL456" i="25"/>
  <c r="AM449" i="25" s="1"/>
  <c r="BM861" i="25"/>
  <c r="U201" i="25"/>
  <c r="V194" i="25" s="1"/>
  <c r="X246" i="25"/>
  <c r="Y239" i="25" s="1"/>
  <c r="AN484" i="25"/>
  <c r="AO477" i="25" s="1"/>
  <c r="BL844" i="25"/>
  <c r="BM837" i="25" s="1"/>
  <c r="I52" i="25"/>
  <c r="I50" i="25"/>
  <c r="B124" i="25"/>
  <c r="B132" i="25"/>
  <c r="B118" i="25"/>
  <c r="B110" i="25"/>
  <c r="I48" i="25"/>
  <c r="P119" i="25"/>
  <c r="P126" i="25" s="1"/>
  <c r="BG770" i="25"/>
  <c r="BH763" i="25" s="1"/>
  <c r="U202" i="25"/>
  <c r="V195" i="25" s="1"/>
  <c r="M80" i="25"/>
  <c r="N73" i="25" s="1"/>
  <c r="BL847" i="25"/>
  <c r="BM840" i="25" s="1"/>
  <c r="AE353" i="25"/>
  <c r="AF346" i="25" s="1"/>
  <c r="BJ817" i="25"/>
  <c r="BK810" i="25" s="1"/>
  <c r="AT574" i="25"/>
  <c r="AU567" i="25" s="1"/>
  <c r="AX635" i="25"/>
  <c r="AY628" i="25" s="1"/>
  <c r="AZ668" i="25"/>
  <c r="BA661" i="25" s="1"/>
  <c r="AH396" i="25"/>
  <c r="AI389" i="25" s="1"/>
  <c r="Q139" i="25"/>
  <c r="R132" i="25" s="1"/>
  <c r="B123" i="25"/>
  <c r="B131" i="25"/>
  <c r="B135" i="25"/>
  <c r="B127" i="25"/>
  <c r="BH784" i="25"/>
  <c r="BI777" i="25" s="1"/>
  <c r="AQ533" i="25"/>
  <c r="AR526" i="25" s="1"/>
  <c r="P116" i="25"/>
  <c r="P123" i="25" s="1"/>
  <c r="AU593" i="25"/>
  <c r="AV586" i="25" s="1"/>
  <c r="BG772" i="25"/>
  <c r="BH765" i="25" s="1"/>
  <c r="AK442" i="25"/>
  <c r="AL435" i="25" s="1"/>
  <c r="BD726" i="25"/>
  <c r="BE719" i="25" s="1"/>
  <c r="BL845" i="25"/>
  <c r="BM838" i="25" s="1"/>
  <c r="O112" i="25"/>
  <c r="P105" i="25" s="1"/>
  <c r="M82" i="25"/>
  <c r="N75" i="25" s="1"/>
  <c r="AG380" i="25"/>
  <c r="AH373" i="25" s="1"/>
  <c r="AI411" i="25"/>
  <c r="AJ404" i="25" s="1"/>
  <c r="U199" i="25"/>
  <c r="V192" i="25" s="1"/>
  <c r="Y259" i="25"/>
  <c r="Z252" i="25" s="1"/>
  <c r="AZ667" i="25"/>
  <c r="BA660" i="25" s="1"/>
  <c r="BB694" i="25"/>
  <c r="BC687" i="25" s="1"/>
  <c r="BB697" i="25"/>
  <c r="BC690" i="25" s="1"/>
  <c r="AB305" i="25"/>
  <c r="AC298" i="25" s="1"/>
  <c r="AI409" i="25"/>
  <c r="AJ402" i="25" s="1"/>
  <c r="M59" i="25"/>
  <c r="M66" i="25" s="1"/>
  <c r="AU590" i="25"/>
  <c r="AV583" i="25" s="1"/>
  <c r="AU591" i="25"/>
  <c r="AV584" i="25" s="1"/>
  <c r="AS562" i="25"/>
  <c r="AT555" i="25" s="1"/>
  <c r="AP516" i="25"/>
  <c r="AQ509" i="25" s="1"/>
  <c r="AM471" i="25"/>
  <c r="AN464" i="25" s="1"/>
  <c r="W230" i="25"/>
  <c r="X223" i="25" s="1"/>
  <c r="AV604" i="25"/>
  <c r="AW597" i="25" s="1"/>
  <c r="X244" i="25"/>
  <c r="Y237" i="25" s="1"/>
  <c r="BI801" i="25"/>
  <c r="BJ794" i="25" s="1"/>
  <c r="AX638" i="25"/>
  <c r="AY631" i="25" s="1"/>
  <c r="AA291" i="25"/>
  <c r="AB284" i="25" s="1"/>
  <c r="AF368" i="25"/>
  <c r="AG361" i="25" s="1"/>
  <c r="Y261" i="25"/>
  <c r="Z254" i="25" s="1"/>
  <c r="AS561" i="25"/>
  <c r="AT554" i="25" s="1"/>
  <c r="BK831" i="25"/>
  <c r="BL824" i="25" s="1"/>
  <c r="AO501" i="25"/>
  <c r="AP494" i="25" s="1"/>
  <c r="BA680" i="25"/>
  <c r="BB673" i="25" s="1"/>
  <c r="M78" i="25"/>
  <c r="N71" i="25" s="1"/>
  <c r="P118" i="25"/>
  <c r="P125" i="25" s="1"/>
  <c r="X245" i="25"/>
  <c r="Y238" i="25" s="1"/>
  <c r="AI410" i="25"/>
  <c r="AJ403" i="25" s="1"/>
  <c r="Z277" i="25"/>
  <c r="AA270" i="25" s="1"/>
  <c r="AZ665" i="25"/>
  <c r="BA658" i="25" s="1"/>
  <c r="AB307" i="25"/>
  <c r="AC300" i="25" s="1"/>
  <c r="O146" i="25" l="1"/>
  <c r="O153" i="25" s="1"/>
  <c r="M74" i="25"/>
  <c r="M81" i="25"/>
  <c r="N74" i="25" s="1"/>
  <c r="C191" i="25"/>
  <c r="O176" i="25"/>
  <c r="O183" i="25" s="1"/>
  <c r="O131" i="25"/>
  <c r="O138" i="25"/>
  <c r="O111" i="25"/>
  <c r="P104" i="25" s="1"/>
  <c r="O161" i="25"/>
  <c r="O168" i="25"/>
  <c r="R43" i="28"/>
  <c r="R37" i="28"/>
  <c r="S15" i="13" s="1"/>
  <c r="U40" i="28"/>
  <c r="T58" i="11"/>
  <c r="V46" i="28"/>
  <c r="U50" i="11"/>
  <c r="F6" i="41"/>
  <c r="L27" i="41"/>
  <c r="J24" i="41"/>
  <c r="AU9" i="14"/>
  <c r="AT56" i="11" s="1"/>
  <c r="AT32" i="41" s="1"/>
  <c r="AU17" i="33"/>
  <c r="AU28" i="33" s="1"/>
  <c r="K21" i="11"/>
  <c r="L22" i="11"/>
  <c r="K24" i="11"/>
  <c r="K26" i="41" s="1"/>
  <c r="K24" i="41" s="1"/>
  <c r="L25" i="11"/>
  <c r="J951" i="25"/>
  <c r="F20" i="11"/>
  <c r="J949" i="25"/>
  <c r="J53" i="25"/>
  <c r="K46" i="25" s="1"/>
  <c r="K946" i="25" s="1"/>
  <c r="K953" i="25" s="1"/>
  <c r="M30" i="11"/>
  <c r="M27" i="41" s="1"/>
  <c r="N31" i="11"/>
  <c r="B31" i="40" s="1"/>
  <c r="B30" i="40" s="1"/>
  <c r="J51" i="25"/>
  <c r="K44" i="25" s="1"/>
  <c r="K944" i="25" s="1"/>
  <c r="AP501" i="25"/>
  <c r="AQ494" i="25" s="1"/>
  <c r="AG368" i="25"/>
  <c r="AH361" i="25" s="1"/>
  <c r="Y244" i="25"/>
  <c r="Z237" i="25" s="1"/>
  <c r="AN471" i="25"/>
  <c r="AO464" i="25" s="1"/>
  <c r="AV590" i="25"/>
  <c r="AW583" i="25" s="1"/>
  <c r="BM845" i="25"/>
  <c r="BI784" i="25"/>
  <c r="BJ777" i="25" s="1"/>
  <c r="AU574" i="25"/>
  <c r="AV567" i="25" s="1"/>
  <c r="BM847" i="25"/>
  <c r="BJ799" i="25"/>
  <c r="BK792" i="25" s="1"/>
  <c r="AZ650" i="25"/>
  <c r="BA643" i="25" s="1"/>
  <c r="BK814" i="25"/>
  <c r="BL807" i="25" s="1"/>
  <c r="BF734" i="25"/>
  <c r="BF741" i="25" s="1"/>
  <c r="T169" i="25"/>
  <c r="U162" i="25" s="1"/>
  <c r="AT560" i="25"/>
  <c r="AU553" i="25" s="1"/>
  <c r="AD323" i="25"/>
  <c r="AE316" i="25" s="1"/>
  <c r="AL441" i="25"/>
  <c r="AM434" i="25" s="1"/>
  <c r="BJ803" i="25"/>
  <c r="BK796" i="25" s="1"/>
  <c r="AE335" i="25"/>
  <c r="AF328" i="25" s="1"/>
  <c r="S158" i="25"/>
  <c r="T151" i="25" s="1"/>
  <c r="AN473" i="25"/>
  <c r="AO466" i="25" s="1"/>
  <c r="AE336" i="25"/>
  <c r="AF329" i="25" s="1"/>
  <c r="AE334" i="25"/>
  <c r="AF327" i="25" s="1"/>
  <c r="AR532" i="25"/>
  <c r="AS525" i="25" s="1"/>
  <c r="N60" i="25"/>
  <c r="N67" i="25" s="1"/>
  <c r="BK815" i="25"/>
  <c r="BL808" i="25" s="1"/>
  <c r="BC696" i="25"/>
  <c r="BD689" i="25" s="1"/>
  <c r="AB292" i="25"/>
  <c r="AC285" i="25" s="1"/>
  <c r="BD713" i="25"/>
  <c r="BE706" i="25" s="1"/>
  <c r="AP499" i="25"/>
  <c r="AQ492" i="25" s="1"/>
  <c r="AM457" i="25"/>
  <c r="AN450" i="25" s="1"/>
  <c r="BB682" i="25"/>
  <c r="BC675" i="25" s="1"/>
  <c r="W217" i="25"/>
  <c r="X210" i="25" s="1"/>
  <c r="BC695" i="25"/>
  <c r="BD688" i="25" s="1"/>
  <c r="AP503" i="25"/>
  <c r="AQ496" i="25" s="1"/>
  <c r="M61" i="25"/>
  <c r="M68" i="25" s="1"/>
  <c r="AP500" i="25"/>
  <c r="AQ493" i="25" s="1"/>
  <c r="AR529" i="25"/>
  <c r="AS522" i="25" s="1"/>
  <c r="R142" i="25"/>
  <c r="S135" i="25" s="1"/>
  <c r="AK427" i="25"/>
  <c r="AL420" i="25" s="1"/>
  <c r="AL440" i="25"/>
  <c r="AM433" i="25" s="1"/>
  <c r="BL831" i="25"/>
  <c r="BM824" i="25" s="1"/>
  <c r="AB291" i="25"/>
  <c r="AC284" i="25" s="1"/>
  <c r="AW604" i="25"/>
  <c r="AX597" i="25" s="1"/>
  <c r="AQ516" i="25"/>
  <c r="AR509" i="25" s="1"/>
  <c r="BC694" i="25"/>
  <c r="BD687" i="25" s="1"/>
  <c r="V199" i="25"/>
  <c r="W192" i="25" s="1"/>
  <c r="BE726" i="25"/>
  <c r="BF719" i="25" s="1"/>
  <c r="AV593" i="25"/>
  <c r="AW586" i="25" s="1"/>
  <c r="BK817" i="25"/>
  <c r="BL810" i="25" s="1"/>
  <c r="N80" i="25"/>
  <c r="O73" i="25" s="1"/>
  <c r="AO484" i="25"/>
  <c r="AP477" i="25" s="1"/>
  <c r="AN469" i="25"/>
  <c r="AO462" i="25" s="1"/>
  <c r="AJ413" i="25"/>
  <c r="AK406" i="25" s="1"/>
  <c r="AB293" i="25"/>
  <c r="AC286" i="25" s="1"/>
  <c r="AB290" i="25"/>
  <c r="AC283" i="25" s="1"/>
  <c r="AQ515" i="25"/>
  <c r="AR508" i="25" s="1"/>
  <c r="AC308" i="25"/>
  <c r="AD301" i="25" s="1"/>
  <c r="BE727" i="25"/>
  <c r="BF720" i="25" s="1"/>
  <c r="AY634" i="25"/>
  <c r="AZ627" i="25" s="1"/>
  <c r="AI397" i="25"/>
  <c r="AJ390" i="25" s="1"/>
  <c r="N83" i="25"/>
  <c r="O76" i="25" s="1"/>
  <c r="AX623" i="25"/>
  <c r="AY616" i="25" s="1"/>
  <c r="P113" i="25"/>
  <c r="Q106" i="25" s="1"/>
  <c r="Q121" i="25"/>
  <c r="Q128" i="25" s="1"/>
  <c r="BF736" i="25"/>
  <c r="BF743" i="25" s="1"/>
  <c r="O96" i="25"/>
  <c r="P89" i="25" s="1"/>
  <c r="T171" i="25"/>
  <c r="U164" i="25" s="1"/>
  <c r="AS545" i="25"/>
  <c r="AT538" i="25" s="1"/>
  <c r="BH771" i="25"/>
  <c r="BI764" i="25" s="1"/>
  <c r="S157" i="25"/>
  <c r="T150" i="25" s="1"/>
  <c r="U185" i="25"/>
  <c r="V178" i="25" s="1"/>
  <c r="P108" i="25"/>
  <c r="Q101" i="25" s="1"/>
  <c r="BB681" i="25"/>
  <c r="BC674" i="25" s="1"/>
  <c r="T172" i="25"/>
  <c r="U165" i="25" s="1"/>
  <c r="AQ517" i="25"/>
  <c r="AR510" i="25" s="1"/>
  <c r="AF352" i="25"/>
  <c r="AG345" i="25" s="1"/>
  <c r="AD320" i="25"/>
  <c r="AE313" i="25" s="1"/>
  <c r="AL443" i="25"/>
  <c r="AM436" i="25" s="1"/>
  <c r="AC307" i="25"/>
  <c r="AD300" i="25" s="1"/>
  <c r="AT561" i="25"/>
  <c r="AU554" i="25" s="1"/>
  <c r="AY638" i="25"/>
  <c r="AZ631" i="25" s="1"/>
  <c r="AT562" i="25"/>
  <c r="AU555" i="25" s="1"/>
  <c r="N59" i="25"/>
  <c r="N66" i="25" s="1"/>
  <c r="BA667" i="25"/>
  <c r="BB660" i="25" s="1"/>
  <c r="AJ411" i="25"/>
  <c r="AK404" i="25" s="1"/>
  <c r="AL442" i="25"/>
  <c r="AM435" i="25" s="1"/>
  <c r="Q116" i="25"/>
  <c r="Q123" i="25" s="1"/>
  <c r="BA668" i="25"/>
  <c r="BB661" i="25" s="1"/>
  <c r="V202" i="25"/>
  <c r="W195" i="25" s="1"/>
  <c r="AO486" i="25"/>
  <c r="AP479" i="25" s="1"/>
  <c r="T173" i="25"/>
  <c r="U166" i="25" s="1"/>
  <c r="AN472" i="25"/>
  <c r="AO465" i="25" s="1"/>
  <c r="S156" i="25"/>
  <c r="T149" i="25" s="1"/>
  <c r="Z262" i="25"/>
  <c r="AA255" i="25" s="1"/>
  <c r="BD710" i="25"/>
  <c r="BE703" i="25" s="1"/>
  <c r="AG364" i="25"/>
  <c r="AH357" i="25" s="1"/>
  <c r="S155" i="25"/>
  <c r="T148" i="25" s="1"/>
  <c r="AE337" i="25"/>
  <c r="AF330" i="25" s="1"/>
  <c r="V203" i="25"/>
  <c r="W196" i="25" s="1"/>
  <c r="AZ653" i="25"/>
  <c r="BA646" i="25" s="1"/>
  <c r="X229" i="25"/>
  <c r="Y222" i="25" s="1"/>
  <c r="BJ800" i="25"/>
  <c r="BK793" i="25" s="1"/>
  <c r="BA666" i="25"/>
  <c r="BB659" i="25" s="1"/>
  <c r="BM846" i="25"/>
  <c r="BF733" i="25"/>
  <c r="BF740" i="25" s="1"/>
  <c r="AY637" i="25"/>
  <c r="AZ630" i="25" s="1"/>
  <c r="BA664" i="25"/>
  <c r="BB657" i="25" s="1"/>
  <c r="X231" i="25"/>
  <c r="Y224" i="25" s="1"/>
  <c r="AT559" i="25"/>
  <c r="AU552" i="25" s="1"/>
  <c r="AH379" i="25"/>
  <c r="AI372" i="25" s="1"/>
  <c r="AW607" i="25"/>
  <c r="AX600" i="25" s="1"/>
  <c r="AU577" i="25"/>
  <c r="AV570" i="25" s="1"/>
  <c r="AX621" i="25"/>
  <c r="AY614" i="25" s="1"/>
  <c r="AJ412" i="25"/>
  <c r="AK405" i="25" s="1"/>
  <c r="AJ410" i="25"/>
  <c r="AK403" i="25" s="1"/>
  <c r="BB680" i="25"/>
  <c r="BC673" i="25" s="1"/>
  <c r="Z261" i="25"/>
  <c r="AA254" i="25" s="1"/>
  <c r="BJ801" i="25"/>
  <c r="BK794" i="25" s="1"/>
  <c r="AV591" i="25"/>
  <c r="AW584" i="25" s="1"/>
  <c r="AJ409" i="25"/>
  <c r="AK402" i="25" s="1"/>
  <c r="AH380" i="25"/>
  <c r="AI373" i="25" s="1"/>
  <c r="AR533" i="25"/>
  <c r="AS526" i="25" s="1"/>
  <c r="R139" i="25"/>
  <c r="S132" i="25" s="1"/>
  <c r="AY635" i="25"/>
  <c r="AZ628" i="25" s="1"/>
  <c r="Y246" i="25"/>
  <c r="Z239" i="25" s="1"/>
  <c r="BJ802" i="25"/>
  <c r="BK795" i="25" s="1"/>
  <c r="BE728" i="25"/>
  <c r="BF721" i="25" s="1"/>
  <c r="W215" i="25"/>
  <c r="X208" i="25" s="1"/>
  <c r="X232" i="25"/>
  <c r="Y225" i="25" s="1"/>
  <c r="BL830" i="25"/>
  <c r="BM823" i="25" s="1"/>
  <c r="AG367" i="25"/>
  <c r="AH360" i="25" s="1"/>
  <c r="O98" i="25"/>
  <c r="P91" i="25" s="1"/>
  <c r="BB679" i="25"/>
  <c r="BC672" i="25" s="1"/>
  <c r="AZ651" i="25"/>
  <c r="BA644" i="25" s="1"/>
  <c r="Q117" i="25"/>
  <c r="Q124" i="25" s="1"/>
  <c r="AA278" i="25"/>
  <c r="AB271" i="25" s="1"/>
  <c r="BL833" i="25"/>
  <c r="BM826" i="25" s="1"/>
  <c r="AQ514" i="25"/>
  <c r="AR507" i="25" s="1"/>
  <c r="AH382" i="25"/>
  <c r="AI375" i="25" s="1"/>
  <c r="AC306" i="25"/>
  <c r="AD299" i="25" s="1"/>
  <c r="O95" i="25"/>
  <c r="P88" i="25" s="1"/>
  <c r="AO487" i="25"/>
  <c r="AP480" i="25" s="1"/>
  <c r="AS546" i="25"/>
  <c r="AT539" i="25" s="1"/>
  <c r="AD322" i="25"/>
  <c r="AE315" i="25" s="1"/>
  <c r="AI398" i="25"/>
  <c r="AJ391" i="25" s="1"/>
  <c r="R141" i="25"/>
  <c r="S134" i="25" s="1"/>
  <c r="AK425" i="25"/>
  <c r="AL418" i="25" s="1"/>
  <c r="Y247" i="25"/>
  <c r="Z240" i="25" s="1"/>
  <c r="AK428" i="25"/>
  <c r="AL421" i="25" s="1"/>
  <c r="W218" i="25"/>
  <c r="X211" i="25" s="1"/>
  <c r="BM848" i="25"/>
  <c r="BG755" i="25"/>
  <c r="BH748" i="25" s="1"/>
  <c r="AA277" i="25"/>
  <c r="AB270" i="25" s="1"/>
  <c r="BA665" i="25"/>
  <c r="BB658" i="25" s="1"/>
  <c r="Q118" i="25"/>
  <c r="Q125" i="25" s="1"/>
  <c r="X230" i="25"/>
  <c r="Y223" i="25" s="1"/>
  <c r="AC305" i="25"/>
  <c r="AD298" i="25" s="1"/>
  <c r="Z259" i="25"/>
  <c r="AA252" i="25" s="1"/>
  <c r="N82" i="25"/>
  <c r="O75" i="25" s="1"/>
  <c r="B146" i="25"/>
  <c r="B138" i="25"/>
  <c r="AF353" i="25"/>
  <c r="AG346" i="25" s="1"/>
  <c r="BH770" i="25"/>
  <c r="BI763" i="25" s="1"/>
  <c r="Q119" i="25"/>
  <c r="Q126" i="25" s="1"/>
  <c r="B125" i="25"/>
  <c r="B133" i="25"/>
  <c r="J45" i="25"/>
  <c r="J945" i="25" s="1"/>
  <c r="J952" i="25" s="1"/>
  <c r="Z260" i="25"/>
  <c r="AA253" i="25" s="1"/>
  <c r="AM454" i="25"/>
  <c r="AN447" i="25" s="1"/>
  <c r="AL439" i="25"/>
  <c r="AM432" i="25" s="1"/>
  <c r="AZ649" i="25"/>
  <c r="BA642" i="25" s="1"/>
  <c r="AI395" i="25"/>
  <c r="AJ388" i="25" s="1"/>
  <c r="AB289" i="25"/>
  <c r="AC282" i="25" s="1"/>
  <c r="AP502" i="25"/>
  <c r="AQ495" i="25" s="1"/>
  <c r="AS547" i="25"/>
  <c r="AT540" i="25" s="1"/>
  <c r="P109" i="25"/>
  <c r="Q102" i="25" s="1"/>
  <c r="BD709" i="25"/>
  <c r="BE702" i="25" s="1"/>
  <c r="Q120" i="25"/>
  <c r="Q127" i="25" s="1"/>
  <c r="AW605" i="25"/>
  <c r="AX598" i="25" s="1"/>
  <c r="AI396" i="25"/>
  <c r="AJ389" i="25" s="1"/>
  <c r="B147" i="25"/>
  <c r="B139" i="25"/>
  <c r="J49" i="25"/>
  <c r="B141" i="25"/>
  <c r="B149" i="25"/>
  <c r="AK426" i="25"/>
  <c r="AL419" i="25" s="1"/>
  <c r="BD711" i="25"/>
  <c r="BE704" i="25" s="1"/>
  <c r="O94" i="25"/>
  <c r="P87" i="25" s="1"/>
  <c r="AX620" i="25"/>
  <c r="AY613" i="25" s="1"/>
  <c r="AD321" i="25"/>
  <c r="AE314" i="25" s="1"/>
  <c r="P110" i="25"/>
  <c r="Q103" i="25" s="1"/>
  <c r="R140" i="25"/>
  <c r="S133" i="25" s="1"/>
  <c r="AI394" i="25"/>
  <c r="AJ387" i="25" s="1"/>
  <c r="AM458" i="25"/>
  <c r="AN451" i="25" s="1"/>
  <c r="BI788" i="25"/>
  <c r="BJ781" i="25" s="1"/>
  <c r="AQ518" i="25"/>
  <c r="AR511" i="25" s="1"/>
  <c r="BC698" i="25"/>
  <c r="BD691" i="25" s="1"/>
  <c r="BL832" i="25"/>
  <c r="BM825" i="25" s="1"/>
  <c r="BD712" i="25"/>
  <c r="BE705" i="25" s="1"/>
  <c r="AN470" i="25"/>
  <c r="AO463" i="25" s="1"/>
  <c r="AS548" i="25"/>
  <c r="AT541" i="25" s="1"/>
  <c r="AF351" i="25"/>
  <c r="AG344" i="25" s="1"/>
  <c r="AD319" i="25"/>
  <c r="AE312" i="25" s="1"/>
  <c r="AV592" i="25"/>
  <c r="AW585" i="25" s="1"/>
  <c r="Y245" i="25"/>
  <c r="Z238" i="25" s="1"/>
  <c r="N78" i="25"/>
  <c r="O71" i="25" s="1"/>
  <c r="BH772" i="25"/>
  <c r="BI765" i="25" s="1"/>
  <c r="J41" i="25"/>
  <c r="J941" i="25" s="1"/>
  <c r="BM844" i="25"/>
  <c r="V201" i="25"/>
  <c r="W194" i="25" s="1"/>
  <c r="AM456" i="25"/>
  <c r="AN449" i="25" s="1"/>
  <c r="V200" i="25"/>
  <c r="W193" i="25" s="1"/>
  <c r="AO488" i="25"/>
  <c r="AP481" i="25" s="1"/>
  <c r="W214" i="25"/>
  <c r="X207" i="25" s="1"/>
  <c r="BF732" i="25"/>
  <c r="BF739" i="25" s="1"/>
  <c r="BE724" i="25"/>
  <c r="BF717" i="25" s="1"/>
  <c r="BH769" i="25"/>
  <c r="BI762" i="25" s="1"/>
  <c r="U184" i="25"/>
  <c r="V177" i="25" s="1"/>
  <c r="AE338" i="25"/>
  <c r="AF331" i="25" s="1"/>
  <c r="AA276" i="25"/>
  <c r="AB269" i="25" s="1"/>
  <c r="AC304" i="25"/>
  <c r="AD297" i="25" s="1"/>
  <c r="AG365" i="25"/>
  <c r="AH358" i="25" s="1"/>
  <c r="BG757" i="25"/>
  <c r="BH750" i="25" s="1"/>
  <c r="AM455" i="25"/>
  <c r="AN448" i="25" s="1"/>
  <c r="R143" i="25"/>
  <c r="S136" i="25" s="1"/>
  <c r="AH383" i="25"/>
  <c r="AI376" i="25" s="1"/>
  <c r="AV589" i="25"/>
  <c r="AW582" i="25" s="1"/>
  <c r="BI786" i="25"/>
  <c r="BJ779" i="25" s="1"/>
  <c r="M56" i="25"/>
  <c r="M63" i="25" s="1"/>
  <c r="O93" i="25"/>
  <c r="P86" i="25" s="1"/>
  <c r="U187" i="25"/>
  <c r="V180" i="25" s="1"/>
  <c r="BB683" i="25"/>
  <c r="BC676" i="25" s="1"/>
  <c r="B151" i="25"/>
  <c r="B143" i="25"/>
  <c r="AZ652" i="25"/>
  <c r="BA645" i="25" s="1"/>
  <c r="M58" i="25"/>
  <c r="M65" i="25" s="1"/>
  <c r="BK818" i="25"/>
  <c r="BL811" i="25" s="1"/>
  <c r="AS544" i="25"/>
  <c r="AT537" i="25" s="1"/>
  <c r="AR530" i="25"/>
  <c r="AS523" i="25" s="1"/>
  <c r="AY636" i="25"/>
  <c r="AZ629" i="25" s="1"/>
  <c r="BF735" i="25"/>
  <c r="BF742" i="25" s="1"/>
  <c r="S154" i="25"/>
  <c r="T147" i="25" s="1"/>
  <c r="AF350" i="25"/>
  <c r="AG343" i="25" s="1"/>
  <c r="AK424" i="25"/>
  <c r="AL417" i="25" s="1"/>
  <c r="Z263" i="25"/>
  <c r="AA256" i="25" s="1"/>
  <c r="O97" i="25"/>
  <c r="P90" i="25" s="1"/>
  <c r="BI787" i="25"/>
  <c r="BJ780" i="25" s="1"/>
  <c r="AT563" i="25"/>
  <c r="AU556" i="25" s="1"/>
  <c r="AU576" i="25"/>
  <c r="AV569" i="25" s="1"/>
  <c r="BH773" i="25"/>
  <c r="BI766" i="25" s="1"/>
  <c r="AO485" i="25"/>
  <c r="AP478" i="25" s="1"/>
  <c r="AR531" i="25"/>
  <c r="AS524" i="25" s="1"/>
  <c r="AA274" i="25"/>
  <c r="AB267" i="25" s="1"/>
  <c r="P111" i="25"/>
  <c r="Q104" i="25" s="1"/>
  <c r="M57" i="25"/>
  <c r="M64" i="25" s="1"/>
  <c r="T170" i="25"/>
  <c r="U163" i="25" s="1"/>
  <c r="U186" i="25"/>
  <c r="V179" i="25" s="1"/>
  <c r="Y248" i="25"/>
  <c r="Z241" i="25" s="1"/>
  <c r="AU578" i="25"/>
  <c r="AV571" i="25" s="1"/>
  <c r="AU575" i="25"/>
  <c r="AV568" i="25" s="1"/>
  <c r="AG366" i="25"/>
  <c r="AH359" i="25" s="1"/>
  <c r="AW608" i="25"/>
  <c r="AX601" i="25" s="1"/>
  <c r="AH381" i="25"/>
  <c r="AI374" i="25" s="1"/>
  <c r="X233" i="25"/>
  <c r="Y226" i="25" s="1"/>
  <c r="AX619" i="25"/>
  <c r="AY612" i="25" s="1"/>
  <c r="U188" i="25"/>
  <c r="V181" i="25" s="1"/>
  <c r="BC697" i="25"/>
  <c r="BD690" i="25" s="1"/>
  <c r="P112" i="25"/>
  <c r="Q105" i="25" s="1"/>
  <c r="BG754" i="25"/>
  <c r="BH747" i="25" s="1"/>
  <c r="B150" i="25"/>
  <c r="B142" i="25"/>
  <c r="J43" i="25"/>
  <c r="J943" i="25" s="1"/>
  <c r="J950" i="25" s="1"/>
  <c r="BG756" i="25"/>
  <c r="BH749" i="25" s="1"/>
  <c r="AF349" i="25"/>
  <c r="AG342" i="25" s="1"/>
  <c r="AW606" i="25"/>
  <c r="AX599" i="25" s="1"/>
  <c r="BK816" i="25"/>
  <c r="BL809" i="25" s="1"/>
  <c r="BE725" i="25"/>
  <c r="BF718" i="25" s="1"/>
  <c r="AX622" i="25"/>
  <c r="AY615" i="25" s="1"/>
  <c r="N79" i="25"/>
  <c r="O72" i="25" s="1"/>
  <c r="AA275" i="25"/>
  <c r="AB268" i="25" s="1"/>
  <c r="BI785" i="25"/>
  <c r="BJ778" i="25" s="1"/>
  <c r="BL829" i="25"/>
  <c r="BM822" i="25" s="1"/>
  <c r="BG758" i="25"/>
  <c r="BH751" i="25" s="1"/>
  <c r="W216" i="25"/>
  <c r="X209" i="25" s="1"/>
  <c r="P146" i="25" l="1"/>
  <c r="P153" i="25" s="1"/>
  <c r="P131" i="25"/>
  <c r="P138" i="25"/>
  <c r="P161" i="25"/>
  <c r="P168" i="25" s="1"/>
  <c r="N81" i="25"/>
  <c r="O74" i="25" s="1"/>
  <c r="P176" i="25"/>
  <c r="P183" i="25" s="1"/>
  <c r="C206" i="25"/>
  <c r="P191" i="25"/>
  <c r="P198" i="25" s="1"/>
  <c r="W46" i="28"/>
  <c r="V50" i="11"/>
  <c r="R49" i="11"/>
  <c r="R17" i="41" s="1"/>
  <c r="S33" i="28"/>
  <c r="V40" i="28"/>
  <c r="U58" i="11"/>
  <c r="AU20" i="33"/>
  <c r="AU24" i="33" s="1"/>
  <c r="AV17" i="13"/>
  <c r="L24" i="11"/>
  <c r="L26" i="41" s="1"/>
  <c r="M25" i="11"/>
  <c r="M22" i="11"/>
  <c r="L21" i="11"/>
  <c r="J948" i="25"/>
  <c r="G23" i="11" s="1"/>
  <c r="F48" i="12"/>
  <c r="K951" i="25"/>
  <c r="F49" i="12"/>
  <c r="F50" i="12"/>
  <c r="G27" i="11"/>
  <c r="G34" i="11"/>
  <c r="G29" i="11" s="1"/>
  <c r="N30" i="11"/>
  <c r="O31" i="11"/>
  <c r="J48" i="25"/>
  <c r="K41" i="25" s="1"/>
  <c r="K941" i="25" s="1"/>
  <c r="J52" i="25"/>
  <c r="K45" i="25" s="1"/>
  <c r="K945" i="25" s="1"/>
  <c r="K952" i="25" s="1"/>
  <c r="BJ785" i="25"/>
  <c r="BK778" i="25" s="1"/>
  <c r="BL816" i="25"/>
  <c r="BM809" i="25" s="1"/>
  <c r="AX608" i="25"/>
  <c r="AY601" i="25" s="1"/>
  <c r="N57" i="25"/>
  <c r="N64" i="25" s="1"/>
  <c r="AS531" i="25"/>
  <c r="AT524" i="25" s="1"/>
  <c r="AU563" i="25"/>
  <c r="AV556" i="25" s="1"/>
  <c r="AL424" i="25"/>
  <c r="AM417" i="25" s="1"/>
  <c r="AZ636" i="25"/>
  <c r="BA629" i="25" s="1"/>
  <c r="BL818" i="25"/>
  <c r="BM811" i="25" s="1"/>
  <c r="N56" i="25"/>
  <c r="N63" i="25" s="1"/>
  <c r="AW589" i="25"/>
  <c r="AX582" i="25" s="1"/>
  <c r="BH757" i="25"/>
  <c r="BI750" i="25" s="1"/>
  <c r="V184" i="25"/>
  <c r="W177" i="25" s="1"/>
  <c r="BF724" i="25"/>
  <c r="BG717" i="25" s="1"/>
  <c r="AP488" i="25"/>
  <c r="AQ481" i="25" s="1"/>
  <c r="Z245" i="25"/>
  <c r="AA238" i="25" s="1"/>
  <c r="AT548" i="25"/>
  <c r="AU541" i="25" s="1"/>
  <c r="BE712" i="25"/>
  <c r="BF705" i="25" s="1"/>
  <c r="AR518" i="25"/>
  <c r="AS511" i="25" s="1"/>
  <c r="S140" i="25"/>
  <c r="T133" i="25" s="1"/>
  <c r="AE321" i="25"/>
  <c r="AF314" i="25" s="1"/>
  <c r="BE711" i="25"/>
  <c r="BF704" i="25" s="1"/>
  <c r="AJ396" i="25"/>
  <c r="AK389" i="25" s="1"/>
  <c r="Q109" i="25"/>
  <c r="R102" i="25" s="1"/>
  <c r="BH755" i="25"/>
  <c r="BI748" i="25" s="1"/>
  <c r="Z247" i="25"/>
  <c r="AA240" i="25" s="1"/>
  <c r="P98" i="25"/>
  <c r="Q91" i="25" s="1"/>
  <c r="Y232" i="25"/>
  <c r="Z225" i="25" s="1"/>
  <c r="Z246" i="25"/>
  <c r="AA239" i="25" s="1"/>
  <c r="AW591" i="25"/>
  <c r="AX584" i="25" s="1"/>
  <c r="AK410" i="25"/>
  <c r="AL403" i="25" s="1"/>
  <c r="AX607" i="25"/>
  <c r="AY600" i="25" s="1"/>
  <c r="BB664" i="25"/>
  <c r="BC657" i="25" s="1"/>
  <c r="BA653" i="25"/>
  <c r="BB646" i="25" s="1"/>
  <c r="T156" i="25"/>
  <c r="U149" i="25" s="1"/>
  <c r="AP486" i="25"/>
  <c r="AQ479" i="25" s="1"/>
  <c r="O59" i="25"/>
  <c r="O66" i="25" s="1"/>
  <c r="AG352" i="25"/>
  <c r="AH345" i="25" s="1"/>
  <c r="BG736" i="25"/>
  <c r="BG743" i="25" s="1"/>
  <c r="AD308" i="25"/>
  <c r="AE301" i="25" s="1"/>
  <c r="AR516" i="25"/>
  <c r="AS509" i="25" s="1"/>
  <c r="AM440" i="25"/>
  <c r="AN433" i="25" s="1"/>
  <c r="AQ503" i="25"/>
  <c r="AR496" i="25" s="1"/>
  <c r="BD696" i="25"/>
  <c r="BE689" i="25" s="1"/>
  <c r="AV574" i="25"/>
  <c r="AW567" i="25" s="1"/>
  <c r="Z244" i="25"/>
  <c r="AA237" i="25" s="1"/>
  <c r="AX606" i="25"/>
  <c r="AY599" i="25" s="1"/>
  <c r="BD697" i="25"/>
  <c r="BE690" i="25" s="1"/>
  <c r="AV578" i="25"/>
  <c r="AW571" i="25" s="1"/>
  <c r="P97" i="25"/>
  <c r="Q90" i="25" s="1"/>
  <c r="AG350" i="25"/>
  <c r="AH343" i="25" s="1"/>
  <c r="BJ786" i="25"/>
  <c r="BK779" i="25" s="1"/>
  <c r="AI383" i="25"/>
  <c r="AJ376" i="25" s="1"/>
  <c r="BG732" i="25"/>
  <c r="BG739" i="25" s="1"/>
  <c r="W201" i="25"/>
  <c r="X194" i="25" s="1"/>
  <c r="BI772" i="25"/>
  <c r="BJ765" i="25" s="1"/>
  <c r="AO470" i="25"/>
  <c r="AP463" i="25" s="1"/>
  <c r="BJ788" i="25"/>
  <c r="BK781" i="25" s="1"/>
  <c r="AX605" i="25"/>
  <c r="AY598" i="25" s="1"/>
  <c r="AT547" i="25"/>
  <c r="AU540" i="25" s="1"/>
  <c r="BA649" i="25"/>
  <c r="BB642" i="25" s="1"/>
  <c r="AA260" i="25"/>
  <c r="AB253" i="25" s="1"/>
  <c r="AJ398" i="25"/>
  <c r="AK391" i="25" s="1"/>
  <c r="AB278" i="25"/>
  <c r="AC271" i="25" s="1"/>
  <c r="X215" i="25"/>
  <c r="Y208" i="25" s="1"/>
  <c r="AZ635" i="25"/>
  <c r="BA628" i="25" s="1"/>
  <c r="AS533" i="25"/>
  <c r="AT526" i="25" s="1"/>
  <c r="BK801" i="25"/>
  <c r="BL794" i="25" s="1"/>
  <c r="AK412" i="25"/>
  <c r="AL405" i="25" s="1"/>
  <c r="BK800" i="25"/>
  <c r="BL793" i="25" s="1"/>
  <c r="W203" i="25"/>
  <c r="X196" i="25" s="1"/>
  <c r="BE710" i="25"/>
  <c r="BF703" i="25" s="1"/>
  <c r="BB668" i="25"/>
  <c r="BC661" i="25" s="1"/>
  <c r="AK411" i="25"/>
  <c r="AL404" i="25" s="1"/>
  <c r="AU562" i="25"/>
  <c r="AV555" i="25" s="1"/>
  <c r="AD307" i="25"/>
  <c r="AE300" i="25" s="1"/>
  <c r="R121" i="25"/>
  <c r="R128" i="25" s="1"/>
  <c r="AC293" i="25"/>
  <c r="AD286" i="25" s="1"/>
  <c r="AW593" i="25"/>
  <c r="AX586" i="25" s="1"/>
  <c r="BD694" i="25"/>
  <c r="BE687" i="25" s="1"/>
  <c r="AX604" i="25"/>
  <c r="AY597" i="25" s="1"/>
  <c r="AS529" i="25"/>
  <c r="AT522" i="25" s="1"/>
  <c r="T158" i="25"/>
  <c r="U151" i="25" s="1"/>
  <c r="BG734" i="25"/>
  <c r="BG741" i="25" s="1"/>
  <c r="BK799" i="25"/>
  <c r="BL792" i="25" s="1"/>
  <c r="AH368" i="25"/>
  <c r="AI361" i="25" s="1"/>
  <c r="BH754" i="25"/>
  <c r="BI747" i="25" s="1"/>
  <c r="V188" i="25"/>
  <c r="W181" i="25" s="1"/>
  <c r="Z248" i="25"/>
  <c r="AA241" i="25" s="1"/>
  <c r="Q111" i="25"/>
  <c r="R104" i="25" s="1"/>
  <c r="BJ787" i="25"/>
  <c r="BK780" i="25" s="1"/>
  <c r="T154" i="25"/>
  <c r="U147" i="25" s="1"/>
  <c r="S143" i="25"/>
  <c r="T136" i="25" s="1"/>
  <c r="AF338" i="25"/>
  <c r="AG331" i="25" s="1"/>
  <c r="X214" i="25"/>
  <c r="Y207" i="25" s="1"/>
  <c r="AN458" i="25"/>
  <c r="AO451" i="25" s="1"/>
  <c r="R120" i="25"/>
  <c r="R127" i="25" s="1"/>
  <c r="AC289" i="25"/>
  <c r="AD282" i="25" s="1"/>
  <c r="AM439" i="25"/>
  <c r="AN432" i="25" s="1"/>
  <c r="R119" i="25"/>
  <c r="R126" i="25" s="1"/>
  <c r="Y230" i="25"/>
  <c r="Z223" i="25" s="1"/>
  <c r="X218" i="25"/>
  <c r="Y211" i="25" s="1"/>
  <c r="AE322" i="25"/>
  <c r="AF315" i="25" s="1"/>
  <c r="AD306" i="25"/>
  <c r="AE299" i="25" s="1"/>
  <c r="AR514" i="25"/>
  <c r="AS507" i="25" s="1"/>
  <c r="R117" i="25"/>
  <c r="R124" i="25" s="1"/>
  <c r="BA651" i="25"/>
  <c r="BB644" i="25" s="1"/>
  <c r="BF728" i="25"/>
  <c r="BG721" i="25" s="1"/>
  <c r="S139" i="25"/>
  <c r="T132" i="25" s="1"/>
  <c r="AI380" i="25"/>
  <c r="AJ373" i="25" s="1"/>
  <c r="AA261" i="25"/>
  <c r="AB254" i="25" s="1"/>
  <c r="AY621" i="25"/>
  <c r="AZ614" i="25" s="1"/>
  <c r="Y231" i="25"/>
  <c r="Z224" i="25" s="1"/>
  <c r="AZ637" i="25"/>
  <c r="BA630" i="25" s="1"/>
  <c r="BB666" i="25"/>
  <c r="BC659" i="25" s="1"/>
  <c r="AH364" i="25"/>
  <c r="AI357" i="25" s="1"/>
  <c r="R116" i="25"/>
  <c r="R123" i="25" s="1"/>
  <c r="AZ638" i="25"/>
  <c r="BA631" i="25" s="1"/>
  <c r="AM443" i="25"/>
  <c r="AN436" i="25" s="1"/>
  <c r="BI771" i="25"/>
  <c r="BJ764" i="25" s="1"/>
  <c r="Q113" i="25"/>
  <c r="R106" i="25" s="1"/>
  <c r="AZ634" i="25"/>
  <c r="BA627" i="25" s="1"/>
  <c r="BF726" i="25"/>
  <c r="BG719" i="25" s="1"/>
  <c r="AC291" i="25"/>
  <c r="AD284" i="25" s="1"/>
  <c r="AQ500" i="25"/>
  <c r="AR493" i="25" s="1"/>
  <c r="AN457" i="25"/>
  <c r="AO450" i="25" s="1"/>
  <c r="AF334" i="25"/>
  <c r="AG327" i="25" s="1"/>
  <c r="AF335" i="25"/>
  <c r="AG328" i="25" s="1"/>
  <c r="AM441" i="25"/>
  <c r="AN434" i="25" s="1"/>
  <c r="BL814" i="25"/>
  <c r="BM807" i="25" s="1"/>
  <c r="BJ784" i="25"/>
  <c r="BK777" i="25" s="1"/>
  <c r="AQ501" i="25"/>
  <c r="AR494" i="25" s="1"/>
  <c r="BF725" i="25"/>
  <c r="BG718" i="25" s="1"/>
  <c r="AI381" i="25"/>
  <c r="AJ374" i="25" s="1"/>
  <c r="U170" i="25"/>
  <c r="V163" i="25" s="1"/>
  <c r="AB274" i="25"/>
  <c r="AC267" i="25" s="1"/>
  <c r="AV576" i="25"/>
  <c r="AW569" i="25" s="1"/>
  <c r="BG735" i="25"/>
  <c r="BG742" i="25" s="1"/>
  <c r="AT544" i="25"/>
  <c r="AU537" i="25" s="1"/>
  <c r="P93" i="25"/>
  <c r="Q86" i="25" s="1"/>
  <c r="AN455" i="25"/>
  <c r="AO448" i="25" s="1"/>
  <c r="AD304" i="25"/>
  <c r="AE297" i="25" s="1"/>
  <c r="AG351" i="25"/>
  <c r="AH344" i="25" s="1"/>
  <c r="BD698" i="25"/>
  <c r="BE691" i="25" s="1"/>
  <c r="AJ394" i="25"/>
  <c r="AK387" i="25" s="1"/>
  <c r="P94" i="25"/>
  <c r="Q87" i="25" s="1"/>
  <c r="BE709" i="25"/>
  <c r="BF702" i="25" s="1"/>
  <c r="BI770" i="25"/>
  <c r="BJ763" i="25" s="1"/>
  <c r="AA259" i="25"/>
  <c r="AB252" i="25" s="1"/>
  <c r="R118" i="25"/>
  <c r="R125" i="25" s="1"/>
  <c r="AB277" i="25"/>
  <c r="AC270" i="25" s="1"/>
  <c r="AL428" i="25"/>
  <c r="AM421" i="25" s="1"/>
  <c r="S141" i="25"/>
  <c r="T134" i="25" s="1"/>
  <c r="AT546" i="25"/>
  <c r="AU539" i="25" s="1"/>
  <c r="BC679" i="25"/>
  <c r="BD672" i="25" s="1"/>
  <c r="BM830" i="25"/>
  <c r="BK802" i="25"/>
  <c r="BL795" i="25" s="1"/>
  <c r="AK409" i="25"/>
  <c r="AL402" i="25" s="1"/>
  <c r="BC680" i="25"/>
  <c r="BD673" i="25" s="1"/>
  <c r="AV577" i="25"/>
  <c r="AW570" i="25" s="1"/>
  <c r="AI379" i="25"/>
  <c r="AJ372" i="25" s="1"/>
  <c r="BG733" i="25"/>
  <c r="BG740" i="25" s="1"/>
  <c r="AU561" i="25"/>
  <c r="AV554" i="25" s="1"/>
  <c r="AE320" i="25"/>
  <c r="AF313" i="25" s="1"/>
  <c r="AR517" i="25"/>
  <c r="AS510" i="25" s="1"/>
  <c r="BC681" i="25"/>
  <c r="BD674" i="25" s="1"/>
  <c r="U171" i="25"/>
  <c r="V164" i="25" s="1"/>
  <c r="BF727" i="25"/>
  <c r="BG720" i="25" s="1"/>
  <c r="AP484" i="25"/>
  <c r="AQ477" i="25" s="1"/>
  <c r="BM831" i="25"/>
  <c r="N61" i="25"/>
  <c r="N68" i="25" s="1"/>
  <c r="X217" i="25"/>
  <c r="Y210" i="25" s="1"/>
  <c r="AQ499" i="25"/>
  <c r="AR492" i="25" s="1"/>
  <c r="O60" i="25"/>
  <c r="O67" i="25" s="1"/>
  <c r="AO471" i="25"/>
  <c r="AP464" i="25" s="1"/>
  <c r="X216" i="25"/>
  <c r="Y209" i="25" s="1"/>
  <c r="BM829" i="25"/>
  <c r="AB275" i="25"/>
  <c r="AC268" i="25" s="1"/>
  <c r="AY622" i="25"/>
  <c r="AZ615" i="25" s="1"/>
  <c r="AG349" i="25"/>
  <c r="AH342" i="25" s="1"/>
  <c r="Q112" i="25"/>
  <c r="R105" i="25" s="1"/>
  <c r="Y233" i="25"/>
  <c r="Z226" i="25" s="1"/>
  <c r="AV575" i="25"/>
  <c r="AW568" i="25" s="1"/>
  <c r="V186" i="25"/>
  <c r="W179" i="25" s="1"/>
  <c r="BI773" i="25"/>
  <c r="BJ766" i="25" s="1"/>
  <c r="N58" i="25"/>
  <c r="N65" i="25" s="1"/>
  <c r="V187" i="25"/>
  <c r="W180" i="25" s="1"/>
  <c r="AH365" i="25"/>
  <c r="AI358" i="25" s="1"/>
  <c r="AB276" i="25"/>
  <c r="AC269" i="25" s="1"/>
  <c r="BI769" i="25"/>
  <c r="BJ762" i="25" s="1"/>
  <c r="AN456" i="25"/>
  <c r="AO449" i="25" s="1"/>
  <c r="AE319" i="25"/>
  <c r="AF312" i="25" s="1"/>
  <c r="Q110" i="25"/>
  <c r="R103" i="25" s="1"/>
  <c r="AL426" i="25"/>
  <c r="AM419" i="25" s="1"/>
  <c r="K42" i="25"/>
  <c r="K942" i="25" s="1"/>
  <c r="AQ502" i="25"/>
  <c r="AR495" i="25" s="1"/>
  <c r="AN454" i="25"/>
  <c r="AO447" i="25" s="1"/>
  <c r="AG353" i="25"/>
  <c r="AH346" i="25" s="1"/>
  <c r="BB665" i="25"/>
  <c r="BC658" i="25" s="1"/>
  <c r="AL425" i="25"/>
  <c r="AM418" i="25" s="1"/>
  <c r="P95" i="25"/>
  <c r="Q88" i="25" s="1"/>
  <c r="AI382" i="25"/>
  <c r="AJ375" i="25" s="1"/>
  <c r="Y229" i="25"/>
  <c r="Z222" i="25" s="1"/>
  <c r="T155" i="25"/>
  <c r="U148" i="25" s="1"/>
  <c r="AA262" i="25"/>
  <c r="AB255" i="25" s="1"/>
  <c r="AO472" i="25"/>
  <c r="AP465" i="25" s="1"/>
  <c r="AM442" i="25"/>
  <c r="AN435" i="25" s="1"/>
  <c r="BB667" i="25"/>
  <c r="BC660" i="25" s="1"/>
  <c r="U172" i="25"/>
  <c r="V165" i="25" s="1"/>
  <c r="V185" i="25"/>
  <c r="W178" i="25" s="1"/>
  <c r="P96" i="25"/>
  <c r="Q89" i="25" s="1"/>
  <c r="AY623" i="25"/>
  <c r="AZ616" i="25" s="1"/>
  <c r="AJ397" i="25"/>
  <c r="AK390" i="25" s="1"/>
  <c r="AC290" i="25"/>
  <c r="AD283" i="25" s="1"/>
  <c r="AK413" i="25"/>
  <c r="AL406" i="25" s="1"/>
  <c r="BL817" i="25"/>
  <c r="BM810" i="25" s="1"/>
  <c r="S142" i="25"/>
  <c r="T135" i="25" s="1"/>
  <c r="BE713" i="25"/>
  <c r="BF706" i="25" s="1"/>
  <c r="AO473" i="25"/>
  <c r="AP466" i="25" s="1"/>
  <c r="BK803" i="25"/>
  <c r="BL796" i="25" s="1"/>
  <c r="AU560" i="25"/>
  <c r="AV553" i="25" s="1"/>
  <c r="BA650" i="25"/>
  <c r="BB643" i="25" s="1"/>
  <c r="AW590" i="25"/>
  <c r="AX583" i="25" s="1"/>
  <c r="BH756" i="25"/>
  <c r="BI749" i="25" s="1"/>
  <c r="B165" i="25"/>
  <c r="B157" i="25"/>
  <c r="B166" i="25"/>
  <c r="B158" i="25"/>
  <c r="K53" i="25"/>
  <c r="BH758" i="25"/>
  <c r="BI751" i="25" s="1"/>
  <c r="AY619" i="25"/>
  <c r="AZ612" i="25" s="1"/>
  <c r="AH366" i="25"/>
  <c r="AI359" i="25" s="1"/>
  <c r="AP485" i="25"/>
  <c r="AQ478" i="25" s="1"/>
  <c r="AA263" i="25"/>
  <c r="AB256" i="25" s="1"/>
  <c r="AS530" i="25"/>
  <c r="AT523" i="25" s="1"/>
  <c r="BA652" i="25"/>
  <c r="BB645" i="25" s="1"/>
  <c r="BC683" i="25"/>
  <c r="BD676" i="25" s="1"/>
  <c r="W200" i="25"/>
  <c r="X193" i="25" s="1"/>
  <c r="O78" i="25"/>
  <c r="P71" i="25" s="1"/>
  <c r="AW592" i="25"/>
  <c r="AX585" i="25" s="1"/>
  <c r="BM832" i="25"/>
  <c r="AY620" i="25"/>
  <c r="AZ613" i="25" s="1"/>
  <c r="B164" i="25"/>
  <c r="B156" i="25"/>
  <c r="B162" i="25"/>
  <c r="B154" i="25"/>
  <c r="AJ395" i="25"/>
  <c r="AK388" i="25" s="1"/>
  <c r="B140" i="25"/>
  <c r="B148" i="25"/>
  <c r="O82" i="25"/>
  <c r="P75" i="25" s="1"/>
  <c r="AD305" i="25"/>
  <c r="AE298" i="25" s="1"/>
  <c r="AP487" i="25"/>
  <c r="AQ480" i="25" s="1"/>
  <c r="BM833" i="25"/>
  <c r="AH367" i="25"/>
  <c r="AI360" i="25" s="1"/>
  <c r="AU559" i="25"/>
  <c r="AV552" i="25" s="1"/>
  <c r="AF337" i="25"/>
  <c r="AG330" i="25" s="1"/>
  <c r="W202" i="25"/>
  <c r="X195" i="25" s="1"/>
  <c r="Q108" i="25"/>
  <c r="R101" i="25" s="1"/>
  <c r="T157" i="25"/>
  <c r="U150" i="25" s="1"/>
  <c r="AT545" i="25"/>
  <c r="AU538" i="25" s="1"/>
  <c r="O83" i="25"/>
  <c r="P76" i="25" s="1"/>
  <c r="AR515" i="25"/>
  <c r="AS508" i="25" s="1"/>
  <c r="AO469" i="25"/>
  <c r="AP462" i="25" s="1"/>
  <c r="O80" i="25"/>
  <c r="P73" i="25" s="1"/>
  <c r="W199" i="25"/>
  <c r="X192" i="25" s="1"/>
  <c r="AL427" i="25"/>
  <c r="AM420" i="25" s="1"/>
  <c r="BD695" i="25"/>
  <c r="BE688" i="25" s="1"/>
  <c r="BC682" i="25"/>
  <c r="BD675" i="25" s="1"/>
  <c r="AC292" i="25"/>
  <c r="AD285" i="25" s="1"/>
  <c r="BL815" i="25"/>
  <c r="BM808" i="25" s="1"/>
  <c r="AS532" i="25"/>
  <c r="AT525" i="25" s="1"/>
  <c r="AF336" i="25"/>
  <c r="AG329" i="25" s="1"/>
  <c r="AE323" i="25"/>
  <c r="AF316" i="25" s="1"/>
  <c r="U169" i="25"/>
  <c r="V162" i="25" s="1"/>
  <c r="O79" i="25"/>
  <c r="P72" i="25" s="1"/>
  <c r="J50" i="25"/>
  <c r="K51" i="25"/>
  <c r="B161" i="25"/>
  <c r="B153" i="25"/>
  <c r="U173" i="25"/>
  <c r="V166" i="25" s="1"/>
  <c r="Q146" i="25" l="1"/>
  <c r="Q153" i="25" s="1"/>
  <c r="Q161" i="25"/>
  <c r="Q168" i="25"/>
  <c r="Q176" i="25"/>
  <c r="Q183" i="25" s="1"/>
  <c r="Q131" i="25"/>
  <c r="Q138" i="25"/>
  <c r="Q191" i="25"/>
  <c r="Q198" i="25" s="1"/>
  <c r="C221" i="25"/>
  <c r="Q206" i="25"/>
  <c r="Q213" i="25" s="1"/>
  <c r="O81" i="25"/>
  <c r="P74" i="25" s="1"/>
  <c r="W40" i="28"/>
  <c r="V58" i="11"/>
  <c r="X46" i="28"/>
  <c r="W50" i="11"/>
  <c r="S43" i="28"/>
  <c r="S37" i="28"/>
  <c r="T15" i="13" s="1"/>
  <c r="N27" i="41"/>
  <c r="G6" i="41"/>
  <c r="L24" i="41"/>
  <c r="AT63" i="12"/>
  <c r="AU18" i="33"/>
  <c r="AU19" i="33" s="1"/>
  <c r="AU21" i="33" s="1"/>
  <c r="AU30" i="33" s="1"/>
  <c r="N22" i="11"/>
  <c r="M21" i="11"/>
  <c r="M24" i="11"/>
  <c r="M26" i="41" s="1"/>
  <c r="M24" i="41" s="1"/>
  <c r="N25" i="11"/>
  <c r="B25" i="40" s="1"/>
  <c r="B24" i="40" s="1"/>
  <c r="H34" i="11"/>
  <c r="H29" i="11" s="1"/>
  <c r="K948" i="25"/>
  <c r="H23" i="11" s="1"/>
  <c r="G48" i="12"/>
  <c r="K949" i="25"/>
  <c r="G50" i="12"/>
  <c r="G20" i="11"/>
  <c r="O30" i="11"/>
  <c r="P31" i="11"/>
  <c r="K49" i="25"/>
  <c r="AF323" i="25"/>
  <c r="AG316" i="25" s="1"/>
  <c r="BM815" i="25"/>
  <c r="AU545" i="25"/>
  <c r="AV538" i="25" s="1"/>
  <c r="BD683" i="25"/>
  <c r="BE676" i="25" s="1"/>
  <c r="AB263" i="25"/>
  <c r="AC256" i="25" s="1"/>
  <c r="U155" i="25"/>
  <c r="V148" i="25" s="1"/>
  <c r="AJ382" i="25"/>
  <c r="AK375" i="25" s="1"/>
  <c r="AR502" i="25"/>
  <c r="AS495" i="25" s="1"/>
  <c r="AI365" i="25"/>
  <c r="AJ358" i="25" s="1"/>
  <c r="BD680" i="25"/>
  <c r="BE673" i="25" s="1"/>
  <c r="AK394" i="25"/>
  <c r="AL387" i="25" s="1"/>
  <c r="AE304" i="25"/>
  <c r="AF297" i="25" s="1"/>
  <c r="AW576" i="25"/>
  <c r="AX569" i="25" s="1"/>
  <c r="AJ381" i="25"/>
  <c r="AK374" i="25" s="1"/>
  <c r="AD291" i="25"/>
  <c r="AE284" i="25" s="1"/>
  <c r="AZ621" i="25"/>
  <c r="BA614" i="25" s="1"/>
  <c r="Y218" i="25"/>
  <c r="Z211" i="25" s="1"/>
  <c r="AD289" i="25"/>
  <c r="AE282" i="25" s="1"/>
  <c r="R111" i="25"/>
  <c r="S104" i="25" s="1"/>
  <c r="U158" i="25"/>
  <c r="V151" i="25" s="1"/>
  <c r="AT533" i="25"/>
  <c r="AU526" i="25" s="1"/>
  <c r="AK398" i="25"/>
  <c r="AL391" i="25" s="1"/>
  <c r="AU547" i="25"/>
  <c r="AV540" i="25" s="1"/>
  <c r="Q97" i="25"/>
  <c r="R90" i="25" s="1"/>
  <c r="AS516" i="25"/>
  <c r="AT509" i="25" s="1"/>
  <c r="BH736" i="25"/>
  <c r="BH743" i="25" s="1"/>
  <c r="BC664" i="25"/>
  <c r="BD657" i="25" s="1"/>
  <c r="Z232" i="25"/>
  <c r="AA225" i="25" s="1"/>
  <c r="AK396" i="25"/>
  <c r="AL389" i="25" s="1"/>
  <c r="AS518" i="25"/>
  <c r="AT511" i="25" s="1"/>
  <c r="O56" i="25"/>
  <c r="O63" i="25" s="1"/>
  <c r="AM424" i="25"/>
  <c r="AN417" i="25" s="1"/>
  <c r="P79" i="25"/>
  <c r="Q72" i="25" s="1"/>
  <c r="AD292" i="25"/>
  <c r="AE285" i="25" s="1"/>
  <c r="AS515" i="25"/>
  <c r="AT508" i="25" s="1"/>
  <c r="AV559" i="25"/>
  <c r="AW552" i="25" s="1"/>
  <c r="AE305" i="25"/>
  <c r="AF298" i="25" s="1"/>
  <c r="P78" i="25"/>
  <c r="Q71" i="25" s="1"/>
  <c r="BB652" i="25"/>
  <c r="BC645" i="25" s="1"/>
  <c r="BF713" i="25"/>
  <c r="BG706" i="25" s="1"/>
  <c r="BC667" i="25"/>
  <c r="BD660" i="25" s="1"/>
  <c r="Z229" i="25"/>
  <c r="AA222" i="25" s="1"/>
  <c r="AM425" i="25"/>
  <c r="AN418" i="25" s="1"/>
  <c r="P60" i="25"/>
  <c r="P67" i="25" s="1"/>
  <c r="AJ379" i="25"/>
  <c r="AK372" i="25" s="1"/>
  <c r="BF709" i="25"/>
  <c r="BG702" i="25" s="1"/>
  <c r="AC274" i="25"/>
  <c r="AD267" i="25" s="1"/>
  <c r="AO457" i="25"/>
  <c r="AP450" i="25" s="1"/>
  <c r="BG726" i="25"/>
  <c r="BH719" i="25" s="1"/>
  <c r="BA637" i="25"/>
  <c r="BB630" i="25" s="1"/>
  <c r="AE306" i="25"/>
  <c r="AF299" i="25" s="1"/>
  <c r="Y214" i="25"/>
  <c r="Z207" i="25" s="1"/>
  <c r="BH734" i="25"/>
  <c r="BH741" i="25" s="1"/>
  <c r="AT529" i="25"/>
  <c r="AU522" i="25" s="1"/>
  <c r="S121" i="25"/>
  <c r="S128" i="25" s="1"/>
  <c r="X203" i="25"/>
  <c r="Y196" i="25" s="1"/>
  <c r="BA635" i="25"/>
  <c r="BB628" i="25" s="1"/>
  <c r="AQ486" i="25"/>
  <c r="AR479" i="25" s="1"/>
  <c r="Q98" i="25"/>
  <c r="R91" i="25" s="1"/>
  <c r="BI755" i="25"/>
  <c r="BJ748" i="25" s="1"/>
  <c r="BF711" i="25"/>
  <c r="BG704" i="25" s="1"/>
  <c r="BF712" i="25"/>
  <c r="BG705" i="25" s="1"/>
  <c r="AQ488" i="25"/>
  <c r="AR481" i="25" s="1"/>
  <c r="BM818" i="25"/>
  <c r="AV563" i="25"/>
  <c r="AW556" i="25" s="1"/>
  <c r="BD682" i="25"/>
  <c r="BE675" i="25" s="1"/>
  <c r="P80" i="25"/>
  <c r="Q73" i="25" s="1"/>
  <c r="AK395" i="25"/>
  <c r="AL388" i="25" s="1"/>
  <c r="BL803" i="25"/>
  <c r="BM796" i="25" s="1"/>
  <c r="T142" i="25"/>
  <c r="U135" i="25" s="1"/>
  <c r="AD290" i="25"/>
  <c r="AE283" i="25" s="1"/>
  <c r="W185" i="25"/>
  <c r="X178" i="25" s="1"/>
  <c r="AN442" i="25"/>
  <c r="AO435" i="25" s="1"/>
  <c r="BJ769" i="25"/>
  <c r="BK762" i="25" s="1"/>
  <c r="BJ773" i="25"/>
  <c r="BK766" i="25" s="1"/>
  <c r="Z233" i="25"/>
  <c r="AA226" i="25" s="1"/>
  <c r="AR499" i="25"/>
  <c r="AS492" i="25" s="1"/>
  <c r="BG727" i="25"/>
  <c r="BH720" i="25" s="1"/>
  <c r="AB259" i="25"/>
  <c r="AC252" i="25" s="1"/>
  <c r="BM814" i="25"/>
  <c r="AN443" i="25"/>
  <c r="AO436" i="25" s="1"/>
  <c r="AI364" i="25"/>
  <c r="AJ357" i="25" s="1"/>
  <c r="BG728" i="25"/>
  <c r="BH721" i="25" s="1"/>
  <c r="AY604" i="25"/>
  <c r="AZ597" i="25" s="1"/>
  <c r="AV562" i="25"/>
  <c r="AW555" i="25" s="1"/>
  <c r="Y215" i="25"/>
  <c r="Z208" i="25" s="1"/>
  <c r="BH732" i="25"/>
  <c r="BH739" i="25" s="1"/>
  <c r="AY606" i="25"/>
  <c r="AZ599" i="25" s="1"/>
  <c r="AR503" i="25"/>
  <c r="AS496" i="25" s="1"/>
  <c r="U156" i="25"/>
  <c r="V149" i="25" s="1"/>
  <c r="AF321" i="25"/>
  <c r="AG314" i="25" s="1"/>
  <c r="AU548" i="25"/>
  <c r="AV541" i="25" s="1"/>
  <c r="BG724" i="25"/>
  <c r="BH717" i="25" s="1"/>
  <c r="AT531" i="25"/>
  <c r="AU524" i="25" s="1"/>
  <c r="BM816" i="25"/>
  <c r="AT532" i="25"/>
  <c r="AU525" i="25" s="1"/>
  <c r="R108" i="25"/>
  <c r="S101" i="25" s="1"/>
  <c r="AI367" i="25"/>
  <c r="AJ360" i="25" s="1"/>
  <c r="X200" i="25"/>
  <c r="Y193" i="25" s="1"/>
  <c r="BM817" i="25"/>
  <c r="Q96" i="25"/>
  <c r="R89" i="25" s="1"/>
  <c r="V172" i="25"/>
  <c r="W165" i="25" s="1"/>
  <c r="AP472" i="25"/>
  <c r="AQ465" i="25" s="1"/>
  <c r="AO454" i="25"/>
  <c r="AP447" i="25" s="1"/>
  <c r="AM426" i="25"/>
  <c r="AN419" i="25" s="1"/>
  <c r="AC276" i="25"/>
  <c r="AD269" i="25" s="1"/>
  <c r="W186" i="25"/>
  <c r="X179" i="25" s="1"/>
  <c r="Y217" i="25"/>
  <c r="Z210" i="25" s="1"/>
  <c r="BL802" i="25"/>
  <c r="BM795" i="25" s="1"/>
  <c r="AH351" i="25"/>
  <c r="AI344" i="25" s="1"/>
  <c r="Q93" i="25"/>
  <c r="R86" i="25" s="1"/>
  <c r="AR501" i="25"/>
  <c r="AS494" i="25" s="1"/>
  <c r="BA638" i="25"/>
  <c r="BB631" i="25" s="1"/>
  <c r="AJ380" i="25"/>
  <c r="AK373" i="25" s="1"/>
  <c r="Z230" i="25"/>
  <c r="AA223" i="25" s="1"/>
  <c r="W188" i="25"/>
  <c r="X181" i="25" s="1"/>
  <c r="AD293" i="25"/>
  <c r="AE286" i="25" s="1"/>
  <c r="BL801" i="25"/>
  <c r="BM794" i="25" s="1"/>
  <c r="BB649" i="25"/>
  <c r="BC642" i="25" s="1"/>
  <c r="BK788" i="25"/>
  <c r="BL781" i="25" s="1"/>
  <c r="AJ383" i="25"/>
  <c r="AK376" i="25" s="1"/>
  <c r="AW578" i="25"/>
  <c r="AX571" i="25" s="1"/>
  <c r="AN440" i="25"/>
  <c r="AO433" i="25" s="1"/>
  <c r="BB653" i="25"/>
  <c r="BC646" i="25" s="1"/>
  <c r="AL410" i="25"/>
  <c r="AM403" i="25" s="1"/>
  <c r="T140" i="25"/>
  <c r="U133" i="25" s="1"/>
  <c r="W184" i="25"/>
  <c r="X177" i="25" s="1"/>
  <c r="O57" i="25"/>
  <c r="O64" i="25" s="1"/>
  <c r="BK785" i="25"/>
  <c r="BL778" i="25" s="1"/>
  <c r="B176" i="25"/>
  <c r="B168" i="25"/>
  <c r="L44" i="25"/>
  <c r="L944" i="25" s="1"/>
  <c r="B179" i="25"/>
  <c r="B171" i="25"/>
  <c r="L46" i="25"/>
  <c r="L946" i="25" s="1"/>
  <c r="L953" i="25" s="1"/>
  <c r="R109" i="25"/>
  <c r="S102" i="25" s="1"/>
  <c r="AA245" i="25"/>
  <c r="AB238" i="25" s="1"/>
  <c r="BI757" i="25"/>
  <c r="BJ750" i="25" s="1"/>
  <c r="BA636" i="25"/>
  <c r="BB629" i="25" s="1"/>
  <c r="V173" i="25"/>
  <c r="W166" i="25" s="1"/>
  <c r="K48" i="25"/>
  <c r="B180" i="25"/>
  <c r="B172" i="25"/>
  <c r="BB650" i="25"/>
  <c r="BC643" i="25" s="1"/>
  <c r="AZ623" i="25"/>
  <c r="BA616" i="25" s="1"/>
  <c r="Q95" i="25"/>
  <c r="R88" i="25" s="1"/>
  <c r="AH353" i="25"/>
  <c r="AI346" i="25" s="1"/>
  <c r="L42" i="25"/>
  <c r="L942" i="25" s="1"/>
  <c r="R110" i="25"/>
  <c r="S103" i="25" s="1"/>
  <c r="AO456" i="25"/>
  <c r="AP449" i="25" s="1"/>
  <c r="O58" i="25"/>
  <c r="O65" i="25" s="1"/>
  <c r="AH349" i="25"/>
  <c r="AI342" i="25" s="1"/>
  <c r="AC275" i="25"/>
  <c r="AD268" i="25" s="1"/>
  <c r="BD681" i="25"/>
  <c r="BE674" i="25" s="1"/>
  <c r="AF320" i="25"/>
  <c r="AG313" i="25" s="1"/>
  <c r="AW577" i="25"/>
  <c r="AX570" i="25" s="1"/>
  <c r="AL409" i="25"/>
  <c r="AM402" i="25" s="1"/>
  <c r="AU546" i="25"/>
  <c r="AV539" i="25" s="1"/>
  <c r="AM428" i="25"/>
  <c r="AN421" i="25" s="1"/>
  <c r="S118" i="25"/>
  <c r="S125" i="25" s="1"/>
  <c r="BJ770" i="25"/>
  <c r="BK763" i="25" s="1"/>
  <c r="Q94" i="25"/>
  <c r="R87" i="25" s="1"/>
  <c r="K43" i="25"/>
  <c r="K943" i="25" s="1"/>
  <c r="K950" i="25" s="1"/>
  <c r="V169" i="25"/>
  <c r="W162" i="25" s="1"/>
  <c r="AG336" i="25"/>
  <c r="AH329" i="25" s="1"/>
  <c r="AM427" i="25"/>
  <c r="AN420" i="25" s="1"/>
  <c r="X199" i="25"/>
  <c r="Y192" i="25" s="1"/>
  <c r="AP469" i="25"/>
  <c r="AQ462" i="25" s="1"/>
  <c r="P83" i="25"/>
  <c r="Q76" i="25" s="1"/>
  <c r="U157" i="25"/>
  <c r="V150" i="25" s="1"/>
  <c r="X202" i="25"/>
  <c r="Y195" i="25" s="1"/>
  <c r="AG337" i="25"/>
  <c r="AH330" i="25" s="1"/>
  <c r="AQ487" i="25"/>
  <c r="AR480" i="25" s="1"/>
  <c r="P82" i="25"/>
  <c r="Q75" i="25" s="1"/>
  <c r="B169" i="25"/>
  <c r="B177" i="25"/>
  <c r="AZ620" i="25"/>
  <c r="BA613" i="25" s="1"/>
  <c r="AX592" i="25"/>
  <c r="AY585" i="25" s="1"/>
  <c r="AT530" i="25"/>
  <c r="AU523" i="25" s="1"/>
  <c r="AZ619" i="25"/>
  <c r="BA612" i="25" s="1"/>
  <c r="K52" i="25"/>
  <c r="BE698" i="25"/>
  <c r="BF691" i="25" s="1"/>
  <c r="P81" i="25"/>
  <c r="Q74" i="25" s="1"/>
  <c r="AO455" i="25"/>
  <c r="AP448" i="25" s="1"/>
  <c r="AU544" i="25"/>
  <c r="AV537" i="25" s="1"/>
  <c r="V170" i="25"/>
  <c r="W163" i="25" s="1"/>
  <c r="BG725" i="25"/>
  <c r="BH718" i="25" s="1"/>
  <c r="BK784" i="25"/>
  <c r="BL777" i="25" s="1"/>
  <c r="AN441" i="25"/>
  <c r="AO434" i="25" s="1"/>
  <c r="AG334" i="25"/>
  <c r="AH327" i="25" s="1"/>
  <c r="AR500" i="25"/>
  <c r="AS493" i="25" s="1"/>
  <c r="BA634" i="25"/>
  <c r="BB627" i="25" s="1"/>
  <c r="BJ771" i="25"/>
  <c r="BK764" i="25" s="1"/>
  <c r="S116" i="25"/>
  <c r="S123" i="25" s="1"/>
  <c r="BC666" i="25"/>
  <c r="BD659" i="25" s="1"/>
  <c r="Z231" i="25"/>
  <c r="AA224" i="25" s="1"/>
  <c r="AB261" i="25"/>
  <c r="AC254" i="25" s="1"/>
  <c r="T139" i="25"/>
  <c r="U132" i="25" s="1"/>
  <c r="BB651" i="25"/>
  <c r="BC644" i="25" s="1"/>
  <c r="AS514" i="25"/>
  <c r="AT507" i="25" s="1"/>
  <c r="AF322" i="25"/>
  <c r="AG315" i="25" s="1"/>
  <c r="S119" i="25"/>
  <c r="S126" i="25" s="1"/>
  <c r="AO458" i="25"/>
  <c r="AP451" i="25" s="1"/>
  <c r="AG338" i="25"/>
  <c r="AH331" i="25" s="1"/>
  <c r="U154" i="25"/>
  <c r="V147" i="25" s="1"/>
  <c r="AA248" i="25"/>
  <c r="AB241" i="25" s="1"/>
  <c r="BI754" i="25"/>
  <c r="BJ747" i="25" s="1"/>
  <c r="AI368" i="25"/>
  <c r="AJ361" i="25" s="1"/>
  <c r="BL799" i="25"/>
  <c r="BM792" i="25" s="1"/>
  <c r="BE694" i="25"/>
  <c r="BF687" i="25" s="1"/>
  <c r="AE307" i="25"/>
  <c r="AF300" i="25" s="1"/>
  <c r="AL411" i="25"/>
  <c r="AM404" i="25" s="1"/>
  <c r="BF710" i="25"/>
  <c r="BG703" i="25" s="1"/>
  <c r="BL800" i="25"/>
  <c r="BM793" i="25" s="1"/>
  <c r="AL412" i="25"/>
  <c r="AM405" i="25" s="1"/>
  <c r="AC278" i="25"/>
  <c r="AD271" i="25" s="1"/>
  <c r="AY605" i="25"/>
  <c r="AZ598" i="25" s="1"/>
  <c r="AP470" i="25"/>
  <c r="AQ463" i="25" s="1"/>
  <c r="X201" i="25"/>
  <c r="Y194" i="25" s="1"/>
  <c r="AH350" i="25"/>
  <c r="AI343" i="25" s="1"/>
  <c r="BE697" i="25"/>
  <c r="BF690" i="25" s="1"/>
  <c r="AA244" i="25"/>
  <c r="AB237" i="25" s="1"/>
  <c r="AW574" i="25"/>
  <c r="AX567" i="25" s="1"/>
  <c r="AE308" i="25"/>
  <c r="AF301" i="25" s="1"/>
  <c r="AY607" i="25"/>
  <c r="AZ600" i="25" s="1"/>
  <c r="AX591" i="25"/>
  <c r="AY584" i="25" s="1"/>
  <c r="AX589" i="25"/>
  <c r="AY582" i="25" s="1"/>
  <c r="BE695" i="25"/>
  <c r="BF688" i="25" s="1"/>
  <c r="B163" i="25"/>
  <c r="B155" i="25"/>
  <c r="AQ485" i="25"/>
  <c r="AR478" i="25" s="1"/>
  <c r="AI366" i="25"/>
  <c r="AJ359" i="25" s="1"/>
  <c r="BI758" i="25"/>
  <c r="BJ751" i="25" s="1"/>
  <c r="B173" i="25"/>
  <c r="B181" i="25"/>
  <c r="BI756" i="25"/>
  <c r="BJ749" i="25" s="1"/>
  <c r="AX590" i="25"/>
  <c r="AY583" i="25" s="1"/>
  <c r="AV560" i="25"/>
  <c r="AW553" i="25" s="1"/>
  <c r="AP473" i="25"/>
  <c r="AQ466" i="25" s="1"/>
  <c r="AL413" i="25"/>
  <c r="AM406" i="25" s="1"/>
  <c r="AK397" i="25"/>
  <c r="AL390" i="25" s="1"/>
  <c r="AB262" i="25"/>
  <c r="AC255" i="25" s="1"/>
  <c r="BC665" i="25"/>
  <c r="BD658" i="25" s="1"/>
  <c r="AF319" i="25"/>
  <c r="AG312" i="25" s="1"/>
  <c r="W187" i="25"/>
  <c r="X180" i="25" s="1"/>
  <c r="AW575" i="25"/>
  <c r="AX568" i="25" s="1"/>
  <c r="R112" i="25"/>
  <c r="S105" i="25" s="1"/>
  <c r="AZ622" i="25"/>
  <c r="BA615" i="25" s="1"/>
  <c r="Y216" i="25"/>
  <c r="Z209" i="25" s="1"/>
  <c r="AP471" i="25"/>
  <c r="AQ464" i="25" s="1"/>
  <c r="O61" i="25"/>
  <c r="O68" i="25" s="1"/>
  <c r="AQ484" i="25"/>
  <c r="AR477" i="25" s="1"/>
  <c r="V171" i="25"/>
  <c r="W164" i="25" s="1"/>
  <c r="AS517" i="25"/>
  <c r="AT510" i="25" s="1"/>
  <c r="AV561" i="25"/>
  <c r="AW554" i="25" s="1"/>
  <c r="BH733" i="25"/>
  <c r="BH740" i="25" s="1"/>
  <c r="BD679" i="25"/>
  <c r="BE672" i="25" s="1"/>
  <c r="T141" i="25"/>
  <c r="U134" i="25" s="1"/>
  <c r="AC277" i="25"/>
  <c r="AD270" i="25" s="1"/>
  <c r="BH735" i="25"/>
  <c r="BH742" i="25" s="1"/>
  <c r="AG335" i="25"/>
  <c r="AH328" i="25" s="1"/>
  <c r="R113" i="25"/>
  <c r="S106" i="25" s="1"/>
  <c r="S117" i="25"/>
  <c r="S124" i="25" s="1"/>
  <c r="AN439" i="25"/>
  <c r="AO432" i="25" s="1"/>
  <c r="S120" i="25"/>
  <c r="S127" i="25" s="1"/>
  <c r="T143" i="25"/>
  <c r="U136" i="25" s="1"/>
  <c r="BK787" i="25"/>
  <c r="BL780" i="25" s="1"/>
  <c r="AX593" i="25"/>
  <c r="AY586" i="25" s="1"/>
  <c r="BC668" i="25"/>
  <c r="BD661" i="25" s="1"/>
  <c r="AB260" i="25"/>
  <c r="AC253" i="25" s="1"/>
  <c r="BJ772" i="25"/>
  <c r="BK765" i="25" s="1"/>
  <c r="BK786" i="25"/>
  <c r="BL779" i="25" s="1"/>
  <c r="BE696" i="25"/>
  <c r="BF689" i="25" s="1"/>
  <c r="AH352" i="25"/>
  <c r="AI345" i="25" s="1"/>
  <c r="P59" i="25"/>
  <c r="P66" i="25" s="1"/>
  <c r="AA246" i="25"/>
  <c r="AB239" i="25" s="1"/>
  <c r="AA247" i="25"/>
  <c r="AB240" i="25" s="1"/>
  <c r="AY608" i="25"/>
  <c r="AZ601" i="25" s="1"/>
  <c r="R191" i="25" l="1"/>
  <c r="R198" i="25" s="1"/>
  <c r="R176" i="25"/>
  <c r="R183" i="25"/>
  <c r="R146" i="25"/>
  <c r="R153" i="25" s="1"/>
  <c r="R206" i="25"/>
  <c r="R213" i="25"/>
  <c r="R131" i="25"/>
  <c r="R138" i="25" s="1"/>
  <c r="C236" i="25"/>
  <c r="R221" i="25"/>
  <c r="R228" i="25" s="1"/>
  <c r="R161" i="25"/>
  <c r="R168" i="25" s="1"/>
  <c r="Y46" i="28"/>
  <c r="X50" i="11"/>
  <c r="T43" i="28"/>
  <c r="S49" i="11"/>
  <c r="S17" i="41" s="1"/>
  <c r="X40" i="28"/>
  <c r="W58" i="11"/>
  <c r="O27" i="41"/>
  <c r="B22" i="40"/>
  <c r="B21" i="40" s="1"/>
  <c r="AV9" i="14"/>
  <c r="AU56" i="11" s="1"/>
  <c r="AU32" i="41" s="1"/>
  <c r="AV17" i="33"/>
  <c r="AV28" i="33" s="1"/>
  <c r="N24" i="11"/>
  <c r="N26" i="41" s="1"/>
  <c r="O25" i="11"/>
  <c r="O22" i="11"/>
  <c r="N21" i="11"/>
  <c r="L949" i="25"/>
  <c r="L951" i="25"/>
  <c r="G49" i="12"/>
  <c r="H6" i="41" s="1"/>
  <c r="H27" i="11"/>
  <c r="H20" i="11" s="1"/>
  <c r="Q31" i="11"/>
  <c r="P30" i="11"/>
  <c r="AI352" i="25"/>
  <c r="AJ345" i="25" s="1"/>
  <c r="BL786" i="25"/>
  <c r="BM779" i="25" s="1"/>
  <c r="AO439" i="25"/>
  <c r="AP432" i="25" s="1"/>
  <c r="AH335" i="25"/>
  <c r="AI328" i="25" s="1"/>
  <c r="AY589" i="25"/>
  <c r="AZ582" i="25" s="1"/>
  <c r="T119" i="25"/>
  <c r="T126" i="25" s="1"/>
  <c r="U139" i="25"/>
  <c r="V132" i="25" s="1"/>
  <c r="BA619" i="25"/>
  <c r="BB612" i="25" s="1"/>
  <c r="AH337" i="25"/>
  <c r="AI330" i="25" s="1"/>
  <c r="AQ469" i="25"/>
  <c r="AR462" i="25" s="1"/>
  <c r="W169" i="25"/>
  <c r="X162" i="25" s="1"/>
  <c r="AG320" i="25"/>
  <c r="AH313" i="25" s="1"/>
  <c r="AI349" i="25"/>
  <c r="AJ342" i="25" s="1"/>
  <c r="S110" i="25"/>
  <c r="T103" i="25" s="1"/>
  <c r="BA623" i="25"/>
  <c r="BB616" i="25" s="1"/>
  <c r="X184" i="25"/>
  <c r="Y177" i="25" s="1"/>
  <c r="AX578" i="25"/>
  <c r="AY571" i="25" s="1"/>
  <c r="AA230" i="25"/>
  <c r="AB223" i="25" s="1"/>
  <c r="AS501" i="25"/>
  <c r="AT494" i="25" s="1"/>
  <c r="Z217" i="25"/>
  <c r="AA210" i="25" s="1"/>
  <c r="AP454" i="25"/>
  <c r="AQ447" i="25" s="1"/>
  <c r="Y200" i="25"/>
  <c r="Z193" i="25" s="1"/>
  <c r="AU531" i="25"/>
  <c r="AV524" i="25" s="1"/>
  <c r="BH728" i="25"/>
  <c r="BI721" i="25" s="1"/>
  <c r="AU529" i="25"/>
  <c r="AV522" i="25" s="1"/>
  <c r="AF306" i="25"/>
  <c r="AG299" i="25" s="1"/>
  <c r="AK379" i="25"/>
  <c r="AL372" i="25" s="1"/>
  <c r="AA229" i="25"/>
  <c r="AB222" i="25" s="1"/>
  <c r="BI736" i="25"/>
  <c r="BI743" i="25" s="1"/>
  <c r="Z218" i="25"/>
  <c r="AA211" i="25" s="1"/>
  <c r="BE680" i="25"/>
  <c r="BF673" i="25" s="1"/>
  <c r="AK382" i="25"/>
  <c r="AL375" i="25" s="1"/>
  <c r="BF696" i="25"/>
  <c r="BG689" i="25" s="1"/>
  <c r="BK772" i="25"/>
  <c r="BL765" i="25" s="1"/>
  <c r="AY593" i="25"/>
  <c r="AZ586" i="25" s="1"/>
  <c r="BI735" i="25"/>
  <c r="BI742" i="25" s="1"/>
  <c r="AW561" i="25"/>
  <c r="AX554" i="25" s="1"/>
  <c r="AF307" i="25"/>
  <c r="AG300" i="25" s="1"/>
  <c r="AC261" i="25"/>
  <c r="AD254" i="25" s="1"/>
  <c r="Y202" i="25"/>
  <c r="Z195" i="25" s="1"/>
  <c r="Y199" i="25"/>
  <c r="Z192" i="25" s="1"/>
  <c r="AM409" i="25"/>
  <c r="AN402" i="25" s="1"/>
  <c r="BE681" i="25"/>
  <c r="BF674" i="25" s="1"/>
  <c r="BC650" i="25"/>
  <c r="BD643" i="25" s="1"/>
  <c r="BB636" i="25"/>
  <c r="BC629" i="25" s="1"/>
  <c r="U140" i="25"/>
  <c r="V133" i="25" s="1"/>
  <c r="R93" i="25"/>
  <c r="S86" i="25" s="1"/>
  <c r="X186" i="25"/>
  <c r="Y179" i="25" s="1"/>
  <c r="AJ367" i="25"/>
  <c r="AK360" i="25" s="1"/>
  <c r="BH724" i="25"/>
  <c r="BI717" i="25" s="1"/>
  <c r="V156" i="25"/>
  <c r="W149" i="25" s="1"/>
  <c r="AW562" i="25"/>
  <c r="AX555" i="25" s="1"/>
  <c r="AJ364" i="25"/>
  <c r="AK357" i="25" s="1"/>
  <c r="AR486" i="25"/>
  <c r="AS479" i="25" s="1"/>
  <c r="AD274" i="25"/>
  <c r="AE267" i="25" s="1"/>
  <c r="BD667" i="25"/>
  <c r="BE660" i="25" s="1"/>
  <c r="Q79" i="25"/>
  <c r="R72" i="25" s="1"/>
  <c r="AT516" i="25"/>
  <c r="AU509" i="25" s="1"/>
  <c r="AC263" i="25"/>
  <c r="AD256" i="25" s="1"/>
  <c r="AB246" i="25"/>
  <c r="AC239" i="25" s="1"/>
  <c r="U143" i="25"/>
  <c r="V136" i="25" s="1"/>
  <c r="AD277" i="25"/>
  <c r="AE270" i="25" s="1"/>
  <c r="AT517" i="25"/>
  <c r="AU510" i="25" s="1"/>
  <c r="BA622" i="25"/>
  <c r="BB615" i="25" s="1"/>
  <c r="BD665" i="25"/>
  <c r="BE658" i="25" s="1"/>
  <c r="AQ470" i="25"/>
  <c r="AR463" i="25" s="1"/>
  <c r="AM412" i="25"/>
  <c r="AN405" i="25" s="1"/>
  <c r="T116" i="25"/>
  <c r="T123" i="25" s="1"/>
  <c r="BH725" i="25"/>
  <c r="BI718" i="25" s="1"/>
  <c r="AP455" i="25"/>
  <c r="AQ448" i="25" s="1"/>
  <c r="BA620" i="25"/>
  <c r="BB613" i="25" s="1"/>
  <c r="V157" i="25"/>
  <c r="W150" i="25" s="1"/>
  <c r="AN427" i="25"/>
  <c r="AO420" i="25" s="1"/>
  <c r="R94" i="25"/>
  <c r="S87" i="25" s="1"/>
  <c r="AN428" i="25"/>
  <c r="AO421" i="25" s="1"/>
  <c r="AI353" i="25"/>
  <c r="AJ346" i="25" s="1"/>
  <c r="S109" i="25"/>
  <c r="T102" i="25" s="1"/>
  <c r="AI351" i="25"/>
  <c r="AJ344" i="25" s="1"/>
  <c r="AD276" i="25"/>
  <c r="AE269" i="25" s="1"/>
  <c r="R96" i="25"/>
  <c r="S89" i="25" s="1"/>
  <c r="AV548" i="25"/>
  <c r="AW541" i="25" s="1"/>
  <c r="BI732" i="25"/>
  <c r="BI739" i="25" s="1"/>
  <c r="AZ604" i="25"/>
  <c r="BA597" i="25" s="1"/>
  <c r="AS499" i="25"/>
  <c r="AT492" i="25" s="1"/>
  <c r="BK769" i="25"/>
  <c r="BL762" i="25" s="1"/>
  <c r="AL395" i="25"/>
  <c r="AM388" i="25" s="1"/>
  <c r="Y203" i="25"/>
  <c r="Z196" i="25" s="1"/>
  <c r="BG713" i="25"/>
  <c r="BH706" i="25" s="1"/>
  <c r="AT515" i="25"/>
  <c r="AU508" i="25" s="1"/>
  <c r="AA232" i="25"/>
  <c r="AB225" i="25" s="1"/>
  <c r="R97" i="25"/>
  <c r="S90" i="25" s="1"/>
  <c r="S111" i="25"/>
  <c r="T104" i="25" s="1"/>
  <c r="AX576" i="25"/>
  <c r="AY569" i="25" s="1"/>
  <c r="AJ365" i="25"/>
  <c r="AK358" i="25" s="1"/>
  <c r="Q59" i="25"/>
  <c r="Q66" i="25" s="1"/>
  <c r="T120" i="25"/>
  <c r="T127" i="25" s="1"/>
  <c r="S113" i="25"/>
  <c r="T106" i="25" s="1"/>
  <c r="S112" i="25"/>
  <c r="T105" i="25" s="1"/>
  <c r="AR485" i="25"/>
  <c r="AS478" i="25" s="1"/>
  <c r="AZ607" i="25"/>
  <c r="BA600" i="25" s="1"/>
  <c r="AI350" i="25"/>
  <c r="AJ343" i="25" s="1"/>
  <c r="AZ605" i="25"/>
  <c r="BA598" i="25" s="1"/>
  <c r="AS500" i="25"/>
  <c r="AT493" i="25" s="1"/>
  <c r="W170" i="25"/>
  <c r="X163" i="25" s="1"/>
  <c r="AU530" i="25"/>
  <c r="AV523" i="25" s="1"/>
  <c r="AR487" i="25"/>
  <c r="AS480" i="25" s="1"/>
  <c r="Q83" i="25"/>
  <c r="R76" i="25" s="1"/>
  <c r="AH336" i="25"/>
  <c r="AI329" i="25" s="1"/>
  <c r="BK770" i="25"/>
  <c r="BL763" i="25" s="1"/>
  <c r="AD275" i="25"/>
  <c r="AE268" i="25" s="1"/>
  <c r="AP456" i="25"/>
  <c r="AQ449" i="25" s="1"/>
  <c r="P57" i="25"/>
  <c r="P64" i="25" s="1"/>
  <c r="BL788" i="25"/>
  <c r="BM781" i="25" s="1"/>
  <c r="BM801" i="25"/>
  <c r="BB638" i="25"/>
  <c r="BC631" i="25" s="1"/>
  <c r="BM802" i="25"/>
  <c r="AN426" i="25"/>
  <c r="AO419" i="25" s="1"/>
  <c r="AG321" i="25"/>
  <c r="AH314" i="25" s="1"/>
  <c r="AA233" i="25"/>
  <c r="AB226" i="25" s="1"/>
  <c r="AO442" i="25"/>
  <c r="AP435" i="25" s="1"/>
  <c r="Q80" i="25"/>
  <c r="R73" i="25" s="1"/>
  <c r="T121" i="25"/>
  <c r="T128" i="25" s="1"/>
  <c r="Z214" i="25"/>
  <c r="AA207" i="25" s="1"/>
  <c r="BG709" i="25"/>
  <c r="BH702" i="25" s="1"/>
  <c r="AN425" i="25"/>
  <c r="AO418" i="25" s="1"/>
  <c r="BC652" i="25"/>
  <c r="BD645" i="25" s="1"/>
  <c r="AF305" i="25"/>
  <c r="AG298" i="25" s="1"/>
  <c r="BD664" i="25"/>
  <c r="BE657" i="25" s="1"/>
  <c r="AE289" i="25"/>
  <c r="AF282" i="25" s="1"/>
  <c r="AE291" i="25"/>
  <c r="AF284" i="25" s="1"/>
  <c r="AS502" i="25"/>
  <c r="AT495" i="25" s="1"/>
  <c r="AG323" i="25"/>
  <c r="AH316" i="25" s="1"/>
  <c r="AZ608" i="25"/>
  <c r="BA601" i="25" s="1"/>
  <c r="U141" i="25"/>
  <c r="V134" i="25" s="1"/>
  <c r="BI733" i="25"/>
  <c r="BI740" i="25" s="1"/>
  <c r="AR484" i="25"/>
  <c r="AS477" i="25" s="1"/>
  <c r="AQ471" i="25"/>
  <c r="AR464" i="25" s="1"/>
  <c r="X187" i="25"/>
  <c r="Y180" i="25" s="1"/>
  <c r="AC262" i="25"/>
  <c r="AD255" i="25" s="1"/>
  <c r="AM413" i="25"/>
  <c r="AN406" i="25" s="1"/>
  <c r="AW560" i="25"/>
  <c r="AX553" i="25" s="1"/>
  <c r="BJ756" i="25"/>
  <c r="BK749" i="25" s="1"/>
  <c r="BJ758" i="25"/>
  <c r="BK751" i="25" s="1"/>
  <c r="BF695" i="25"/>
  <c r="BG688" i="25" s="1"/>
  <c r="AY591" i="25"/>
  <c r="AZ584" i="25" s="1"/>
  <c r="AF308" i="25"/>
  <c r="AG301" i="25" s="1"/>
  <c r="AB244" i="25"/>
  <c r="AC237" i="25" s="1"/>
  <c r="AD278" i="25"/>
  <c r="AE271" i="25" s="1"/>
  <c r="BM800" i="25"/>
  <c r="AM411" i="25"/>
  <c r="AN404" i="25" s="1"/>
  <c r="BF694" i="25"/>
  <c r="BG687" i="25" s="1"/>
  <c r="BM799" i="25"/>
  <c r="BJ754" i="25"/>
  <c r="BK747" i="25" s="1"/>
  <c r="AH338" i="25"/>
  <c r="AI331" i="25" s="1"/>
  <c r="AG322" i="25"/>
  <c r="AH315" i="25" s="1"/>
  <c r="BC651" i="25"/>
  <c r="BD644" i="25" s="1"/>
  <c r="BD666" i="25"/>
  <c r="BE659" i="25" s="1"/>
  <c r="BK771" i="25"/>
  <c r="BL764" i="25" s="1"/>
  <c r="AO441" i="25"/>
  <c r="AP434" i="25" s="1"/>
  <c r="AV544" i="25"/>
  <c r="AW537" i="25" s="1"/>
  <c r="Q81" i="25"/>
  <c r="R74" i="25" s="1"/>
  <c r="AY592" i="25"/>
  <c r="AZ585" i="25" s="1"/>
  <c r="B192" i="25"/>
  <c r="B184" i="25"/>
  <c r="R95" i="25"/>
  <c r="S88" i="25" s="1"/>
  <c r="L41" i="25"/>
  <c r="L941" i="25" s="1"/>
  <c r="BL785" i="25"/>
  <c r="BM778" i="25" s="1"/>
  <c r="AM410" i="25"/>
  <c r="AN403" i="25" s="1"/>
  <c r="AO440" i="25"/>
  <c r="AP433" i="25" s="1"/>
  <c r="AK383" i="25"/>
  <c r="AL376" i="25" s="1"/>
  <c r="BC649" i="25"/>
  <c r="BD642" i="25" s="1"/>
  <c r="X188" i="25"/>
  <c r="Y181" i="25" s="1"/>
  <c r="AK380" i="25"/>
  <c r="AL373" i="25" s="1"/>
  <c r="AQ472" i="25"/>
  <c r="AR465" i="25" s="1"/>
  <c r="S108" i="25"/>
  <c r="T101" i="25" s="1"/>
  <c r="AU532" i="25"/>
  <c r="AV525" i="25" s="1"/>
  <c r="AS503" i="25"/>
  <c r="AT496" i="25" s="1"/>
  <c r="B196" i="25"/>
  <c r="B188" i="25"/>
  <c r="K50" i="25"/>
  <c r="L49" i="25"/>
  <c r="B195" i="25"/>
  <c r="B187" i="25"/>
  <c r="L53" i="25"/>
  <c r="L51" i="25"/>
  <c r="AC259" i="25"/>
  <c r="AD252" i="25" s="1"/>
  <c r="BK773" i="25"/>
  <c r="BL766" i="25" s="1"/>
  <c r="BE682" i="25"/>
  <c r="BF675" i="25" s="1"/>
  <c r="AW563" i="25"/>
  <c r="AX556" i="25" s="1"/>
  <c r="AR488" i="25"/>
  <c r="AS481" i="25" s="1"/>
  <c r="BG711" i="25"/>
  <c r="BH704" i="25" s="1"/>
  <c r="R98" i="25"/>
  <c r="S91" i="25" s="1"/>
  <c r="BB635" i="25"/>
  <c r="BC628" i="25" s="1"/>
  <c r="BI734" i="25"/>
  <c r="BI741" i="25" s="1"/>
  <c r="AP457" i="25"/>
  <c r="AQ450" i="25" s="1"/>
  <c r="Q60" i="25"/>
  <c r="Q67" i="25" s="1"/>
  <c r="AW559" i="25"/>
  <c r="AX552" i="25" s="1"/>
  <c r="AE292" i="25"/>
  <c r="AF285" i="25" s="1"/>
  <c r="AN424" i="25"/>
  <c r="AO417" i="25" s="1"/>
  <c r="AT518" i="25"/>
  <c r="AU511" i="25" s="1"/>
  <c r="AL398" i="25"/>
  <c r="AM391" i="25" s="1"/>
  <c r="V158" i="25"/>
  <c r="W151" i="25" s="1"/>
  <c r="BA621" i="25"/>
  <c r="BB614" i="25" s="1"/>
  <c r="AK381" i="25"/>
  <c r="AL374" i="25" s="1"/>
  <c r="AF304" i="25"/>
  <c r="AG297" i="25" s="1"/>
  <c r="AL394" i="25"/>
  <c r="AM387" i="25" s="1"/>
  <c r="BE683" i="25"/>
  <c r="BF676" i="25" s="1"/>
  <c r="AB247" i="25"/>
  <c r="AC240" i="25" s="1"/>
  <c r="AC260" i="25"/>
  <c r="AD253" i="25" s="1"/>
  <c r="BD668" i="25"/>
  <c r="BE661" i="25" s="1"/>
  <c r="BL787" i="25"/>
  <c r="BM780" i="25" s="1"/>
  <c r="T117" i="25"/>
  <c r="T124" i="25" s="1"/>
  <c r="BE679" i="25"/>
  <c r="BF672" i="25" s="1"/>
  <c r="W171" i="25"/>
  <c r="X164" i="25" s="1"/>
  <c r="P61" i="25"/>
  <c r="P68" i="25" s="1"/>
  <c r="Z216" i="25"/>
  <c r="AA209" i="25" s="1"/>
  <c r="AX575" i="25"/>
  <c r="AY568" i="25" s="1"/>
  <c r="AG319" i="25"/>
  <c r="AH312" i="25" s="1"/>
  <c r="AL397" i="25"/>
  <c r="AM390" i="25" s="1"/>
  <c r="AQ473" i="25"/>
  <c r="AR466" i="25" s="1"/>
  <c r="AY590" i="25"/>
  <c r="AZ583" i="25" s="1"/>
  <c r="AJ366" i="25"/>
  <c r="AK359" i="25" s="1"/>
  <c r="B170" i="25"/>
  <c r="B178" i="25"/>
  <c r="AX574" i="25"/>
  <c r="AY567" i="25" s="1"/>
  <c r="BF697" i="25"/>
  <c r="BG690" i="25" s="1"/>
  <c r="Y201" i="25"/>
  <c r="Z194" i="25" s="1"/>
  <c r="BG710" i="25"/>
  <c r="BH703" i="25" s="1"/>
  <c r="AJ368" i="25"/>
  <c r="AK361" i="25" s="1"/>
  <c r="AB248" i="25"/>
  <c r="AC241" i="25" s="1"/>
  <c r="V154" i="25"/>
  <c r="W147" i="25" s="1"/>
  <c r="AP458" i="25"/>
  <c r="AQ451" i="25" s="1"/>
  <c r="AT514" i="25"/>
  <c r="AU507" i="25" s="1"/>
  <c r="AA231" i="25"/>
  <c r="AB224" i="25" s="1"/>
  <c r="BB634" i="25"/>
  <c r="BC627" i="25" s="1"/>
  <c r="AH334" i="25"/>
  <c r="AI327" i="25" s="1"/>
  <c r="BL784" i="25"/>
  <c r="BM777" i="25" s="1"/>
  <c r="BF698" i="25"/>
  <c r="BG691" i="25" s="1"/>
  <c r="Q82" i="25"/>
  <c r="R75" i="25" s="1"/>
  <c r="T118" i="25"/>
  <c r="T125" i="25" s="1"/>
  <c r="AV546" i="25"/>
  <c r="AW539" i="25" s="1"/>
  <c r="AX577" i="25"/>
  <c r="AY570" i="25" s="1"/>
  <c r="P58" i="25"/>
  <c r="P65" i="25" s="1"/>
  <c r="W173" i="25"/>
  <c r="X166" i="25" s="1"/>
  <c r="BJ757" i="25"/>
  <c r="BK750" i="25" s="1"/>
  <c r="BC653" i="25"/>
  <c r="BD646" i="25" s="1"/>
  <c r="AE293" i="25"/>
  <c r="AF286" i="25" s="1"/>
  <c r="W172" i="25"/>
  <c r="X165" i="25" s="1"/>
  <c r="AZ606" i="25"/>
  <c r="BA599" i="25" s="1"/>
  <c r="Z215" i="25"/>
  <c r="AA208" i="25" s="1"/>
  <c r="AO443" i="25"/>
  <c r="AP436" i="25" s="1"/>
  <c r="BH727" i="25"/>
  <c r="BI720" i="25" s="1"/>
  <c r="AE290" i="25"/>
  <c r="AF283" i="25" s="1"/>
  <c r="BM803" i="25"/>
  <c r="BG712" i="25"/>
  <c r="BH705" i="25" s="1"/>
  <c r="BJ755" i="25"/>
  <c r="BK748" i="25" s="1"/>
  <c r="BB637" i="25"/>
  <c r="BC630" i="25" s="1"/>
  <c r="BH726" i="25"/>
  <c r="BI719" i="25" s="1"/>
  <c r="Q78" i="25"/>
  <c r="R71" i="25" s="1"/>
  <c r="P56" i="25"/>
  <c r="P63" i="25" s="1"/>
  <c r="AL396" i="25"/>
  <c r="AM389" i="25" s="1"/>
  <c r="AV547" i="25"/>
  <c r="AW540" i="25" s="1"/>
  <c r="AU533" i="25"/>
  <c r="AV526" i="25" s="1"/>
  <c r="V155" i="25"/>
  <c r="W148" i="25" s="1"/>
  <c r="AV545" i="25"/>
  <c r="AW538" i="25" s="1"/>
  <c r="L45" i="25"/>
  <c r="L945" i="25" s="1"/>
  <c r="L952" i="25" s="1"/>
  <c r="AB245" i="25"/>
  <c r="AC238" i="25" s="1"/>
  <c r="B194" i="25"/>
  <c r="B186" i="25"/>
  <c r="B191" i="25"/>
  <c r="B183" i="25"/>
  <c r="X185" i="25"/>
  <c r="Y178" i="25" s="1"/>
  <c r="U142" i="25"/>
  <c r="V135" i="25" s="1"/>
  <c r="S131" i="25" l="1"/>
  <c r="S138" i="25" s="1"/>
  <c r="S161" i="25"/>
  <c r="S168" i="25"/>
  <c r="S146" i="25"/>
  <c r="S153" i="25" s="1"/>
  <c r="S191" i="25"/>
  <c r="S198" i="25"/>
  <c r="S221" i="25"/>
  <c r="S228" i="25" s="1"/>
  <c r="S176" i="25"/>
  <c r="S183" i="25"/>
  <c r="S206" i="25"/>
  <c r="S213" i="25" s="1"/>
  <c r="C251" i="25"/>
  <c r="S236" i="25"/>
  <c r="S243" i="25" s="1"/>
  <c r="U43" i="28"/>
  <c r="T49" i="11"/>
  <c r="T17" i="41" s="1"/>
  <c r="Y40" i="28"/>
  <c r="X58" i="11"/>
  <c r="Z46" i="28"/>
  <c r="Y50" i="11"/>
  <c r="P27" i="41"/>
  <c r="N24" i="41"/>
  <c r="AV20" i="33"/>
  <c r="AV24" i="33" s="1"/>
  <c r="AW17" i="13"/>
  <c r="P22" i="11"/>
  <c r="O21" i="11"/>
  <c r="P25" i="11"/>
  <c r="O24" i="11"/>
  <c r="O26" i="41" s="1"/>
  <c r="O24" i="41" s="1"/>
  <c r="H50" i="12"/>
  <c r="I34" i="11"/>
  <c r="I29" i="11" s="1"/>
  <c r="L948" i="25"/>
  <c r="I23" i="11" s="1"/>
  <c r="H48" i="12"/>
  <c r="Q30" i="11"/>
  <c r="Q27" i="41" s="1"/>
  <c r="R31" i="11"/>
  <c r="AC245" i="25"/>
  <c r="AD238" i="25" s="1"/>
  <c r="BH712" i="25"/>
  <c r="BI705" i="25" s="1"/>
  <c r="X173" i="25"/>
  <c r="Y166" i="25" s="1"/>
  <c r="AW546" i="25"/>
  <c r="AX539" i="25" s="1"/>
  <c r="AR473" i="25"/>
  <c r="AS466" i="25" s="1"/>
  <c r="AD259" i="25"/>
  <c r="AE252" i="25" s="1"/>
  <c r="BM785" i="25"/>
  <c r="AH322" i="25"/>
  <c r="AI315" i="25" s="1"/>
  <c r="BK758" i="25"/>
  <c r="BL751" i="25" s="1"/>
  <c r="BJ733" i="25"/>
  <c r="BJ740" i="25" s="1"/>
  <c r="BE664" i="25"/>
  <c r="BF657" i="25" s="1"/>
  <c r="R80" i="25"/>
  <c r="S73" i="25" s="1"/>
  <c r="BL770" i="25"/>
  <c r="BM763" i="25" s="1"/>
  <c r="AS487" i="25"/>
  <c r="AT480" i="25" s="1"/>
  <c r="T113" i="25"/>
  <c r="U106" i="25" s="1"/>
  <c r="AW548" i="25"/>
  <c r="AX541" i="25" s="1"/>
  <c r="AJ353" i="25"/>
  <c r="AK346" i="25" s="1"/>
  <c r="S94" i="25"/>
  <c r="T87" i="25" s="1"/>
  <c r="U116" i="25"/>
  <c r="U123" i="25" s="1"/>
  <c r="BE665" i="25"/>
  <c r="BF658" i="25" s="1"/>
  <c r="AC246" i="25"/>
  <c r="AD239" i="25" s="1"/>
  <c r="R79" i="25"/>
  <c r="S72" i="25" s="1"/>
  <c r="AS486" i="25"/>
  <c r="AT479" i="25" s="1"/>
  <c r="AX562" i="25"/>
  <c r="AY555" i="25" s="1"/>
  <c r="Y186" i="25"/>
  <c r="Z179" i="25" s="1"/>
  <c r="AN409" i="25"/>
  <c r="AO402" i="25" s="1"/>
  <c r="AD261" i="25"/>
  <c r="AE254" i="25" s="1"/>
  <c r="AG307" i="25"/>
  <c r="AH300" i="25" s="1"/>
  <c r="BF680" i="25"/>
  <c r="BG673" i="25" s="1"/>
  <c r="AL379" i="25"/>
  <c r="AM372" i="25" s="1"/>
  <c r="AT501" i="25"/>
  <c r="AU494" i="25" s="1"/>
  <c r="Y184" i="25"/>
  <c r="Z177" i="25" s="1"/>
  <c r="AI337" i="25"/>
  <c r="AJ330" i="25" s="1"/>
  <c r="U119" i="25"/>
  <c r="U126" i="25" s="1"/>
  <c r="AP439" i="25"/>
  <c r="AQ432" i="25" s="1"/>
  <c r="Q58" i="25"/>
  <c r="Q65" i="25" s="1"/>
  <c r="U118" i="25"/>
  <c r="U125" i="25" s="1"/>
  <c r="AF292" i="25"/>
  <c r="AG285" i="25" s="1"/>
  <c r="BF682" i="25"/>
  <c r="BG675" i="25" s="1"/>
  <c r="AV532" i="25"/>
  <c r="AW525" i="25" s="1"/>
  <c r="BE666" i="25"/>
  <c r="BF659" i="25" s="1"/>
  <c r="BK756" i="25"/>
  <c r="BL749" i="25" s="1"/>
  <c r="AR471" i="25"/>
  <c r="AS464" i="25" s="1"/>
  <c r="AF291" i="25"/>
  <c r="AG284" i="25" s="1"/>
  <c r="AG305" i="25"/>
  <c r="AH298" i="25" s="1"/>
  <c r="U121" i="25"/>
  <c r="U128" i="25" s="1"/>
  <c r="AH321" i="25"/>
  <c r="AI314" i="25" s="1"/>
  <c r="S97" i="25"/>
  <c r="T90" i="25" s="1"/>
  <c r="Z203" i="25"/>
  <c r="AA196" i="25" s="1"/>
  <c r="BA604" i="25"/>
  <c r="BB597" i="25" s="1"/>
  <c r="AE277" i="25"/>
  <c r="AF270" i="25" s="1"/>
  <c r="BE667" i="25"/>
  <c r="BF660" i="25" s="1"/>
  <c r="AK367" i="25"/>
  <c r="AL360" i="25" s="1"/>
  <c r="Z199" i="25"/>
  <c r="AA192" i="25" s="1"/>
  <c r="BJ735" i="25"/>
  <c r="BJ742" i="25" s="1"/>
  <c r="BG696" i="25"/>
  <c r="BH689" i="25" s="1"/>
  <c r="AA218" i="25"/>
  <c r="AB211" i="25" s="1"/>
  <c r="BI728" i="25"/>
  <c r="BJ721" i="25" s="1"/>
  <c r="Z200" i="25"/>
  <c r="AA193" i="25" s="1"/>
  <c r="AW545" i="25"/>
  <c r="AX538" i="25" s="1"/>
  <c r="R78" i="25"/>
  <c r="S71" i="25" s="1"/>
  <c r="AA215" i="25"/>
  <c r="AB208" i="25" s="1"/>
  <c r="R82" i="25"/>
  <c r="S75" i="25" s="1"/>
  <c r="BG697" i="25"/>
  <c r="BH690" i="25" s="1"/>
  <c r="AA216" i="25"/>
  <c r="AB209" i="25" s="1"/>
  <c r="AX559" i="25"/>
  <c r="AY552" i="25" s="1"/>
  <c r="T108" i="25"/>
  <c r="U101" i="25" s="1"/>
  <c r="AZ592" i="25"/>
  <c r="BA585" i="25" s="1"/>
  <c r="AP441" i="25"/>
  <c r="AQ434" i="25" s="1"/>
  <c r="BG694" i="25"/>
  <c r="BH687" i="25" s="1"/>
  <c r="AZ591" i="25"/>
  <c r="BA584" i="25" s="1"/>
  <c r="AX560" i="25"/>
  <c r="AY553" i="25" s="1"/>
  <c r="AH323" i="25"/>
  <c r="AI316" i="25" s="1"/>
  <c r="BH709" i="25"/>
  <c r="BI702" i="25" s="1"/>
  <c r="BA607" i="25"/>
  <c r="BB600" i="25" s="1"/>
  <c r="AY576" i="25"/>
  <c r="AZ569" i="25" s="1"/>
  <c r="AB232" i="25"/>
  <c r="AC225" i="25" s="1"/>
  <c r="BH713" i="25"/>
  <c r="BI706" i="25" s="1"/>
  <c r="BL769" i="25"/>
  <c r="BM762" i="25" s="1"/>
  <c r="AQ455" i="25"/>
  <c r="AR448" i="25" s="1"/>
  <c r="Z202" i="25"/>
  <c r="AA195" i="25" s="1"/>
  <c r="AZ593" i="25"/>
  <c r="BA586" i="25" s="1"/>
  <c r="BJ736" i="25"/>
  <c r="BJ743" i="25" s="1"/>
  <c r="AQ454" i="25"/>
  <c r="AR447" i="25" s="1"/>
  <c r="AZ589" i="25"/>
  <c r="BA582" i="25" s="1"/>
  <c r="BM786" i="25"/>
  <c r="AM396" i="25"/>
  <c r="AN389" i="25" s="1"/>
  <c r="BK755" i="25"/>
  <c r="BL748" i="25" s="1"/>
  <c r="BA606" i="25"/>
  <c r="BB599" i="25" s="1"/>
  <c r="AI334" i="25"/>
  <c r="AJ327" i="25" s="1"/>
  <c r="AH319" i="25"/>
  <c r="AI312" i="25" s="1"/>
  <c r="Y188" i="25"/>
  <c r="Z181" i="25" s="1"/>
  <c r="S95" i="25"/>
  <c r="T88" i="25" s="1"/>
  <c r="R81" i="25"/>
  <c r="S74" i="25" s="1"/>
  <c r="BK754" i="25"/>
  <c r="BL747" i="25" s="1"/>
  <c r="AG308" i="25"/>
  <c r="AH301" i="25" s="1"/>
  <c r="BG695" i="25"/>
  <c r="BH688" i="25" s="1"/>
  <c r="AB233" i="25"/>
  <c r="AC226" i="25" s="1"/>
  <c r="Q57" i="25"/>
  <c r="Q64" i="25" s="1"/>
  <c r="R83" i="25"/>
  <c r="S76" i="25" s="1"/>
  <c r="X170" i="25"/>
  <c r="Y163" i="25" s="1"/>
  <c r="T112" i="25"/>
  <c r="U105" i="25" s="1"/>
  <c r="R59" i="25"/>
  <c r="R66" i="25" s="1"/>
  <c r="AU515" i="25"/>
  <c r="AV508" i="25" s="1"/>
  <c r="AE276" i="25"/>
  <c r="AF269" i="25" s="1"/>
  <c r="W157" i="25"/>
  <c r="X150" i="25" s="1"/>
  <c r="BI725" i="25"/>
  <c r="BJ718" i="25" s="1"/>
  <c r="AR470" i="25"/>
  <c r="AS463" i="25" s="1"/>
  <c r="AU516" i="25"/>
  <c r="AV509" i="25" s="1"/>
  <c r="AK364" i="25"/>
  <c r="AL357" i="25" s="1"/>
  <c r="V140" i="25"/>
  <c r="W133" i="25" s="1"/>
  <c r="BF681" i="25"/>
  <c r="BG674" i="25" s="1"/>
  <c r="AL382" i="25"/>
  <c r="AM375" i="25" s="1"/>
  <c r="AB229" i="25"/>
  <c r="AC222" i="25" s="1"/>
  <c r="AV529" i="25"/>
  <c r="AW522" i="25" s="1"/>
  <c r="AV531" i="25"/>
  <c r="AW524" i="25" s="1"/>
  <c r="AA217" i="25"/>
  <c r="AB210" i="25" s="1"/>
  <c r="AY578" i="25"/>
  <c r="AZ571" i="25" s="1"/>
  <c r="T110" i="25"/>
  <c r="U103" i="25" s="1"/>
  <c r="V139" i="25"/>
  <c r="W132" i="25" s="1"/>
  <c r="AI335" i="25"/>
  <c r="AJ328" i="25" s="1"/>
  <c r="AJ352" i="25"/>
  <c r="AK345" i="25" s="1"/>
  <c r="Y185" i="25"/>
  <c r="Z178" i="25" s="1"/>
  <c r="BD653" i="25"/>
  <c r="BE646" i="25" s="1"/>
  <c r="B193" i="25"/>
  <c r="B185" i="25"/>
  <c r="L48" i="25"/>
  <c r="B199" i="25"/>
  <c r="B207" i="25"/>
  <c r="BL772" i="25"/>
  <c r="BM765" i="25" s="1"/>
  <c r="AB230" i="25"/>
  <c r="AC223" i="25" s="1"/>
  <c r="AH320" i="25"/>
  <c r="AI313" i="25" s="1"/>
  <c r="AR469" i="25"/>
  <c r="AS462" i="25" s="1"/>
  <c r="BB619" i="25"/>
  <c r="BC612" i="25" s="1"/>
  <c r="B209" i="25"/>
  <c r="B201" i="25"/>
  <c r="V142" i="25"/>
  <c r="W135" i="25" s="1"/>
  <c r="B206" i="25"/>
  <c r="B198" i="25"/>
  <c r="AW547" i="25"/>
  <c r="AX540" i="25" s="1"/>
  <c r="Q56" i="25"/>
  <c r="Q63" i="25" s="1"/>
  <c r="BI726" i="25"/>
  <c r="BJ719" i="25" s="1"/>
  <c r="AF290" i="25"/>
  <c r="AG283" i="25" s="1"/>
  <c r="AP443" i="25"/>
  <c r="AQ436" i="25" s="1"/>
  <c r="AF293" i="25"/>
  <c r="AG286" i="25" s="1"/>
  <c r="BK757" i="25"/>
  <c r="BL750" i="25" s="1"/>
  <c r="BM784" i="25"/>
  <c r="BC634" i="25"/>
  <c r="BD627" i="25" s="1"/>
  <c r="AU514" i="25"/>
  <c r="AV507" i="25" s="1"/>
  <c r="W154" i="25"/>
  <c r="X147" i="25" s="1"/>
  <c r="AK368" i="25"/>
  <c r="AL361" i="25" s="1"/>
  <c r="Z201" i="25"/>
  <c r="AA194" i="25" s="1"/>
  <c r="AY574" i="25"/>
  <c r="AZ567" i="25" s="1"/>
  <c r="AZ590" i="25"/>
  <c r="BA583" i="25" s="1"/>
  <c r="AM397" i="25"/>
  <c r="AN390" i="25" s="1"/>
  <c r="AY575" i="25"/>
  <c r="AZ568" i="25" s="1"/>
  <c r="Q61" i="25"/>
  <c r="Q68" i="25" s="1"/>
  <c r="BF679" i="25"/>
  <c r="BG672" i="25" s="1"/>
  <c r="BM787" i="25"/>
  <c r="AD260" i="25"/>
  <c r="AE253" i="25" s="1"/>
  <c r="BF683" i="25"/>
  <c r="BG676" i="25" s="1"/>
  <c r="AG304" i="25"/>
  <c r="AH297" i="25" s="1"/>
  <c r="BB621" i="25"/>
  <c r="BC614" i="25" s="1"/>
  <c r="AM398" i="25"/>
  <c r="AN391" i="25" s="1"/>
  <c r="AO424" i="25"/>
  <c r="AP417" i="25" s="1"/>
  <c r="AQ457" i="25"/>
  <c r="AR450" i="25" s="1"/>
  <c r="BJ734" i="25"/>
  <c r="BJ741" i="25" s="1"/>
  <c r="S98" i="25"/>
  <c r="T91" i="25" s="1"/>
  <c r="AS488" i="25"/>
  <c r="AT481" i="25" s="1"/>
  <c r="B210" i="25"/>
  <c r="B202" i="25"/>
  <c r="B203" i="25"/>
  <c r="B211" i="25"/>
  <c r="AT503" i="25"/>
  <c r="AU496" i="25" s="1"/>
  <c r="AL380" i="25"/>
  <c r="AM373" i="25" s="1"/>
  <c r="BD649" i="25"/>
  <c r="BE642" i="25" s="1"/>
  <c r="AP440" i="25"/>
  <c r="AQ433" i="25" s="1"/>
  <c r="L52" i="25"/>
  <c r="M44" i="25"/>
  <c r="M944" i="25" s="1"/>
  <c r="M42" i="25"/>
  <c r="M942" i="25" s="1"/>
  <c r="AW544" i="25"/>
  <c r="AX537" i="25" s="1"/>
  <c r="BL771" i="25"/>
  <c r="BM764" i="25" s="1"/>
  <c r="BD651" i="25"/>
  <c r="BE644" i="25" s="1"/>
  <c r="AI338" i="25"/>
  <c r="AJ331" i="25" s="1"/>
  <c r="AN411" i="25"/>
  <c r="AO404" i="25" s="1"/>
  <c r="AE278" i="25"/>
  <c r="AF271" i="25" s="1"/>
  <c r="AC244" i="25"/>
  <c r="AD237" i="25" s="1"/>
  <c r="AN413" i="25"/>
  <c r="AO406" i="25" s="1"/>
  <c r="Y187" i="25"/>
  <c r="Z180" i="25" s="1"/>
  <c r="AS484" i="25"/>
  <c r="AT477" i="25" s="1"/>
  <c r="V141" i="25"/>
  <c r="W134" i="25" s="1"/>
  <c r="BA608" i="25"/>
  <c r="BB601" i="25" s="1"/>
  <c r="AT502" i="25"/>
  <c r="AU495" i="25" s="1"/>
  <c r="AF289" i="25"/>
  <c r="AG282" i="25" s="1"/>
  <c r="AO425" i="25"/>
  <c r="AP418" i="25" s="1"/>
  <c r="AA214" i="25"/>
  <c r="AB207" i="25" s="1"/>
  <c r="AP442" i="25"/>
  <c r="AQ435" i="25" s="1"/>
  <c r="AO426" i="25"/>
  <c r="AP419" i="25" s="1"/>
  <c r="BC638" i="25"/>
  <c r="BD631" i="25" s="1"/>
  <c r="BM788" i="25"/>
  <c r="AQ456" i="25"/>
  <c r="AR449" i="25" s="1"/>
  <c r="AV530" i="25"/>
  <c r="AW523" i="25" s="1"/>
  <c r="AT500" i="25"/>
  <c r="AU493" i="25" s="1"/>
  <c r="AJ350" i="25"/>
  <c r="AK343" i="25" s="1"/>
  <c r="AS485" i="25"/>
  <c r="AT478" i="25" s="1"/>
  <c r="U120" i="25"/>
  <c r="U127" i="25" s="1"/>
  <c r="AK365" i="25"/>
  <c r="AL358" i="25" s="1"/>
  <c r="T111" i="25"/>
  <c r="U104" i="25" s="1"/>
  <c r="AM395" i="25"/>
  <c r="AN388" i="25" s="1"/>
  <c r="AT499" i="25"/>
  <c r="AU492" i="25" s="1"/>
  <c r="BJ732" i="25"/>
  <c r="BJ739" i="25" s="1"/>
  <c r="S96" i="25"/>
  <c r="T89" i="25" s="1"/>
  <c r="AJ351" i="25"/>
  <c r="AK344" i="25" s="1"/>
  <c r="T109" i="25"/>
  <c r="U102" i="25" s="1"/>
  <c r="AO428" i="25"/>
  <c r="AP421" i="25" s="1"/>
  <c r="AO427" i="25"/>
  <c r="AP420" i="25" s="1"/>
  <c r="BB620" i="25"/>
  <c r="BC613" i="25" s="1"/>
  <c r="AN412" i="25"/>
  <c r="AO405" i="25" s="1"/>
  <c r="AU517" i="25"/>
  <c r="AV510" i="25" s="1"/>
  <c r="V143" i="25"/>
  <c r="W136" i="25" s="1"/>
  <c r="AD263" i="25"/>
  <c r="AE256" i="25" s="1"/>
  <c r="AE274" i="25"/>
  <c r="AF267" i="25" s="1"/>
  <c r="BI724" i="25"/>
  <c r="BJ717" i="25" s="1"/>
  <c r="S93" i="25"/>
  <c r="T86" i="25" s="1"/>
  <c r="BC636" i="25"/>
  <c r="BD629" i="25" s="1"/>
  <c r="BD650" i="25"/>
  <c r="BE643" i="25" s="1"/>
  <c r="AX561" i="25"/>
  <c r="AY554" i="25" s="1"/>
  <c r="AG306" i="25"/>
  <c r="AH299" i="25" s="1"/>
  <c r="BB623" i="25"/>
  <c r="BC616" i="25" s="1"/>
  <c r="AJ349" i="25"/>
  <c r="AK342" i="25" s="1"/>
  <c r="X169" i="25"/>
  <c r="Y162" i="25" s="1"/>
  <c r="W155" i="25"/>
  <c r="X148" i="25" s="1"/>
  <c r="AV533" i="25"/>
  <c r="AW526" i="25" s="1"/>
  <c r="BC637" i="25"/>
  <c r="BD630" i="25" s="1"/>
  <c r="BI727" i="25"/>
  <c r="BJ720" i="25" s="1"/>
  <c r="X172" i="25"/>
  <c r="Y165" i="25" s="1"/>
  <c r="AY577" i="25"/>
  <c r="AZ570" i="25" s="1"/>
  <c r="BG698" i="25"/>
  <c r="BH691" i="25" s="1"/>
  <c r="AB231" i="25"/>
  <c r="AC224" i="25" s="1"/>
  <c r="AQ458" i="25"/>
  <c r="AR451" i="25" s="1"/>
  <c r="AC248" i="25"/>
  <c r="AD241" i="25" s="1"/>
  <c r="BH710" i="25"/>
  <c r="BI703" i="25" s="1"/>
  <c r="AK366" i="25"/>
  <c r="AL359" i="25" s="1"/>
  <c r="X171" i="25"/>
  <c r="Y164" i="25" s="1"/>
  <c r="U117" i="25"/>
  <c r="U124" i="25" s="1"/>
  <c r="BE668" i="25"/>
  <c r="BF661" i="25" s="1"/>
  <c r="AC247" i="25"/>
  <c r="AD240" i="25" s="1"/>
  <c r="AM394" i="25"/>
  <c r="AN387" i="25" s="1"/>
  <c r="AL381" i="25"/>
  <c r="AM374" i="25" s="1"/>
  <c r="W158" i="25"/>
  <c r="X151" i="25" s="1"/>
  <c r="AU518" i="25"/>
  <c r="AV511" i="25" s="1"/>
  <c r="R60" i="25"/>
  <c r="R67" i="25" s="1"/>
  <c r="BC635" i="25"/>
  <c r="BD628" i="25" s="1"/>
  <c r="BH711" i="25"/>
  <c r="BI704" i="25" s="1"/>
  <c r="AX563" i="25"/>
  <c r="AY556" i="25" s="1"/>
  <c r="BL773" i="25"/>
  <c r="BM766" i="25" s="1"/>
  <c r="M46" i="25"/>
  <c r="M946" i="25" s="1"/>
  <c r="M953" i="25" s="1"/>
  <c r="L43" i="25"/>
  <c r="L943" i="25" s="1"/>
  <c r="AR472" i="25"/>
  <c r="AS465" i="25" s="1"/>
  <c r="AL383" i="25"/>
  <c r="AM376" i="25" s="1"/>
  <c r="AN410" i="25"/>
  <c r="AO403" i="25" s="1"/>
  <c r="AD262" i="25"/>
  <c r="AE255" i="25" s="1"/>
  <c r="BD652" i="25"/>
  <c r="BE645" i="25" s="1"/>
  <c r="AE275" i="25"/>
  <c r="AF268" i="25" s="1"/>
  <c r="AI336" i="25"/>
  <c r="AJ329" i="25" s="1"/>
  <c r="BA605" i="25"/>
  <c r="BB598" i="25" s="1"/>
  <c r="BB622" i="25"/>
  <c r="BC615" i="25" s="1"/>
  <c r="W156" i="25"/>
  <c r="X149" i="25" s="1"/>
  <c r="T221" i="25" l="1"/>
  <c r="T228" i="25" s="1"/>
  <c r="T206" i="25"/>
  <c r="T213" i="25"/>
  <c r="T146" i="25"/>
  <c r="T153" i="25" s="1"/>
  <c r="T131" i="25"/>
  <c r="T138" i="25"/>
  <c r="T236" i="25"/>
  <c r="T243" i="25" s="1"/>
  <c r="T176" i="25"/>
  <c r="T183" i="25"/>
  <c r="T191" i="25"/>
  <c r="T198" i="25" s="1"/>
  <c r="T161" i="25"/>
  <c r="T168" i="25"/>
  <c r="C266" i="25"/>
  <c r="T251" i="25"/>
  <c r="T258" i="25" s="1"/>
  <c r="Z40" i="28"/>
  <c r="Y58" i="11"/>
  <c r="AA46" i="28"/>
  <c r="Z50" i="11"/>
  <c r="V43" i="28"/>
  <c r="U49" i="11"/>
  <c r="U17" i="41" s="1"/>
  <c r="AU63" i="12"/>
  <c r="AV18" i="33"/>
  <c r="AV19" i="33" s="1"/>
  <c r="AV21" i="33" s="1"/>
  <c r="AV30" i="33" s="1"/>
  <c r="P24" i="11"/>
  <c r="P26" i="41" s="1"/>
  <c r="P24" i="41" s="1"/>
  <c r="Q25" i="11"/>
  <c r="P21" i="11"/>
  <c r="Q22" i="11"/>
  <c r="M951" i="25"/>
  <c r="L950" i="25"/>
  <c r="I27" i="11" s="1"/>
  <c r="I20" i="11" s="1"/>
  <c r="H49" i="12"/>
  <c r="I6" i="41" s="1"/>
  <c r="M949" i="25"/>
  <c r="R30" i="11"/>
  <c r="S31" i="11"/>
  <c r="M53" i="25"/>
  <c r="N46" i="25" s="1"/>
  <c r="N946" i="25" s="1"/>
  <c r="N953" i="25" s="1"/>
  <c r="AF275" i="25"/>
  <c r="AG268" i="25" s="1"/>
  <c r="AO410" i="25"/>
  <c r="AP403" i="25" s="1"/>
  <c r="BM773" i="25"/>
  <c r="BI711" i="25"/>
  <c r="BJ704" i="25" s="1"/>
  <c r="V117" i="25"/>
  <c r="V124" i="25" s="1"/>
  <c r="AZ577" i="25"/>
  <c r="BA570" i="25" s="1"/>
  <c r="AK349" i="25"/>
  <c r="AL342" i="25" s="1"/>
  <c r="AP428" i="25"/>
  <c r="AQ421" i="25" s="1"/>
  <c r="T96" i="25"/>
  <c r="U89" i="25" s="1"/>
  <c r="AU500" i="25"/>
  <c r="AV493" i="25" s="1"/>
  <c r="AB214" i="25"/>
  <c r="AC207" i="25" s="1"/>
  <c r="BB608" i="25"/>
  <c r="BC601" i="25" s="1"/>
  <c r="BE651" i="25"/>
  <c r="BF644" i="25" s="1"/>
  <c r="BG683" i="25"/>
  <c r="BH676" i="25" s="1"/>
  <c r="AZ575" i="25"/>
  <c r="BA568" i="25" s="1"/>
  <c r="AI320" i="25"/>
  <c r="AJ313" i="25" s="1"/>
  <c r="AJ335" i="25"/>
  <c r="AK328" i="25" s="1"/>
  <c r="W140" i="25"/>
  <c r="X133" i="25" s="1"/>
  <c r="AV515" i="25"/>
  <c r="AW508" i="25" s="1"/>
  <c r="S83" i="25"/>
  <c r="T76" i="25" s="1"/>
  <c r="BH695" i="25"/>
  <c r="BI688" i="25" s="1"/>
  <c r="S81" i="25"/>
  <c r="T74" i="25" s="1"/>
  <c r="AJ334" i="25"/>
  <c r="AK327" i="25" s="1"/>
  <c r="BK736" i="25"/>
  <c r="BK743" i="25" s="1"/>
  <c r="BI713" i="25"/>
  <c r="BJ706" i="25" s="1"/>
  <c r="BB607" i="25"/>
  <c r="BC600" i="25" s="1"/>
  <c r="BA591" i="25"/>
  <c r="BB584" i="25" s="1"/>
  <c r="BA592" i="25"/>
  <c r="BB585" i="25" s="1"/>
  <c r="S82" i="25"/>
  <c r="T75" i="25" s="1"/>
  <c r="AA200" i="25"/>
  <c r="AB193" i="25" s="1"/>
  <c r="BH696" i="25"/>
  <c r="BI689" i="25" s="1"/>
  <c r="BB604" i="25"/>
  <c r="BC597" i="25" s="1"/>
  <c r="AI321" i="25"/>
  <c r="AJ314" i="25" s="1"/>
  <c r="BG682" i="25"/>
  <c r="BH675" i="25" s="1"/>
  <c r="AJ337" i="25"/>
  <c r="AK330" i="25" s="1"/>
  <c r="AM379" i="25"/>
  <c r="AN372" i="25" s="1"/>
  <c r="BF665" i="25"/>
  <c r="BG658" i="25" s="1"/>
  <c r="U113" i="25"/>
  <c r="V106" i="25" s="1"/>
  <c r="BF664" i="25"/>
  <c r="BG657" i="25" s="1"/>
  <c r="Y173" i="25"/>
  <c r="Z166" i="25" s="1"/>
  <c r="BB605" i="25"/>
  <c r="BC598" i="25" s="1"/>
  <c r="AD247" i="25"/>
  <c r="AE240" i="25" s="1"/>
  <c r="BI710" i="25"/>
  <c r="BJ703" i="25" s="1"/>
  <c r="AC231" i="25"/>
  <c r="AD224" i="25" s="1"/>
  <c r="Y172" i="25"/>
  <c r="Z165" i="25" s="1"/>
  <c r="T93" i="25"/>
  <c r="U86" i="25" s="1"/>
  <c r="AF274" i="25"/>
  <c r="AG267" i="25" s="1"/>
  <c r="BK732" i="25"/>
  <c r="BK739" i="25" s="1"/>
  <c r="AW530" i="25"/>
  <c r="AX523" i="25" s="1"/>
  <c r="AP425" i="25"/>
  <c r="AQ418" i="25" s="1"/>
  <c r="AO411" i="25"/>
  <c r="AP404" i="25" s="1"/>
  <c r="BC621" i="25"/>
  <c r="BD614" i="25" s="1"/>
  <c r="AN397" i="25"/>
  <c r="AO390" i="25" s="1"/>
  <c r="AS470" i="25"/>
  <c r="AT463" i="25" s="1"/>
  <c r="S59" i="25"/>
  <c r="S66" i="25" s="1"/>
  <c r="R57" i="25"/>
  <c r="R64" i="25" s="1"/>
  <c r="AH308" i="25"/>
  <c r="AI301" i="25" s="1"/>
  <c r="T95" i="25"/>
  <c r="U88" i="25" s="1"/>
  <c r="AR454" i="25"/>
  <c r="AS447" i="25" s="1"/>
  <c r="AR455" i="25"/>
  <c r="AS448" i="25" s="1"/>
  <c r="AC232" i="25"/>
  <c r="AD225" i="25" s="1"/>
  <c r="BI709" i="25"/>
  <c r="BJ702" i="25" s="1"/>
  <c r="AB215" i="25"/>
  <c r="AC208" i="25" s="1"/>
  <c r="BJ728" i="25"/>
  <c r="BK721" i="25" s="1"/>
  <c r="AL367" i="25"/>
  <c r="AM360" i="25" s="1"/>
  <c r="AF277" i="25"/>
  <c r="AG270" i="25" s="1"/>
  <c r="V121" i="25"/>
  <c r="V128" i="25" s="1"/>
  <c r="V118" i="25"/>
  <c r="V125" i="25" s="1"/>
  <c r="Z184" i="25"/>
  <c r="AA177" i="25" s="1"/>
  <c r="V116" i="25"/>
  <c r="V123" i="25" s="1"/>
  <c r="AT487" i="25"/>
  <c r="AU480" i="25" s="1"/>
  <c r="AE259" i="25"/>
  <c r="AF252" i="25" s="1"/>
  <c r="BI712" i="25"/>
  <c r="BJ705" i="25" s="1"/>
  <c r="AM381" i="25"/>
  <c r="AN374" i="25" s="1"/>
  <c r="AD248" i="25"/>
  <c r="AE241" i="25" s="1"/>
  <c r="BJ727" i="25"/>
  <c r="BK720" i="25" s="1"/>
  <c r="AE263" i="25"/>
  <c r="AF256" i="25" s="1"/>
  <c r="BD638" i="25"/>
  <c r="BE631" i="25" s="1"/>
  <c r="AG289" i="25"/>
  <c r="AH282" i="25" s="1"/>
  <c r="AD244" i="25"/>
  <c r="AE237" i="25" s="1"/>
  <c r="AM380" i="25"/>
  <c r="AN373" i="25" s="1"/>
  <c r="AP424" i="25"/>
  <c r="AQ417" i="25" s="1"/>
  <c r="BA590" i="25"/>
  <c r="BB583" i="25" s="1"/>
  <c r="BC619" i="25"/>
  <c r="BD612" i="25" s="1"/>
  <c r="AW529" i="25"/>
  <c r="AX522" i="25" s="1"/>
  <c r="AF276" i="25"/>
  <c r="AG269" i="25" s="1"/>
  <c r="U112" i="25"/>
  <c r="V105" i="25" s="1"/>
  <c r="AC233" i="25"/>
  <c r="AD226" i="25" s="1"/>
  <c r="Z188" i="25"/>
  <c r="AA181" i="25" s="1"/>
  <c r="BA593" i="25"/>
  <c r="BB586" i="25" s="1"/>
  <c r="BM769" i="25"/>
  <c r="AI323" i="25"/>
  <c r="AJ316" i="25" s="1"/>
  <c r="AB216" i="25"/>
  <c r="AC209" i="25" s="1"/>
  <c r="S78" i="25"/>
  <c r="T71" i="25" s="1"/>
  <c r="BF667" i="25"/>
  <c r="BG660" i="25" s="1"/>
  <c r="AH305" i="25"/>
  <c r="AI298" i="25" s="1"/>
  <c r="R58" i="25"/>
  <c r="R65" i="25" s="1"/>
  <c r="AO409" i="25"/>
  <c r="AP402" i="25" s="1"/>
  <c r="AT486" i="25"/>
  <c r="AU479" i="25" s="1"/>
  <c r="BM770" i="25"/>
  <c r="AI322" i="25"/>
  <c r="AJ315" i="25" s="1"/>
  <c r="AS473" i="25"/>
  <c r="AT466" i="25" s="1"/>
  <c r="AE262" i="25"/>
  <c r="AF255" i="25" s="1"/>
  <c r="AY563" i="25"/>
  <c r="AZ556" i="25" s="1"/>
  <c r="AV518" i="25"/>
  <c r="AW511" i="25" s="1"/>
  <c r="BJ724" i="25"/>
  <c r="BK717" i="25" s="1"/>
  <c r="W143" i="25"/>
  <c r="X136" i="25" s="1"/>
  <c r="AP427" i="25"/>
  <c r="AQ420" i="25" s="1"/>
  <c r="AK351" i="25"/>
  <c r="AL344" i="25" s="1"/>
  <c r="AP426" i="25"/>
  <c r="AQ419" i="25" s="1"/>
  <c r="AU502" i="25"/>
  <c r="AV495" i="25" s="1"/>
  <c r="AT484" i="25"/>
  <c r="AU477" i="25" s="1"/>
  <c r="AX544" i="25"/>
  <c r="AY537" i="25" s="1"/>
  <c r="AQ440" i="25"/>
  <c r="AR433" i="25" s="1"/>
  <c r="AT488" i="25"/>
  <c r="AU481" i="25" s="1"/>
  <c r="AG290" i="25"/>
  <c r="AH283" i="25" s="1"/>
  <c r="W142" i="25"/>
  <c r="X135" i="25" s="1"/>
  <c r="AS469" i="25"/>
  <c r="AT462" i="25" s="1"/>
  <c r="AK352" i="25"/>
  <c r="AL345" i="25" s="1"/>
  <c r="AB217" i="25"/>
  <c r="AC210" i="25" s="1"/>
  <c r="AC229" i="25"/>
  <c r="AD222" i="25" s="1"/>
  <c r="AV516" i="25"/>
  <c r="AW509" i="25" s="1"/>
  <c r="Y170" i="25"/>
  <c r="Z163" i="25" s="1"/>
  <c r="AI319" i="25"/>
  <c r="AJ312" i="25" s="1"/>
  <c r="BL755" i="25"/>
  <c r="BM748" i="25" s="1"/>
  <c r="AY560" i="25"/>
  <c r="AZ553" i="25" s="1"/>
  <c r="AQ441" i="25"/>
  <c r="AR434" i="25" s="1"/>
  <c r="U108" i="25"/>
  <c r="V101" i="25" s="1"/>
  <c r="BH697" i="25"/>
  <c r="BI690" i="25" s="1"/>
  <c r="T97" i="25"/>
  <c r="U90" i="25" s="1"/>
  <c r="AG291" i="25"/>
  <c r="AH284" i="25" s="1"/>
  <c r="V119" i="25"/>
  <c r="V126" i="25" s="1"/>
  <c r="AH307" i="25"/>
  <c r="AI300" i="25" s="1"/>
  <c r="Z186" i="25"/>
  <c r="AA179" i="25" s="1"/>
  <c r="AD246" i="25"/>
  <c r="AE239" i="25" s="1"/>
  <c r="S80" i="25"/>
  <c r="T73" i="25" s="1"/>
  <c r="BL758" i="25"/>
  <c r="BM751" i="25" s="1"/>
  <c r="AX546" i="25"/>
  <c r="AY539" i="25" s="1"/>
  <c r="BC622" i="25"/>
  <c r="BD615" i="25" s="1"/>
  <c r="AJ336" i="25"/>
  <c r="AK329" i="25" s="1"/>
  <c r="BE652" i="25"/>
  <c r="BF645" i="25" s="1"/>
  <c r="AS472" i="25"/>
  <c r="AT465" i="25" s="1"/>
  <c r="AL366" i="25"/>
  <c r="AM359" i="25" s="1"/>
  <c r="X155" i="25"/>
  <c r="Y148" i="25" s="1"/>
  <c r="M51" i="25"/>
  <c r="B225" i="25"/>
  <c r="B217" i="25"/>
  <c r="R61" i="25"/>
  <c r="R68" i="25" s="1"/>
  <c r="AZ574" i="25"/>
  <c r="BA567" i="25" s="1"/>
  <c r="AL368" i="25"/>
  <c r="AM361" i="25" s="1"/>
  <c r="AV514" i="25"/>
  <c r="AW507" i="25" s="1"/>
  <c r="AG293" i="25"/>
  <c r="AH286" i="25" s="1"/>
  <c r="AX547" i="25"/>
  <c r="AY540" i="25" s="1"/>
  <c r="B221" i="25"/>
  <c r="B213" i="25"/>
  <c r="B224" i="25"/>
  <c r="B216" i="25"/>
  <c r="AC230" i="25"/>
  <c r="AD223" i="25" s="1"/>
  <c r="Z185" i="25"/>
  <c r="AA178" i="25" s="1"/>
  <c r="U110" i="25"/>
  <c r="V103" i="25" s="1"/>
  <c r="AM382" i="25"/>
  <c r="AN375" i="25" s="1"/>
  <c r="X157" i="25"/>
  <c r="Y150" i="25" s="1"/>
  <c r="AY559" i="25"/>
  <c r="AZ552" i="25" s="1"/>
  <c r="AX545" i="25"/>
  <c r="AY538" i="25" s="1"/>
  <c r="AA199" i="25"/>
  <c r="AB192" i="25" s="1"/>
  <c r="BL756" i="25"/>
  <c r="BM749" i="25" s="1"/>
  <c r="AW532" i="25"/>
  <c r="AX525" i="25" s="1"/>
  <c r="AG292" i="25"/>
  <c r="AH285" i="25" s="1"/>
  <c r="AY562" i="25"/>
  <c r="AZ555" i="25" s="1"/>
  <c r="S79" i="25"/>
  <c r="T72" i="25" s="1"/>
  <c r="AK353" i="25"/>
  <c r="AL346" i="25" s="1"/>
  <c r="AM383" i="25"/>
  <c r="AN376" i="25" s="1"/>
  <c r="M49" i="25"/>
  <c r="M45" i="25"/>
  <c r="M945" i="25" s="1"/>
  <c r="M952" i="25" s="1"/>
  <c r="B226" i="25"/>
  <c r="B218" i="25"/>
  <c r="B222" i="25"/>
  <c r="B214" i="25"/>
  <c r="B208" i="25"/>
  <c r="B200" i="25"/>
  <c r="L50" i="25"/>
  <c r="AH306" i="25"/>
  <c r="AI299" i="25" s="1"/>
  <c r="BD636" i="25"/>
  <c r="BE629" i="25" s="1"/>
  <c r="AV517" i="25"/>
  <c r="AW510" i="25" s="1"/>
  <c r="AO412" i="25"/>
  <c r="AP405" i="25" s="1"/>
  <c r="U109" i="25"/>
  <c r="V102" i="25" s="1"/>
  <c r="AU499" i="25"/>
  <c r="AV492" i="25" s="1"/>
  <c r="U111" i="25"/>
  <c r="V104" i="25" s="1"/>
  <c r="V120" i="25"/>
  <c r="V127" i="25" s="1"/>
  <c r="AK350" i="25"/>
  <c r="AL343" i="25" s="1"/>
  <c r="W141" i="25"/>
  <c r="X134" i="25" s="1"/>
  <c r="Z187" i="25"/>
  <c r="AA180" i="25" s="1"/>
  <c r="AF278" i="25"/>
  <c r="AG271" i="25" s="1"/>
  <c r="AJ338" i="25"/>
  <c r="AK331" i="25" s="1"/>
  <c r="BM771" i="25"/>
  <c r="BE649" i="25"/>
  <c r="BF642" i="25" s="1"/>
  <c r="AU503" i="25"/>
  <c r="AV496" i="25" s="1"/>
  <c r="T98" i="25"/>
  <c r="U91" i="25" s="1"/>
  <c r="AR457" i="25"/>
  <c r="AS450" i="25" s="1"/>
  <c r="AN398" i="25"/>
  <c r="AO391" i="25" s="1"/>
  <c r="AH304" i="25"/>
  <c r="AI297" i="25" s="1"/>
  <c r="AE260" i="25"/>
  <c r="AF253" i="25" s="1"/>
  <c r="BG679" i="25"/>
  <c r="BH672" i="25" s="1"/>
  <c r="AA201" i="25"/>
  <c r="AB194" i="25" s="1"/>
  <c r="X154" i="25"/>
  <c r="Y147" i="25" s="1"/>
  <c r="BD634" i="25"/>
  <c r="BE627" i="25" s="1"/>
  <c r="BL757" i="25"/>
  <c r="BM750" i="25" s="1"/>
  <c r="AQ443" i="25"/>
  <c r="AR436" i="25" s="1"/>
  <c r="BJ726" i="25"/>
  <c r="BK719" i="25" s="1"/>
  <c r="R56" i="25"/>
  <c r="R63" i="25" s="1"/>
  <c r="BM772" i="25"/>
  <c r="X156" i="25"/>
  <c r="Y149" i="25" s="1"/>
  <c r="BD635" i="25"/>
  <c r="BE628" i="25" s="1"/>
  <c r="S60" i="25"/>
  <c r="S67" i="25" s="1"/>
  <c r="X158" i="25"/>
  <c r="Y151" i="25" s="1"/>
  <c r="AN394" i="25"/>
  <c r="AO387" i="25" s="1"/>
  <c r="BF668" i="25"/>
  <c r="BG661" i="25" s="1"/>
  <c r="Y171" i="25"/>
  <c r="Z164" i="25" s="1"/>
  <c r="AR458" i="25"/>
  <c r="AS451" i="25" s="1"/>
  <c r="BH698" i="25"/>
  <c r="BI691" i="25" s="1"/>
  <c r="BD637" i="25"/>
  <c r="BE630" i="25" s="1"/>
  <c r="AW533" i="25"/>
  <c r="AX526" i="25" s="1"/>
  <c r="Y169" i="25"/>
  <c r="Z162" i="25" s="1"/>
  <c r="BC623" i="25"/>
  <c r="BD616" i="25" s="1"/>
  <c r="AY561" i="25"/>
  <c r="AZ554" i="25" s="1"/>
  <c r="BE650" i="25"/>
  <c r="BF643" i="25" s="1"/>
  <c r="BC620" i="25"/>
  <c r="BD613" i="25" s="1"/>
  <c r="AN395" i="25"/>
  <c r="AO388" i="25" s="1"/>
  <c r="AL365" i="25"/>
  <c r="AM358" i="25" s="1"/>
  <c r="AT485" i="25"/>
  <c r="AU478" i="25" s="1"/>
  <c r="AR456" i="25"/>
  <c r="AS449" i="25" s="1"/>
  <c r="AQ442" i="25"/>
  <c r="AR435" i="25" s="1"/>
  <c r="AO413" i="25"/>
  <c r="AP406" i="25" s="1"/>
  <c r="BK734" i="25"/>
  <c r="BK741" i="25" s="1"/>
  <c r="M41" i="25"/>
  <c r="M941" i="25" s="1"/>
  <c r="BE653" i="25"/>
  <c r="BF646" i="25" s="1"/>
  <c r="W139" i="25"/>
  <c r="X132" i="25" s="1"/>
  <c r="AZ578" i="25"/>
  <c r="BA571" i="25" s="1"/>
  <c r="AW531" i="25"/>
  <c r="AX524" i="25" s="1"/>
  <c r="BG681" i="25"/>
  <c r="BH674" i="25" s="1"/>
  <c r="AL364" i="25"/>
  <c r="AM357" i="25" s="1"/>
  <c r="BJ725" i="25"/>
  <c r="BK718" i="25" s="1"/>
  <c r="BL754" i="25"/>
  <c r="BM747" i="25" s="1"/>
  <c r="BB606" i="25"/>
  <c r="BC599" i="25" s="1"/>
  <c r="AN396" i="25"/>
  <c r="AO389" i="25" s="1"/>
  <c r="BA589" i="25"/>
  <c r="BB582" i="25" s="1"/>
  <c r="AA202" i="25"/>
  <c r="AB195" i="25" s="1"/>
  <c r="AZ576" i="25"/>
  <c r="BA569" i="25" s="1"/>
  <c r="BH694" i="25"/>
  <c r="BI687" i="25" s="1"/>
  <c r="AB218" i="25"/>
  <c r="AC211" i="25" s="1"/>
  <c r="BK735" i="25"/>
  <c r="BK742" i="25" s="1"/>
  <c r="AA203" i="25"/>
  <c r="AB196" i="25" s="1"/>
  <c r="AS471" i="25"/>
  <c r="AT464" i="25" s="1"/>
  <c r="BF666" i="25"/>
  <c r="BG659" i="25" s="1"/>
  <c r="AQ439" i="25"/>
  <c r="AR432" i="25" s="1"/>
  <c r="AU501" i="25"/>
  <c r="AV494" i="25" s="1"/>
  <c r="BG680" i="25"/>
  <c r="BH673" i="25" s="1"/>
  <c r="AE261" i="25"/>
  <c r="AF254" i="25" s="1"/>
  <c r="T94" i="25"/>
  <c r="U87" i="25" s="1"/>
  <c r="AX548" i="25"/>
  <c r="AY541" i="25" s="1"/>
  <c r="BK733" i="25"/>
  <c r="BK740" i="25" s="1"/>
  <c r="AD245" i="25"/>
  <c r="AE238" i="25" s="1"/>
  <c r="U221" i="25" l="1"/>
  <c r="U228" i="25" s="1"/>
  <c r="U146" i="25"/>
  <c r="U153" i="25"/>
  <c r="U236" i="25"/>
  <c r="U243" i="25" s="1"/>
  <c r="U191" i="25"/>
  <c r="U198" i="25"/>
  <c r="U161" i="25"/>
  <c r="U168" i="25" s="1"/>
  <c r="U176" i="25"/>
  <c r="U183" i="25"/>
  <c r="U131" i="25"/>
  <c r="U138" i="25" s="1"/>
  <c r="U251" i="25"/>
  <c r="U258" i="25"/>
  <c r="U206" i="25"/>
  <c r="U213" i="25" s="1"/>
  <c r="C281" i="25"/>
  <c r="U266" i="25"/>
  <c r="U273" i="25" s="1"/>
  <c r="AB46" i="28"/>
  <c r="AA50" i="11"/>
  <c r="C50" i="40"/>
  <c r="W43" i="28"/>
  <c r="V49" i="11"/>
  <c r="V17" i="41" s="1"/>
  <c r="AA40" i="28"/>
  <c r="Z58" i="11"/>
  <c r="R27" i="41"/>
  <c r="AW17" i="33"/>
  <c r="AW28" i="33" s="1"/>
  <c r="AW9" i="14"/>
  <c r="AV56" i="11" s="1"/>
  <c r="AV32" i="41" s="1"/>
  <c r="Q21" i="11"/>
  <c r="R22" i="11"/>
  <c r="Q24" i="11"/>
  <c r="Q26" i="41" s="1"/>
  <c r="Q24" i="41" s="1"/>
  <c r="R25" i="11"/>
  <c r="M948" i="25"/>
  <c r="J23" i="11" s="1"/>
  <c r="I48" i="12"/>
  <c r="I50" i="12"/>
  <c r="J34" i="11"/>
  <c r="J29" i="11" s="1"/>
  <c r="S30" i="11"/>
  <c r="T31" i="11"/>
  <c r="N53" i="25"/>
  <c r="O46" i="25" s="1"/>
  <c r="O946" i="25" s="1"/>
  <c r="O953" i="25" s="1"/>
  <c r="M48" i="25"/>
  <c r="N41" i="25" s="1"/>
  <c r="N941" i="25" s="1"/>
  <c r="U94" i="25"/>
  <c r="V87" i="25" s="1"/>
  <c r="BB589" i="25"/>
  <c r="BC582" i="25" s="1"/>
  <c r="BM754" i="25"/>
  <c r="BL734" i="25"/>
  <c r="BL741" i="25" s="1"/>
  <c r="AO395" i="25"/>
  <c r="AP388" i="25" s="1"/>
  <c r="AZ561" i="25"/>
  <c r="BA554" i="25" s="1"/>
  <c r="AX533" i="25"/>
  <c r="AY526" i="25" s="1"/>
  <c r="AS458" i="25"/>
  <c r="AT451" i="25" s="1"/>
  <c r="BE635" i="25"/>
  <c r="BF628" i="25" s="1"/>
  <c r="S56" i="25"/>
  <c r="S63" i="25" s="1"/>
  <c r="BM757" i="25"/>
  <c r="AF260" i="25"/>
  <c r="AG253" i="25" s="1"/>
  <c r="AK338" i="25"/>
  <c r="AL331" i="25" s="1"/>
  <c r="AL350" i="25"/>
  <c r="AM343" i="25" s="1"/>
  <c r="AP412" i="25"/>
  <c r="AQ405" i="25" s="1"/>
  <c r="BM756" i="25"/>
  <c r="AY547" i="25"/>
  <c r="AZ540" i="25" s="1"/>
  <c r="BM758" i="25"/>
  <c r="BI697" i="25"/>
  <c r="BJ690" i="25" s="1"/>
  <c r="AT469" i="25"/>
  <c r="AU462" i="25" s="1"/>
  <c r="AU484" i="25"/>
  <c r="AV477" i="25" s="1"/>
  <c r="AZ563" i="25"/>
  <c r="BA556" i="25" s="1"/>
  <c r="S58" i="25"/>
  <c r="S65" i="25" s="1"/>
  <c r="T78" i="25"/>
  <c r="U71" i="25" s="1"/>
  <c r="AE248" i="25"/>
  <c r="AF241" i="25" s="1"/>
  <c r="AA184" i="25"/>
  <c r="AB177" i="25" s="1"/>
  <c r="AM367" i="25"/>
  <c r="AN360" i="25" s="1"/>
  <c r="S57" i="25"/>
  <c r="S64" i="25" s="1"/>
  <c r="AX530" i="25"/>
  <c r="AY523" i="25" s="1"/>
  <c r="BG664" i="25"/>
  <c r="BH657" i="25" s="1"/>
  <c r="BB591" i="25"/>
  <c r="BC584" i="25" s="1"/>
  <c r="BL736" i="25"/>
  <c r="BL743" i="25" s="1"/>
  <c r="BA575" i="25"/>
  <c r="BB568" i="25" s="1"/>
  <c r="BC608" i="25"/>
  <c r="BD601" i="25" s="1"/>
  <c r="AL349" i="25"/>
  <c r="AM342" i="25" s="1"/>
  <c r="BL733" i="25"/>
  <c r="BL740" i="25" s="1"/>
  <c r="BI694" i="25"/>
  <c r="BJ687" i="25" s="1"/>
  <c r="AO396" i="25"/>
  <c r="AP389" i="25" s="1"/>
  <c r="BA578" i="25"/>
  <c r="BB571" i="25" s="1"/>
  <c r="AM365" i="25"/>
  <c r="AN358" i="25" s="1"/>
  <c r="BD620" i="25"/>
  <c r="BE613" i="25" s="1"/>
  <c r="BE637" i="25"/>
  <c r="BF630" i="25" s="1"/>
  <c r="BK726" i="25"/>
  <c r="BL719" i="25" s="1"/>
  <c r="BE634" i="25"/>
  <c r="BF627" i="25" s="1"/>
  <c r="AG278" i="25"/>
  <c r="AH271" i="25" s="1"/>
  <c r="X141" i="25"/>
  <c r="Y134" i="25" s="1"/>
  <c r="W120" i="25"/>
  <c r="W127" i="25" s="1"/>
  <c r="AH292" i="25"/>
  <c r="AI285" i="25" s="1"/>
  <c r="Y157" i="25"/>
  <c r="Z150" i="25" s="1"/>
  <c r="AH293" i="25"/>
  <c r="AI286" i="25" s="1"/>
  <c r="BA574" i="25"/>
  <c r="BB567" i="25" s="1"/>
  <c r="BF652" i="25"/>
  <c r="BG645" i="25" s="1"/>
  <c r="BD622" i="25"/>
  <c r="BE615" i="25" s="1"/>
  <c r="T80" i="25"/>
  <c r="U73" i="25" s="1"/>
  <c r="AH291" i="25"/>
  <c r="AI284" i="25" s="1"/>
  <c r="V108" i="25"/>
  <c r="W101" i="25" s="1"/>
  <c r="AU488" i="25"/>
  <c r="AV481" i="25" s="1"/>
  <c r="AL351" i="25"/>
  <c r="AM344" i="25" s="1"/>
  <c r="AF262" i="25"/>
  <c r="AG255" i="25" s="1"/>
  <c r="AI305" i="25"/>
  <c r="AJ298" i="25" s="1"/>
  <c r="AC216" i="25"/>
  <c r="AD209" i="25" s="1"/>
  <c r="AN380" i="25"/>
  <c r="AO373" i="25" s="1"/>
  <c r="BE638" i="25"/>
  <c r="BF631" i="25" s="1"/>
  <c r="AN381" i="25"/>
  <c r="AO374" i="25" s="1"/>
  <c r="AF259" i="25"/>
  <c r="AG252" i="25" s="1"/>
  <c r="W118" i="25"/>
  <c r="W125" i="25" s="1"/>
  <c r="BK728" i="25"/>
  <c r="BL721" i="25" s="1"/>
  <c r="AO397" i="25"/>
  <c r="AP390" i="25" s="1"/>
  <c r="AP411" i="25"/>
  <c r="AQ404" i="25" s="1"/>
  <c r="BL732" i="25"/>
  <c r="BL739" i="25" s="1"/>
  <c r="AJ321" i="25"/>
  <c r="AK314" i="25" s="1"/>
  <c r="AB200" i="25"/>
  <c r="AC193" i="25" s="1"/>
  <c r="BC607" i="25"/>
  <c r="BD600" i="25" s="1"/>
  <c r="AK334" i="25"/>
  <c r="AL327" i="25" s="1"/>
  <c r="T83" i="25"/>
  <c r="U76" i="25" s="1"/>
  <c r="X140" i="25"/>
  <c r="Y133" i="25" s="1"/>
  <c r="AC214" i="25"/>
  <c r="AD207" i="25" s="1"/>
  <c r="AQ428" i="25"/>
  <c r="AR421" i="25" s="1"/>
  <c r="BA577" i="25"/>
  <c r="BB570" i="25" s="1"/>
  <c r="AF261" i="25"/>
  <c r="AG254" i="25" s="1"/>
  <c r="AB203" i="25"/>
  <c r="AC196" i="25" s="1"/>
  <c r="BL735" i="25"/>
  <c r="BL742" i="25" s="1"/>
  <c r="BA576" i="25"/>
  <c r="BB569" i="25" s="1"/>
  <c r="Y158" i="25"/>
  <c r="Z151" i="25" s="1"/>
  <c r="U98" i="25"/>
  <c r="V91" i="25" s="1"/>
  <c r="V111" i="25"/>
  <c r="W104" i="25" s="1"/>
  <c r="AI306" i="25"/>
  <c r="AJ299" i="25" s="1"/>
  <c r="AW514" i="25"/>
  <c r="AX507" i="25" s="1"/>
  <c r="AK336" i="25"/>
  <c r="AL329" i="25" s="1"/>
  <c r="AI307" i="25"/>
  <c r="AJ300" i="25" s="1"/>
  <c r="U97" i="25"/>
  <c r="V90" i="25" s="1"/>
  <c r="AR441" i="25"/>
  <c r="AS434" i="25" s="1"/>
  <c r="Z170" i="25"/>
  <c r="AA163" i="25" s="1"/>
  <c r="AR440" i="25"/>
  <c r="AS433" i="25" s="1"/>
  <c r="AQ427" i="25"/>
  <c r="AR420" i="25" s="1"/>
  <c r="AT473" i="25"/>
  <c r="AU466" i="25" s="1"/>
  <c r="AJ323" i="25"/>
  <c r="AK316" i="25" s="1"/>
  <c r="V112" i="25"/>
  <c r="W105" i="25" s="1"/>
  <c r="BB590" i="25"/>
  <c r="BC583" i="25" s="1"/>
  <c r="AE244" i="25"/>
  <c r="AF237" i="25" s="1"/>
  <c r="AU487" i="25"/>
  <c r="AV480" i="25" s="1"/>
  <c r="W121" i="25"/>
  <c r="W128" i="25" s="1"/>
  <c r="U95" i="25"/>
  <c r="V88" i="25" s="1"/>
  <c r="BD621" i="25"/>
  <c r="BE614" i="25" s="1"/>
  <c r="AG274" i="25"/>
  <c r="AH267" i="25" s="1"/>
  <c r="AD231" i="25"/>
  <c r="AE224" i="25" s="1"/>
  <c r="BC605" i="25"/>
  <c r="BD598" i="25" s="1"/>
  <c r="AK337" i="25"/>
  <c r="AL330" i="25" s="1"/>
  <c r="BC604" i="25"/>
  <c r="BD597" i="25" s="1"/>
  <c r="T82" i="25"/>
  <c r="U75" i="25" s="1"/>
  <c r="T81" i="25"/>
  <c r="U74" i="25" s="1"/>
  <c r="AW515" i="25"/>
  <c r="AX508" i="25" s="1"/>
  <c r="AK335" i="25"/>
  <c r="AL328" i="25" s="1"/>
  <c r="AV500" i="25"/>
  <c r="AW493" i="25" s="1"/>
  <c r="W117" i="25"/>
  <c r="W124" i="25" s="1"/>
  <c r="AP410" i="25"/>
  <c r="AQ403" i="25" s="1"/>
  <c r="BH680" i="25"/>
  <c r="BI673" i="25" s="1"/>
  <c r="BG666" i="25"/>
  <c r="BH659" i="25" s="1"/>
  <c r="AC218" i="25"/>
  <c r="AD211" i="25" s="1"/>
  <c r="AM364" i="25"/>
  <c r="AN357" i="25" s="1"/>
  <c r="Z169" i="25"/>
  <c r="AA162" i="25" s="1"/>
  <c r="BG668" i="25"/>
  <c r="BH661" i="25" s="1"/>
  <c r="T60" i="25"/>
  <c r="T67" i="25" s="1"/>
  <c r="AO398" i="25"/>
  <c r="AP391" i="25" s="1"/>
  <c r="AV503" i="25"/>
  <c r="AW496" i="25" s="1"/>
  <c r="V109" i="25"/>
  <c r="W102" i="25" s="1"/>
  <c r="T79" i="25"/>
  <c r="U72" i="25" s="1"/>
  <c r="AY545" i="25"/>
  <c r="AZ538" i="25" s="1"/>
  <c r="Y155" i="25"/>
  <c r="Z148" i="25" s="1"/>
  <c r="AY546" i="25"/>
  <c r="AZ539" i="25" s="1"/>
  <c r="AZ560" i="25"/>
  <c r="BA553" i="25" s="1"/>
  <c r="AJ319" i="25"/>
  <c r="AK312" i="25" s="1"/>
  <c r="AY544" i="25"/>
  <c r="AZ537" i="25" s="1"/>
  <c r="AW518" i="25"/>
  <c r="AX511" i="25" s="1"/>
  <c r="AJ322" i="25"/>
  <c r="AK315" i="25" s="1"/>
  <c r="AP409" i="25"/>
  <c r="AQ402" i="25" s="1"/>
  <c r="AA188" i="25"/>
  <c r="AB181" i="25" s="1"/>
  <c r="BD619" i="25"/>
  <c r="BE612" i="25" s="1"/>
  <c r="AQ424" i="25"/>
  <c r="AR417" i="25" s="1"/>
  <c r="AF263" i="25"/>
  <c r="AG256" i="25" s="1"/>
  <c r="W116" i="25"/>
  <c r="W123" i="25" s="1"/>
  <c r="AG277" i="25"/>
  <c r="AH270" i="25" s="1"/>
  <c r="AI308" i="25"/>
  <c r="AJ301" i="25" s="1"/>
  <c r="AT470" i="25"/>
  <c r="AU463" i="25" s="1"/>
  <c r="U93" i="25"/>
  <c r="V86" i="25" s="1"/>
  <c r="BJ710" i="25"/>
  <c r="BK703" i="25" s="1"/>
  <c r="Z173" i="25"/>
  <c r="AA166" i="25" s="1"/>
  <c r="BG665" i="25"/>
  <c r="BH658" i="25" s="1"/>
  <c r="BB592" i="25"/>
  <c r="BC585" i="25" s="1"/>
  <c r="AJ320" i="25"/>
  <c r="AK313" i="25" s="1"/>
  <c r="BF651" i="25"/>
  <c r="BG644" i="25" s="1"/>
  <c r="BJ711" i="25"/>
  <c r="BK704" i="25" s="1"/>
  <c r="AG275" i="25"/>
  <c r="AH268" i="25" s="1"/>
  <c r="AE245" i="25"/>
  <c r="AF238" i="25" s="1"/>
  <c r="AR442" i="25"/>
  <c r="AS435" i="25" s="1"/>
  <c r="AU485" i="25"/>
  <c r="AV478" i="25" s="1"/>
  <c r="AV499" i="25"/>
  <c r="AW492" i="25" s="1"/>
  <c r="BE636" i="25"/>
  <c r="BF629" i="25" s="1"/>
  <c r="B237" i="25"/>
  <c r="B229" i="25"/>
  <c r="M52" i="25"/>
  <c r="B231" i="25"/>
  <c r="B239" i="25"/>
  <c r="B240" i="25"/>
  <c r="B232" i="25"/>
  <c r="AM366" i="25"/>
  <c r="AN359" i="25" s="1"/>
  <c r="AA186" i="25"/>
  <c r="AB179" i="25" s="1"/>
  <c r="W119" i="25"/>
  <c r="W126" i="25" s="1"/>
  <c r="AW516" i="25"/>
  <c r="AX509" i="25" s="1"/>
  <c r="AC217" i="25"/>
  <c r="AD210" i="25" s="1"/>
  <c r="AH290" i="25"/>
  <c r="AI283" i="25" s="1"/>
  <c r="AQ426" i="25"/>
  <c r="AR419" i="25" s="1"/>
  <c r="BK724" i="25"/>
  <c r="BL717" i="25" s="1"/>
  <c r="BB593" i="25"/>
  <c r="BC586" i="25" s="1"/>
  <c r="AD233" i="25"/>
  <c r="AE226" i="25" s="1"/>
  <c r="AG276" i="25"/>
  <c r="AH269" i="25" s="1"/>
  <c r="BK727" i="25"/>
  <c r="BL720" i="25" s="1"/>
  <c r="BJ712" i="25"/>
  <c r="BK705" i="25" s="1"/>
  <c r="AC215" i="25"/>
  <c r="AD208" i="25" s="1"/>
  <c r="AD232" i="25"/>
  <c r="AE225" i="25" s="1"/>
  <c r="AQ425" i="25"/>
  <c r="AR418" i="25" s="1"/>
  <c r="AE247" i="25"/>
  <c r="AF240" i="25" s="1"/>
  <c r="V113" i="25"/>
  <c r="W106" i="25" s="1"/>
  <c r="AN379" i="25"/>
  <c r="AO372" i="25" s="1"/>
  <c r="BH682" i="25"/>
  <c r="BI675" i="25" s="1"/>
  <c r="U96" i="25"/>
  <c r="V89" i="25" s="1"/>
  <c r="N42" i="25"/>
  <c r="N942" i="25" s="1"/>
  <c r="N44" i="25"/>
  <c r="N944" i="25" s="1"/>
  <c r="AY548" i="25"/>
  <c r="AZ541" i="25" s="1"/>
  <c r="AV501" i="25"/>
  <c r="AW494" i="25" s="1"/>
  <c r="AT471" i="25"/>
  <c r="AU464" i="25" s="1"/>
  <c r="AB202" i="25"/>
  <c r="AC195" i="25" s="1"/>
  <c r="BC606" i="25"/>
  <c r="BD599" i="25" s="1"/>
  <c r="BK725" i="25"/>
  <c r="BL718" i="25" s="1"/>
  <c r="BH681" i="25"/>
  <c r="BI674" i="25" s="1"/>
  <c r="AX531" i="25"/>
  <c r="AY524" i="25" s="1"/>
  <c r="X139" i="25"/>
  <c r="Y132" i="25" s="1"/>
  <c r="Y156" i="25"/>
  <c r="Z149" i="25" s="1"/>
  <c r="Y154" i="25"/>
  <c r="Z147" i="25" s="1"/>
  <c r="BH679" i="25"/>
  <c r="BI672" i="25" s="1"/>
  <c r="AI304" i="25"/>
  <c r="AJ297" i="25" s="1"/>
  <c r="AS457" i="25"/>
  <c r="AT450" i="25" s="1"/>
  <c r="M43" i="25"/>
  <c r="M943" i="25" s="1"/>
  <c r="B223" i="25"/>
  <c r="B215" i="25"/>
  <c r="B241" i="25"/>
  <c r="B233" i="25"/>
  <c r="AL353" i="25"/>
  <c r="AM346" i="25" s="1"/>
  <c r="AZ562" i="25"/>
  <c r="BA555" i="25" s="1"/>
  <c r="AX532" i="25"/>
  <c r="AY525" i="25" s="1"/>
  <c r="AB199" i="25"/>
  <c r="AC192" i="25" s="1"/>
  <c r="AZ559" i="25"/>
  <c r="BA552" i="25" s="1"/>
  <c r="V110" i="25"/>
  <c r="W103" i="25" s="1"/>
  <c r="AD230" i="25"/>
  <c r="AE223" i="25" s="1"/>
  <c r="B236" i="25"/>
  <c r="B228" i="25"/>
  <c r="AM368" i="25"/>
  <c r="AN361" i="25" s="1"/>
  <c r="S61" i="25"/>
  <c r="S68" i="25" s="1"/>
  <c r="AT472" i="25"/>
  <c r="AU465" i="25" s="1"/>
  <c r="AE246" i="25"/>
  <c r="AF239" i="25" s="1"/>
  <c r="BM755" i="25"/>
  <c r="AD229" i="25"/>
  <c r="AE222" i="25" s="1"/>
  <c r="AL352" i="25"/>
  <c r="AM345" i="25" s="1"/>
  <c r="X142" i="25"/>
  <c r="Y135" i="25" s="1"/>
  <c r="AV502" i="25"/>
  <c r="AW495" i="25" s="1"/>
  <c r="X143" i="25"/>
  <c r="Y136" i="25" s="1"/>
  <c r="AU486" i="25"/>
  <c r="AV479" i="25" s="1"/>
  <c r="BG667" i="25"/>
  <c r="BH660" i="25" s="1"/>
  <c r="AX529" i="25"/>
  <c r="AY522" i="25" s="1"/>
  <c r="AH289" i="25"/>
  <c r="AI282" i="25" s="1"/>
  <c r="BJ709" i="25"/>
  <c r="BK702" i="25" s="1"/>
  <c r="AS455" i="25"/>
  <c r="AT448" i="25" s="1"/>
  <c r="AS454" i="25"/>
  <c r="AT447" i="25" s="1"/>
  <c r="T59" i="25"/>
  <c r="T66" i="25" s="1"/>
  <c r="Z172" i="25"/>
  <c r="AA165" i="25" s="1"/>
  <c r="BI696" i="25"/>
  <c r="BJ689" i="25" s="1"/>
  <c r="BJ713" i="25"/>
  <c r="BK706" i="25" s="1"/>
  <c r="BI695" i="25"/>
  <c r="BJ688" i="25" s="1"/>
  <c r="BH683" i="25"/>
  <c r="BI676" i="25" s="1"/>
  <c r="AR439" i="25"/>
  <c r="AS432" i="25" s="1"/>
  <c r="BF653" i="25"/>
  <c r="BG646" i="25" s="1"/>
  <c r="AP413" i="25"/>
  <c r="AQ406" i="25" s="1"/>
  <c r="AS456" i="25"/>
  <c r="AT449" i="25" s="1"/>
  <c r="BF650" i="25"/>
  <c r="BG643" i="25" s="1"/>
  <c r="BD623" i="25"/>
  <c r="BE616" i="25" s="1"/>
  <c r="BI698" i="25"/>
  <c r="BJ691" i="25" s="1"/>
  <c r="Z171" i="25"/>
  <c r="AA164" i="25" s="1"/>
  <c r="AO394" i="25"/>
  <c r="AP387" i="25" s="1"/>
  <c r="AR443" i="25"/>
  <c r="AS436" i="25" s="1"/>
  <c r="AB201" i="25"/>
  <c r="AC194" i="25" s="1"/>
  <c r="BF649" i="25"/>
  <c r="BG642" i="25" s="1"/>
  <c r="AA187" i="25"/>
  <c r="AB180" i="25" s="1"/>
  <c r="AW517" i="25"/>
  <c r="AX510" i="25" s="1"/>
  <c r="AN383" i="25"/>
  <c r="AO376" i="25" s="1"/>
  <c r="AN382" i="25"/>
  <c r="AO375" i="25" s="1"/>
  <c r="AA185" i="25"/>
  <c r="AB178" i="25" s="1"/>
  <c r="V236" i="25" l="1"/>
  <c r="V243" i="25" s="1"/>
  <c r="V161" i="25"/>
  <c r="V168" i="25"/>
  <c r="V131" i="25"/>
  <c r="V138" i="25" s="1"/>
  <c r="V206" i="25"/>
  <c r="V213" i="25"/>
  <c r="V221" i="25"/>
  <c r="V228" i="25" s="1"/>
  <c r="V251" i="25"/>
  <c r="V258" i="25"/>
  <c r="V191" i="25"/>
  <c r="V198" i="25" s="1"/>
  <c r="C296" i="25"/>
  <c r="V281" i="25"/>
  <c r="V288" i="25" s="1"/>
  <c r="V266" i="25"/>
  <c r="V273" i="25" s="1"/>
  <c r="V176" i="25"/>
  <c r="V183" i="25"/>
  <c r="V146" i="25"/>
  <c r="V153" i="25" s="1"/>
  <c r="C58" i="40"/>
  <c r="AB40" i="28"/>
  <c r="AA58" i="11"/>
  <c r="X43" i="28"/>
  <c r="W49" i="11"/>
  <c r="W17" i="41" s="1"/>
  <c r="AC46" i="28"/>
  <c r="AB50" i="11"/>
  <c r="S27" i="41"/>
  <c r="AX17" i="13"/>
  <c r="AW20" i="33"/>
  <c r="S22" i="11"/>
  <c r="R21" i="11"/>
  <c r="R24" i="11"/>
  <c r="R26" i="41" s="1"/>
  <c r="S25" i="11"/>
  <c r="N948" i="25"/>
  <c r="K23" i="11" s="1"/>
  <c r="J48" i="12"/>
  <c r="M950" i="25"/>
  <c r="J27" i="11" s="1"/>
  <c r="J20" i="11" s="1"/>
  <c r="I49" i="12"/>
  <c r="J6" i="41" s="1"/>
  <c r="N951" i="25"/>
  <c r="N949" i="25"/>
  <c r="U31" i="11"/>
  <c r="T30" i="11"/>
  <c r="T27" i="41" s="1"/>
  <c r="O53" i="25"/>
  <c r="P46" i="25" s="1"/>
  <c r="P946" i="25" s="1"/>
  <c r="P953" i="25" s="1"/>
  <c r="N49" i="25"/>
  <c r="O42" i="25" s="1"/>
  <c r="O942" i="25" s="1"/>
  <c r="AA171" i="25"/>
  <c r="AB164" i="25" s="1"/>
  <c r="AY529" i="25"/>
  <c r="AZ522" i="25" s="1"/>
  <c r="AF246" i="25"/>
  <c r="AG239" i="25" s="1"/>
  <c r="W110" i="25"/>
  <c r="X103" i="25" s="1"/>
  <c r="AM353" i="25"/>
  <c r="AN346" i="25" s="1"/>
  <c r="BL725" i="25"/>
  <c r="BM718" i="25" s="1"/>
  <c r="AF247" i="25"/>
  <c r="AG240" i="25" s="1"/>
  <c r="AN366" i="25"/>
  <c r="AO359" i="25" s="1"/>
  <c r="BF636" i="25"/>
  <c r="BG629" i="25" s="1"/>
  <c r="AA173" i="25"/>
  <c r="AB166" i="25" s="1"/>
  <c r="BE619" i="25"/>
  <c r="BF612" i="25" s="1"/>
  <c r="U60" i="25"/>
  <c r="U67" i="25" s="1"/>
  <c r="BE621" i="25"/>
  <c r="BF614" i="25" s="1"/>
  <c r="AV487" i="25"/>
  <c r="AW480" i="25" s="1"/>
  <c r="AR427" i="25"/>
  <c r="AS420" i="25" s="1"/>
  <c r="Z158" i="25"/>
  <c r="AA151" i="25" s="1"/>
  <c r="BL728" i="25"/>
  <c r="BM721" i="25" s="1"/>
  <c r="BF638" i="25"/>
  <c r="BG631" i="25" s="1"/>
  <c r="AJ305" i="25"/>
  <c r="AK298" i="25" s="1"/>
  <c r="BB574" i="25"/>
  <c r="BC567" i="25" s="1"/>
  <c r="AI292" i="25"/>
  <c r="AJ285" i="25" s="1"/>
  <c r="BF634" i="25"/>
  <c r="BG627" i="25" s="1"/>
  <c r="BJ694" i="25"/>
  <c r="BK687" i="25" s="1"/>
  <c r="BM733" i="25"/>
  <c r="BM740" i="25" s="1"/>
  <c r="AY530" i="25"/>
  <c r="AZ523" i="25" s="1"/>
  <c r="AN367" i="25"/>
  <c r="AO360" i="25" s="1"/>
  <c r="AQ412" i="25"/>
  <c r="AR405" i="25" s="1"/>
  <c r="AG260" i="25"/>
  <c r="AH253" i="25" s="1"/>
  <c r="BF635" i="25"/>
  <c r="BG628" i="25" s="1"/>
  <c r="AP395" i="25"/>
  <c r="AQ388" i="25" s="1"/>
  <c r="BJ695" i="25"/>
  <c r="BK688" i="25" s="1"/>
  <c r="AI289" i="25"/>
  <c r="AJ282" i="25" s="1"/>
  <c r="T61" i="25"/>
  <c r="T68" i="25" s="1"/>
  <c r="AR425" i="25"/>
  <c r="AS418" i="25" s="1"/>
  <c r="AD217" i="25"/>
  <c r="AE210" i="25" s="1"/>
  <c r="BK710" i="25"/>
  <c r="BL703" i="25" s="1"/>
  <c r="X116" i="25"/>
  <c r="X123" i="25" s="1"/>
  <c r="AB188" i="25"/>
  <c r="AC181" i="25" s="1"/>
  <c r="AX518" i="25"/>
  <c r="AY511" i="25" s="1"/>
  <c r="AK319" i="25"/>
  <c r="AL312" i="25" s="1"/>
  <c r="BH668" i="25"/>
  <c r="BI661" i="25" s="1"/>
  <c r="AD218" i="25"/>
  <c r="AE211" i="25" s="1"/>
  <c r="AL335" i="25"/>
  <c r="AM328" i="25" s="1"/>
  <c r="AF244" i="25"/>
  <c r="AG237" i="25" s="1"/>
  <c r="AS441" i="25"/>
  <c r="AT434" i="25" s="1"/>
  <c r="W111" i="25"/>
  <c r="X104" i="25" s="1"/>
  <c r="BM732" i="25"/>
  <c r="BM739" i="25" s="1"/>
  <c r="X118" i="25"/>
  <c r="X125" i="25" s="1"/>
  <c r="AG262" i="25"/>
  <c r="AH255" i="25" s="1"/>
  <c r="X120" i="25"/>
  <c r="X127" i="25" s="1"/>
  <c r="BL726" i="25"/>
  <c r="BM719" i="25" s="1"/>
  <c r="BB578" i="25"/>
  <c r="BC571" i="25" s="1"/>
  <c r="AM349" i="25"/>
  <c r="AN342" i="25" s="1"/>
  <c r="AB184" i="25"/>
  <c r="AC177" i="25" s="1"/>
  <c r="U78" i="25"/>
  <c r="V71" i="25" s="1"/>
  <c r="BJ697" i="25"/>
  <c r="BK690" i="25" s="1"/>
  <c r="AT458" i="25"/>
  <c r="AU451" i="25" s="1"/>
  <c r="BM734" i="25"/>
  <c r="BM741" i="25" s="1"/>
  <c r="AO382" i="25"/>
  <c r="AP375" i="25" s="1"/>
  <c r="AT456" i="25"/>
  <c r="AU449" i="25" s="1"/>
  <c r="AA172" i="25"/>
  <c r="AB165" i="25" s="1"/>
  <c r="AM352" i="25"/>
  <c r="AN345" i="25" s="1"/>
  <c r="AC199" i="25"/>
  <c r="AD192" i="25" s="1"/>
  <c r="AT457" i="25"/>
  <c r="AU450" i="25" s="1"/>
  <c r="Z154" i="25"/>
  <c r="AA147" i="25" s="1"/>
  <c r="AD215" i="25"/>
  <c r="AE208" i="25" s="1"/>
  <c r="AR426" i="25"/>
  <c r="AS419" i="25" s="1"/>
  <c r="BG651" i="25"/>
  <c r="BH644" i="25" s="1"/>
  <c r="AJ308" i="25"/>
  <c r="AK301" i="25" s="1"/>
  <c r="AG263" i="25"/>
  <c r="AH256" i="25" s="1"/>
  <c r="AQ409" i="25"/>
  <c r="AR402" i="25" s="1"/>
  <c r="AZ544" i="25"/>
  <c r="BA537" i="25" s="1"/>
  <c r="BA560" i="25"/>
  <c r="BB553" i="25" s="1"/>
  <c r="U79" i="25"/>
  <c r="V72" i="25" s="1"/>
  <c r="AA169" i="25"/>
  <c r="AB162" i="25" s="1"/>
  <c r="BH666" i="25"/>
  <c r="BI659" i="25" s="1"/>
  <c r="X117" i="25"/>
  <c r="X124" i="25" s="1"/>
  <c r="AX515" i="25"/>
  <c r="AY508" i="25" s="1"/>
  <c r="BD604" i="25"/>
  <c r="BE597" i="25" s="1"/>
  <c r="AE231" i="25"/>
  <c r="AF224" i="25" s="1"/>
  <c r="BC590" i="25"/>
  <c r="BD583" i="25" s="1"/>
  <c r="AX514" i="25"/>
  <c r="AY507" i="25" s="1"/>
  <c r="AC203" i="25"/>
  <c r="AD196" i="25" s="1"/>
  <c r="AR428" i="25"/>
  <c r="AS421" i="25" s="1"/>
  <c r="U83" i="25"/>
  <c r="V76" i="25" s="1"/>
  <c r="AC200" i="25"/>
  <c r="AD193" i="25" s="1"/>
  <c r="AQ411" i="25"/>
  <c r="AR404" i="25" s="1"/>
  <c r="AG259" i="25"/>
  <c r="AH252" i="25" s="1"/>
  <c r="AM351" i="25"/>
  <c r="AN344" i="25" s="1"/>
  <c r="AI291" i="25"/>
  <c r="AJ284" i="25" s="1"/>
  <c r="Y141" i="25"/>
  <c r="Z134" i="25" s="1"/>
  <c r="BE620" i="25"/>
  <c r="BF613" i="25" s="1"/>
  <c r="BD608" i="25"/>
  <c r="BE601" i="25" s="1"/>
  <c r="BC591" i="25"/>
  <c r="BD584" i="25" s="1"/>
  <c r="AF248" i="25"/>
  <c r="AG241" i="25" s="1"/>
  <c r="T58" i="25"/>
  <c r="T65" i="25" s="1"/>
  <c r="AZ547" i="25"/>
  <c r="BA540" i="25" s="1"/>
  <c r="AY533" i="25"/>
  <c r="AZ526" i="25" s="1"/>
  <c r="AB187" i="25"/>
  <c r="AC180" i="25" s="1"/>
  <c r="BE623" i="25"/>
  <c r="BF616" i="25" s="1"/>
  <c r="AW502" i="25"/>
  <c r="AX495" i="25" s="1"/>
  <c r="AE229" i="25"/>
  <c r="AF222" i="25" s="1"/>
  <c r="AY532" i="25"/>
  <c r="AZ525" i="25" s="1"/>
  <c r="AJ304" i="25"/>
  <c r="AK297" i="25" s="1"/>
  <c r="BI681" i="25"/>
  <c r="BJ674" i="25" s="1"/>
  <c r="AZ548" i="25"/>
  <c r="BA541" i="25" s="1"/>
  <c r="W113" i="25"/>
  <c r="X106" i="25" s="1"/>
  <c r="AH276" i="25"/>
  <c r="AI269" i="25" s="1"/>
  <c r="AH275" i="25"/>
  <c r="AI268" i="25" s="1"/>
  <c r="AK320" i="25"/>
  <c r="AL313" i="25" s="1"/>
  <c r="AR424" i="25"/>
  <c r="AS417" i="25" s="1"/>
  <c r="AP398" i="25"/>
  <c r="AQ391" i="25" s="1"/>
  <c r="AN364" i="25"/>
  <c r="AO357" i="25" s="1"/>
  <c r="BI680" i="25"/>
  <c r="BJ673" i="25" s="1"/>
  <c r="U81" i="25"/>
  <c r="V74" i="25" s="1"/>
  <c r="AL337" i="25"/>
  <c r="AM330" i="25" s="1"/>
  <c r="AH274" i="25"/>
  <c r="AI267" i="25" s="1"/>
  <c r="X121" i="25"/>
  <c r="X128" i="25" s="1"/>
  <c r="AU473" i="25"/>
  <c r="AV466" i="25" s="1"/>
  <c r="AL336" i="25"/>
  <c r="AM329" i="25" s="1"/>
  <c r="V98" i="25"/>
  <c r="W91" i="25" s="1"/>
  <c r="BB576" i="25"/>
  <c r="BC569" i="25" s="1"/>
  <c r="AG261" i="25"/>
  <c r="AH254" i="25" s="1"/>
  <c r="AD214" i="25"/>
  <c r="AE207" i="25" s="1"/>
  <c r="AL334" i="25"/>
  <c r="AM327" i="25" s="1"/>
  <c r="AP397" i="25"/>
  <c r="AQ390" i="25" s="1"/>
  <c r="AO381" i="25"/>
  <c r="AP374" i="25" s="1"/>
  <c r="AD216" i="25"/>
  <c r="AE209" i="25" s="1"/>
  <c r="AV488" i="25"/>
  <c r="AW481" i="25" s="1"/>
  <c r="U80" i="25"/>
  <c r="V73" i="25" s="1"/>
  <c r="Z157" i="25"/>
  <c r="AA150" i="25" s="1"/>
  <c r="AH278" i="25"/>
  <c r="AI271" i="25" s="1"/>
  <c r="BB575" i="25"/>
  <c r="BC568" i="25" s="1"/>
  <c r="BH664" i="25"/>
  <c r="BI657" i="25" s="1"/>
  <c r="T57" i="25"/>
  <c r="T64" i="25" s="1"/>
  <c r="AU469" i="25"/>
  <c r="AV462" i="25" s="1"/>
  <c r="AL338" i="25"/>
  <c r="AM331" i="25" s="1"/>
  <c r="BA561" i="25"/>
  <c r="BB554" i="25" s="1"/>
  <c r="V94" i="25"/>
  <c r="W87" i="25" s="1"/>
  <c r="B251" i="25"/>
  <c r="B243" i="25"/>
  <c r="N48" i="25"/>
  <c r="AS442" i="25"/>
  <c r="AT435" i="25" s="1"/>
  <c r="BC592" i="25"/>
  <c r="BD585" i="25" s="1"/>
  <c r="V93" i="25"/>
  <c r="W86" i="25" s="1"/>
  <c r="AK322" i="25"/>
  <c r="AL315" i="25" s="1"/>
  <c r="Z155" i="25"/>
  <c r="AA148" i="25" s="1"/>
  <c r="AW503" i="25"/>
  <c r="AX496" i="25" s="1"/>
  <c r="AQ410" i="25"/>
  <c r="AR403" i="25" s="1"/>
  <c r="AW500" i="25"/>
  <c r="AX493" i="25" s="1"/>
  <c r="U82" i="25"/>
  <c r="V75" i="25" s="1"/>
  <c r="W112" i="25"/>
  <c r="X105" i="25" s="1"/>
  <c r="AS440" i="25"/>
  <c r="AT433" i="25" s="1"/>
  <c r="AJ307" i="25"/>
  <c r="AK300" i="25" s="1"/>
  <c r="AJ306" i="25"/>
  <c r="AK299" i="25" s="1"/>
  <c r="BB577" i="25"/>
  <c r="BC570" i="25" s="1"/>
  <c r="BD607" i="25"/>
  <c r="BE600" i="25" s="1"/>
  <c r="AK321" i="25"/>
  <c r="AL314" i="25" s="1"/>
  <c r="BE622" i="25"/>
  <c r="BF615" i="25" s="1"/>
  <c r="BF637" i="25"/>
  <c r="BG630" i="25" s="1"/>
  <c r="AN365" i="25"/>
  <c r="AO358" i="25" s="1"/>
  <c r="AP396" i="25"/>
  <c r="AQ389" i="25" s="1"/>
  <c r="BM736" i="25"/>
  <c r="BM743" i="25" s="1"/>
  <c r="BA563" i="25"/>
  <c r="BB556" i="25" s="1"/>
  <c r="AM350" i="25"/>
  <c r="AN343" i="25" s="1"/>
  <c r="T56" i="25"/>
  <c r="T63" i="25" s="1"/>
  <c r="BC589" i="25"/>
  <c r="BD582" i="25" s="1"/>
  <c r="B230" i="25"/>
  <c r="B238" i="25"/>
  <c r="BI679" i="25"/>
  <c r="BJ672" i="25" s="1"/>
  <c r="AY531" i="25"/>
  <c r="AZ524" i="25" s="1"/>
  <c r="AC202" i="25"/>
  <c r="AD195" i="25" s="1"/>
  <c r="AU471" i="25"/>
  <c r="AV464" i="25" s="1"/>
  <c r="AW501" i="25"/>
  <c r="AX494" i="25" s="1"/>
  <c r="N45" i="25"/>
  <c r="N945" i="25" s="1"/>
  <c r="N952" i="25" s="1"/>
  <c r="AB185" i="25"/>
  <c r="AC178" i="25" s="1"/>
  <c r="AO383" i="25"/>
  <c r="AP376" i="25" s="1"/>
  <c r="AC201" i="25"/>
  <c r="AD194" i="25" s="1"/>
  <c r="AP394" i="25"/>
  <c r="AQ387" i="25" s="1"/>
  <c r="BJ698" i="25"/>
  <c r="BK691" i="25" s="1"/>
  <c r="BG650" i="25"/>
  <c r="BH643" i="25" s="1"/>
  <c r="AQ413" i="25"/>
  <c r="AR406" i="25" s="1"/>
  <c r="BI683" i="25"/>
  <c r="BJ676" i="25" s="1"/>
  <c r="BK713" i="25"/>
  <c r="BL706" i="25" s="1"/>
  <c r="AT454" i="25"/>
  <c r="AU447" i="25" s="1"/>
  <c r="BK709" i="25"/>
  <c r="BL702" i="25" s="1"/>
  <c r="AV486" i="25"/>
  <c r="AW479" i="25" s="1"/>
  <c r="AN368" i="25"/>
  <c r="AO361" i="25" s="1"/>
  <c r="AE230" i="25"/>
  <c r="AF223" i="25" s="1"/>
  <c r="BA559" i="25"/>
  <c r="BB552" i="25" s="1"/>
  <c r="BA562" i="25"/>
  <c r="BB555" i="25" s="1"/>
  <c r="Z156" i="25"/>
  <c r="AA149" i="25" s="1"/>
  <c r="Y139" i="25"/>
  <c r="Z132" i="25" s="1"/>
  <c r="BD606" i="25"/>
  <c r="BE599" i="25" s="1"/>
  <c r="V96" i="25"/>
  <c r="W89" i="25" s="1"/>
  <c r="BI682" i="25"/>
  <c r="BJ675" i="25" s="1"/>
  <c r="BL727" i="25"/>
  <c r="BM720" i="25" s="1"/>
  <c r="AE233" i="25"/>
  <c r="AF226" i="25" s="1"/>
  <c r="BL724" i="25"/>
  <c r="BM717" i="25" s="1"/>
  <c r="AI290" i="25"/>
  <c r="AJ283" i="25" s="1"/>
  <c r="AX516" i="25"/>
  <c r="AY509" i="25" s="1"/>
  <c r="AB186" i="25"/>
  <c r="AC179" i="25" s="1"/>
  <c r="B255" i="25"/>
  <c r="B247" i="25"/>
  <c r="AW499" i="25"/>
  <c r="AX492" i="25" s="1"/>
  <c r="AV485" i="25"/>
  <c r="AW478" i="25" s="1"/>
  <c r="AF245" i="25"/>
  <c r="AG238" i="25" s="1"/>
  <c r="BK711" i="25"/>
  <c r="BL704" i="25" s="1"/>
  <c r="BH665" i="25"/>
  <c r="BI658" i="25" s="1"/>
  <c r="AU470" i="25"/>
  <c r="AV463" i="25" s="1"/>
  <c r="AH277" i="25"/>
  <c r="AI270" i="25" s="1"/>
  <c r="AZ546" i="25"/>
  <c r="BA539" i="25" s="1"/>
  <c r="AZ545" i="25"/>
  <c r="BA538" i="25" s="1"/>
  <c r="W109" i="25"/>
  <c r="X102" i="25" s="1"/>
  <c r="BD605" i="25"/>
  <c r="BE598" i="25" s="1"/>
  <c r="V95" i="25"/>
  <c r="W88" i="25" s="1"/>
  <c r="AK323" i="25"/>
  <c r="AL316" i="25" s="1"/>
  <c r="AA170" i="25"/>
  <c r="AB163" i="25" s="1"/>
  <c r="V97" i="25"/>
  <c r="W90" i="25" s="1"/>
  <c r="BM735" i="25"/>
  <c r="BM742" i="25" s="1"/>
  <c r="Y140" i="25"/>
  <c r="Z133" i="25" s="1"/>
  <c r="AO380" i="25"/>
  <c r="AP373" i="25" s="1"/>
  <c r="W108" i="25"/>
  <c r="X101" i="25" s="1"/>
  <c r="BG652" i="25"/>
  <c r="BH645" i="25" s="1"/>
  <c r="AI293" i="25"/>
  <c r="AJ286" i="25" s="1"/>
  <c r="AX517" i="25"/>
  <c r="AY510" i="25" s="1"/>
  <c r="BG649" i="25"/>
  <c r="BH642" i="25" s="1"/>
  <c r="AS443" i="25"/>
  <c r="AT436" i="25" s="1"/>
  <c r="BG653" i="25"/>
  <c r="BH646" i="25" s="1"/>
  <c r="AS439" i="25"/>
  <c r="AT432" i="25" s="1"/>
  <c r="BJ696" i="25"/>
  <c r="BK689" i="25" s="1"/>
  <c r="U59" i="25"/>
  <c r="U66" i="25" s="1"/>
  <c r="AT455" i="25"/>
  <c r="AU448" i="25" s="1"/>
  <c r="BH667" i="25"/>
  <c r="BI660" i="25" s="1"/>
  <c r="Y143" i="25"/>
  <c r="Z136" i="25" s="1"/>
  <c r="Y142" i="25"/>
  <c r="Z135" i="25" s="1"/>
  <c r="AU472" i="25"/>
  <c r="AV465" i="25" s="1"/>
  <c r="B256" i="25"/>
  <c r="B248" i="25"/>
  <c r="M50" i="25"/>
  <c r="N51" i="25"/>
  <c r="AO379" i="25"/>
  <c r="AP372" i="25" s="1"/>
  <c r="AE232" i="25"/>
  <c r="AF225" i="25" s="1"/>
  <c r="BK712" i="25"/>
  <c r="BL705" i="25" s="1"/>
  <c r="BC593" i="25"/>
  <c r="BD586" i="25" s="1"/>
  <c r="X119" i="25"/>
  <c r="X126" i="25" s="1"/>
  <c r="B254" i="25"/>
  <c r="B246" i="25"/>
  <c r="B252" i="25"/>
  <c r="B244" i="25"/>
  <c r="AV484" i="25"/>
  <c r="AW477" i="25" s="1"/>
  <c r="W146" i="25" l="1"/>
  <c r="W153" i="25" s="1"/>
  <c r="W221" i="25"/>
  <c r="W228" i="25"/>
  <c r="W191" i="25"/>
  <c r="W198" i="25" s="1"/>
  <c r="W131" i="25"/>
  <c r="W138" i="25"/>
  <c r="W266" i="25"/>
  <c r="W273" i="25" s="1"/>
  <c r="W236" i="25"/>
  <c r="W243" i="25"/>
  <c r="W176" i="25"/>
  <c r="W183" i="25" s="1"/>
  <c r="C311" i="25"/>
  <c r="W296" i="25"/>
  <c r="W303" i="25" s="1"/>
  <c r="W281" i="25"/>
  <c r="W288" i="25" s="1"/>
  <c r="W251" i="25"/>
  <c r="W258" i="25"/>
  <c r="W206" i="25"/>
  <c r="W213" i="25" s="1"/>
  <c r="W161" i="25"/>
  <c r="W168" i="25"/>
  <c r="AW24" i="33"/>
  <c r="AV63" i="12" s="1"/>
  <c r="AC40" i="28"/>
  <c r="AB58" i="11"/>
  <c r="Y43" i="28"/>
  <c r="X49" i="11"/>
  <c r="X17" i="41" s="1"/>
  <c r="AD46" i="28"/>
  <c r="AC50" i="11"/>
  <c r="R24" i="41"/>
  <c r="AW18" i="33"/>
  <c r="AW19" i="33" s="1"/>
  <c r="AW21" i="33" s="1"/>
  <c r="AW30" i="33" s="1"/>
  <c r="T25" i="11"/>
  <c r="S24" i="11"/>
  <c r="S21" i="11"/>
  <c r="T22" i="11"/>
  <c r="J50" i="12"/>
  <c r="K34" i="11"/>
  <c r="K29" i="11" s="1"/>
  <c r="O949" i="25"/>
  <c r="U30" i="11"/>
  <c r="V31" i="11"/>
  <c r="N52" i="25"/>
  <c r="O45" i="25" s="1"/>
  <c r="O945" i="25" s="1"/>
  <c r="O952" i="25" s="1"/>
  <c r="O49" i="25"/>
  <c r="P42" i="25" s="1"/>
  <c r="P942" i="25" s="1"/>
  <c r="AY517" i="25"/>
  <c r="AZ510" i="25" s="1"/>
  <c r="AP380" i="25"/>
  <c r="AQ373" i="25" s="1"/>
  <c r="W95" i="25"/>
  <c r="X88" i="25" s="1"/>
  <c r="BM727" i="25"/>
  <c r="BL713" i="25"/>
  <c r="BM706" i="25" s="1"/>
  <c r="AD202" i="25"/>
  <c r="AE195" i="25" s="1"/>
  <c r="AO365" i="25"/>
  <c r="AP358" i="25" s="1"/>
  <c r="AM338" i="25"/>
  <c r="AN331" i="25" s="1"/>
  <c r="BI664" i="25"/>
  <c r="BJ657" i="25" s="1"/>
  <c r="V80" i="25"/>
  <c r="W73" i="25" s="1"/>
  <c r="AP381" i="25"/>
  <c r="AQ374" i="25" s="1"/>
  <c r="AH261" i="25"/>
  <c r="AI254" i="25" s="1"/>
  <c r="AI274" i="25"/>
  <c r="AJ267" i="25" s="1"/>
  <c r="AO364" i="25"/>
  <c r="AP357" i="25" s="1"/>
  <c r="AI276" i="25"/>
  <c r="AJ269" i="25" s="1"/>
  <c r="BJ681" i="25"/>
  <c r="BK674" i="25" s="1"/>
  <c r="V79" i="25"/>
  <c r="W72" i="25" s="1"/>
  <c r="AU458" i="25"/>
  <c r="AV451" i="25" s="1"/>
  <c r="AH262" i="25"/>
  <c r="AI255" i="25" s="1"/>
  <c r="X111" i="25"/>
  <c r="Y104" i="25" s="1"/>
  <c r="AM335" i="25"/>
  <c r="AN328" i="25" s="1"/>
  <c r="AS425" i="25"/>
  <c r="AT418" i="25" s="1"/>
  <c r="BG635" i="25"/>
  <c r="BH628" i="25" s="1"/>
  <c r="BK694" i="25"/>
  <c r="BL687" i="25" s="1"/>
  <c r="BC574" i="25"/>
  <c r="BD567" i="25" s="1"/>
  <c r="BM728" i="25"/>
  <c r="AW487" i="25"/>
  <c r="AX480" i="25" s="1"/>
  <c r="V60" i="25"/>
  <c r="V67" i="25" s="1"/>
  <c r="BG636" i="25"/>
  <c r="BH629" i="25" s="1"/>
  <c r="X110" i="25"/>
  <c r="Y103" i="25" s="1"/>
  <c r="Y119" i="25"/>
  <c r="Y126" i="25" s="1"/>
  <c r="BI667" i="25"/>
  <c r="BJ660" i="25" s="1"/>
  <c r="AT443" i="25"/>
  <c r="AU436" i="25" s="1"/>
  <c r="AB170" i="25"/>
  <c r="AC163" i="25" s="1"/>
  <c r="AI277" i="25"/>
  <c r="AJ270" i="25" s="1"/>
  <c r="BM724" i="25"/>
  <c r="BJ682" i="25"/>
  <c r="BK675" i="25" s="1"/>
  <c r="BB562" i="25"/>
  <c r="BC555" i="25" s="1"/>
  <c r="BL709" i="25"/>
  <c r="BM702" i="25" s="1"/>
  <c r="AQ394" i="25"/>
  <c r="AR387" i="25" s="1"/>
  <c r="AX501" i="25"/>
  <c r="AY494" i="25" s="1"/>
  <c r="AN350" i="25"/>
  <c r="AO343" i="25" s="1"/>
  <c r="AK307" i="25"/>
  <c r="AL300" i="25" s="1"/>
  <c r="AL322" i="25"/>
  <c r="AM315" i="25" s="1"/>
  <c r="W94" i="25"/>
  <c r="X87" i="25" s="1"/>
  <c r="BC575" i="25"/>
  <c r="BD568" i="25" s="1"/>
  <c r="AW488" i="25"/>
  <c r="AX481" i="25" s="1"/>
  <c r="AQ397" i="25"/>
  <c r="AR390" i="25" s="1"/>
  <c r="BC576" i="25"/>
  <c r="BD569" i="25" s="1"/>
  <c r="AM337" i="25"/>
  <c r="AN330" i="25" s="1"/>
  <c r="AH259" i="25"/>
  <c r="AI252" i="25" s="1"/>
  <c r="AD203" i="25"/>
  <c r="AE196" i="25" s="1"/>
  <c r="AA154" i="25"/>
  <c r="AB147" i="25" s="1"/>
  <c r="AN352" i="25"/>
  <c r="AO345" i="25" s="1"/>
  <c r="AP382" i="25"/>
  <c r="AQ375" i="25" s="1"/>
  <c r="AC184" i="25"/>
  <c r="AD177" i="25" s="1"/>
  <c r="BC578" i="25"/>
  <c r="BD571" i="25" s="1"/>
  <c r="AE218" i="25"/>
  <c r="AF211" i="25" s="1"/>
  <c r="Y116" i="25"/>
  <c r="Y123" i="25" s="1"/>
  <c r="AH260" i="25"/>
  <c r="AI253" i="25" s="1"/>
  <c r="AO367" i="25"/>
  <c r="AP360" i="25" s="1"/>
  <c r="BG634" i="25"/>
  <c r="BH627" i="25" s="1"/>
  <c r="AA158" i="25"/>
  <c r="AB151" i="25" s="1"/>
  <c r="BF621" i="25"/>
  <c r="BG614" i="25" s="1"/>
  <c r="AO366" i="25"/>
  <c r="AP359" i="25" s="1"/>
  <c r="AG246" i="25"/>
  <c r="AH239" i="25" s="1"/>
  <c r="BD593" i="25"/>
  <c r="BE586" i="25" s="1"/>
  <c r="AP379" i="25"/>
  <c r="AQ372" i="25" s="1"/>
  <c r="Z142" i="25"/>
  <c r="AA135" i="25" s="1"/>
  <c r="AT439" i="25"/>
  <c r="AU432" i="25" s="1"/>
  <c r="AL323" i="25"/>
  <c r="AM316" i="25" s="1"/>
  <c r="AV470" i="25"/>
  <c r="AW463" i="25" s="1"/>
  <c r="AG245" i="25"/>
  <c r="AH238" i="25" s="1"/>
  <c r="AY516" i="25"/>
  <c r="AZ509" i="25" s="1"/>
  <c r="W96" i="25"/>
  <c r="X89" i="25" s="1"/>
  <c r="BH650" i="25"/>
  <c r="BI643" i="25" s="1"/>
  <c r="BD589" i="25"/>
  <c r="BE582" i="25" s="1"/>
  <c r="AA155" i="25"/>
  <c r="AB148" i="25" s="1"/>
  <c r="W93" i="25"/>
  <c r="X86" i="25" s="1"/>
  <c r="AI278" i="25"/>
  <c r="AJ271" i="25" s="1"/>
  <c r="AM334" i="25"/>
  <c r="AN327" i="25" s="1"/>
  <c r="W98" i="25"/>
  <c r="X91" i="25" s="1"/>
  <c r="V81" i="25"/>
  <c r="W74" i="25" s="1"/>
  <c r="X113" i="25"/>
  <c r="Y106" i="25" s="1"/>
  <c r="AK304" i="25"/>
  <c r="AL297" i="25" s="1"/>
  <c r="BF623" i="25"/>
  <c r="BG616" i="25" s="1"/>
  <c r="U58" i="25"/>
  <c r="U65" i="25" s="1"/>
  <c r="V83" i="25"/>
  <c r="W76" i="25" s="1"/>
  <c r="AE215" i="25"/>
  <c r="AF208" i="25" s="1"/>
  <c r="AU457" i="25"/>
  <c r="AV450" i="25" s="1"/>
  <c r="AB172" i="25"/>
  <c r="AC165" i="25" s="1"/>
  <c r="BM726" i="25"/>
  <c r="AT441" i="25"/>
  <c r="AU434" i="25" s="1"/>
  <c r="BI668" i="25"/>
  <c r="BJ661" i="25" s="1"/>
  <c r="AY518" i="25"/>
  <c r="AZ511" i="25" s="1"/>
  <c r="BL710" i="25"/>
  <c r="BM703" i="25" s="1"/>
  <c r="U61" i="25"/>
  <c r="U68" i="25" s="1"/>
  <c r="AR412" i="25"/>
  <c r="AS405" i="25" s="1"/>
  <c r="AZ530" i="25"/>
  <c r="BA523" i="25" s="1"/>
  <c r="AG247" i="25"/>
  <c r="AH240" i="25" s="1"/>
  <c r="AZ529" i="25"/>
  <c r="BA522" i="25" s="1"/>
  <c r="AW484" i="25"/>
  <c r="AX477" i="25" s="1"/>
  <c r="BL712" i="25"/>
  <c r="BM705" i="25" s="1"/>
  <c r="V59" i="25"/>
  <c r="V66" i="25" s="1"/>
  <c r="X108" i="25"/>
  <c r="Y101" i="25" s="1"/>
  <c r="BA546" i="25"/>
  <c r="BB539" i="25" s="1"/>
  <c r="BI665" i="25"/>
  <c r="BJ658" i="25" s="1"/>
  <c r="AW485" i="25"/>
  <c r="AX478" i="25" s="1"/>
  <c r="AC185" i="25"/>
  <c r="AD178" i="25" s="1"/>
  <c r="BJ679" i="25"/>
  <c r="BK672" i="25" s="1"/>
  <c r="BB563" i="25"/>
  <c r="BC556" i="25" s="1"/>
  <c r="AQ396" i="25"/>
  <c r="AR389" i="25" s="1"/>
  <c r="BE607" i="25"/>
  <c r="BF600" i="25" s="1"/>
  <c r="AR410" i="25"/>
  <c r="AS403" i="25" s="1"/>
  <c r="BD592" i="25"/>
  <c r="BE585" i="25" s="1"/>
  <c r="U57" i="25"/>
  <c r="U64" i="25" s="1"/>
  <c r="AA157" i="25"/>
  <c r="AB150" i="25" s="1"/>
  <c r="AE214" i="25"/>
  <c r="AF207" i="25" s="1"/>
  <c r="Y121" i="25"/>
  <c r="Y128" i="25" s="1"/>
  <c r="BJ680" i="25"/>
  <c r="BK673" i="25" s="1"/>
  <c r="AS424" i="25"/>
  <c r="AT417" i="25" s="1"/>
  <c r="BA548" i="25"/>
  <c r="BB541" i="25" s="1"/>
  <c r="AC187" i="25"/>
  <c r="AD180" i="25" s="1"/>
  <c r="AB169" i="25"/>
  <c r="AC162" i="25" s="1"/>
  <c r="AH263" i="25"/>
  <c r="AI256" i="25" s="1"/>
  <c r="AU456" i="25"/>
  <c r="AV449" i="25" s="1"/>
  <c r="Y120" i="25"/>
  <c r="Y127" i="25" s="1"/>
  <c r="AG244" i="25"/>
  <c r="AH237" i="25" s="1"/>
  <c r="AE217" i="25"/>
  <c r="AF210" i="25" s="1"/>
  <c r="AJ289" i="25"/>
  <c r="AK282" i="25" s="1"/>
  <c r="AQ395" i="25"/>
  <c r="AR388" i="25" s="1"/>
  <c r="BG638" i="25"/>
  <c r="BH631" i="25" s="1"/>
  <c r="AS427" i="25"/>
  <c r="AT420" i="25" s="1"/>
  <c r="AB173" i="25"/>
  <c r="AC166" i="25" s="1"/>
  <c r="AB171" i="25"/>
  <c r="AC164" i="25" s="1"/>
  <c r="AF232" i="25"/>
  <c r="AG225" i="25" s="1"/>
  <c r="O44" i="25"/>
  <c r="O944" i="25" s="1"/>
  <c r="BH652" i="25"/>
  <c r="BI645" i="25" s="1"/>
  <c r="BE605" i="25"/>
  <c r="BF598" i="25" s="1"/>
  <c r="BA545" i="25"/>
  <c r="BB538" i="25" s="1"/>
  <c r="BL711" i="25"/>
  <c r="BM704" i="25" s="1"/>
  <c r="BB559" i="25"/>
  <c r="BC552" i="25" s="1"/>
  <c r="AF230" i="25"/>
  <c r="AG223" i="25" s="1"/>
  <c r="AT442" i="25"/>
  <c r="AU435" i="25" s="1"/>
  <c r="AV473" i="25"/>
  <c r="AW466" i="25" s="1"/>
  <c r="AI275" i="25"/>
  <c r="AJ268" i="25" s="1"/>
  <c r="AZ532" i="25"/>
  <c r="BA525" i="25" s="1"/>
  <c r="AX502" i="25"/>
  <c r="AY495" i="25" s="1"/>
  <c r="AZ533" i="25"/>
  <c r="BA526" i="25" s="1"/>
  <c r="BD591" i="25"/>
  <c r="BE584" i="25" s="1"/>
  <c r="BF620" i="25"/>
  <c r="BG613" i="25" s="1"/>
  <c r="AJ291" i="25"/>
  <c r="AK284" i="25" s="1"/>
  <c r="AD200" i="25"/>
  <c r="AE193" i="25" s="1"/>
  <c r="AS428" i="25"/>
  <c r="AT421" i="25" s="1"/>
  <c r="AF231" i="25"/>
  <c r="AG224" i="25" s="1"/>
  <c r="AY515" i="25"/>
  <c r="AZ508" i="25" s="1"/>
  <c r="BI666" i="25"/>
  <c r="BJ659" i="25" s="1"/>
  <c r="BA544" i="25"/>
  <c r="BB537" i="25" s="1"/>
  <c r="BH651" i="25"/>
  <c r="BI644" i="25" s="1"/>
  <c r="AD199" i="25"/>
  <c r="AE192" i="25" s="1"/>
  <c r="V78" i="25"/>
  <c r="W71" i="25" s="1"/>
  <c r="AN349" i="25"/>
  <c r="AO342" i="25" s="1"/>
  <c r="Y118" i="25"/>
  <c r="Y125" i="25" s="1"/>
  <c r="AL319" i="25"/>
  <c r="AM312" i="25" s="1"/>
  <c r="AC188" i="25"/>
  <c r="AD181" i="25" s="1"/>
  <c r="BK695" i="25"/>
  <c r="BL688" i="25" s="1"/>
  <c r="AJ292" i="25"/>
  <c r="AK285" i="25" s="1"/>
  <c r="AK305" i="25"/>
  <c r="AL298" i="25" s="1"/>
  <c r="BF619" i="25"/>
  <c r="BG612" i="25" s="1"/>
  <c r="BM725" i="25"/>
  <c r="B269" i="25"/>
  <c r="B261" i="25"/>
  <c r="N43" i="25"/>
  <c r="N943" i="25" s="1"/>
  <c r="B262" i="25"/>
  <c r="B270" i="25"/>
  <c r="P53" i="25"/>
  <c r="B253" i="25"/>
  <c r="B245" i="25"/>
  <c r="O41" i="25"/>
  <c r="O941" i="25" s="1"/>
  <c r="Z139" i="25"/>
  <c r="AA132" i="25" s="1"/>
  <c r="AV471" i="25"/>
  <c r="AW464" i="25" s="1"/>
  <c r="AZ531" i="25"/>
  <c r="BA524" i="25" s="1"/>
  <c r="U56" i="25"/>
  <c r="U63" i="25" s="1"/>
  <c r="BG637" i="25"/>
  <c r="BH630" i="25" s="1"/>
  <c r="AL321" i="25"/>
  <c r="AM314" i="25" s="1"/>
  <c r="BC577" i="25"/>
  <c r="BD570" i="25" s="1"/>
  <c r="AT440" i="25"/>
  <c r="AU433" i="25" s="1"/>
  <c r="AX500" i="25"/>
  <c r="AY493" i="25" s="1"/>
  <c r="AX503" i="25"/>
  <c r="AY496" i="25" s="1"/>
  <c r="BB561" i="25"/>
  <c r="BC554" i="25" s="1"/>
  <c r="AV469" i="25"/>
  <c r="AW462" i="25" s="1"/>
  <c r="AE216" i="25"/>
  <c r="AF209" i="25" s="1"/>
  <c r="AM336" i="25"/>
  <c r="AN329" i="25" s="1"/>
  <c r="AQ398" i="25"/>
  <c r="AR391" i="25" s="1"/>
  <c r="AL320" i="25"/>
  <c r="AM313" i="25" s="1"/>
  <c r="AF229" i="25"/>
  <c r="AG222" i="25" s="1"/>
  <c r="BA547" i="25"/>
  <c r="BB540" i="25" s="1"/>
  <c r="AG248" i="25"/>
  <c r="AH241" i="25" s="1"/>
  <c r="BE608" i="25"/>
  <c r="BF601" i="25" s="1"/>
  <c r="Z141" i="25"/>
  <c r="AA134" i="25" s="1"/>
  <c r="AN351" i="25"/>
  <c r="AO344" i="25" s="1"/>
  <c r="AR411" i="25"/>
  <c r="AS404" i="25" s="1"/>
  <c r="AY514" i="25"/>
  <c r="AZ507" i="25" s="1"/>
  <c r="BD590" i="25"/>
  <c r="BE583" i="25" s="1"/>
  <c r="BE604" i="25"/>
  <c r="BF597" i="25" s="1"/>
  <c r="Y117" i="25"/>
  <c r="Y124" i="25" s="1"/>
  <c r="BB560" i="25"/>
  <c r="BC553" i="25" s="1"/>
  <c r="AR409" i="25"/>
  <c r="AS402" i="25" s="1"/>
  <c r="AK308" i="25"/>
  <c r="AL301" i="25" s="1"/>
  <c r="AS426" i="25"/>
  <c r="AT419" i="25" s="1"/>
  <c r="BK697" i="25"/>
  <c r="BL690" i="25" s="1"/>
  <c r="AN353" i="25"/>
  <c r="AO346" i="25" s="1"/>
  <c r="B259" i="25"/>
  <c r="B267" i="25"/>
  <c r="B263" i="25"/>
  <c r="B271" i="25"/>
  <c r="AV472" i="25"/>
  <c r="AW465" i="25" s="1"/>
  <c r="Z143" i="25"/>
  <c r="AA136" i="25" s="1"/>
  <c r="AU455" i="25"/>
  <c r="AV448" i="25" s="1"/>
  <c r="BK696" i="25"/>
  <c r="BL689" i="25" s="1"/>
  <c r="BH653" i="25"/>
  <c r="BI646" i="25" s="1"/>
  <c r="BH649" i="25"/>
  <c r="BI642" i="25" s="1"/>
  <c r="AJ293" i="25"/>
  <c r="AK286" i="25" s="1"/>
  <c r="Z140" i="25"/>
  <c r="AA133" i="25" s="1"/>
  <c r="W97" i="25"/>
  <c r="X90" i="25" s="1"/>
  <c r="X109" i="25"/>
  <c r="Y102" i="25" s="1"/>
  <c r="AX499" i="25"/>
  <c r="AY492" i="25" s="1"/>
  <c r="AC186" i="25"/>
  <c r="AD179" i="25" s="1"/>
  <c r="AJ290" i="25"/>
  <c r="AK283" i="25" s="1"/>
  <c r="AF233" i="25"/>
  <c r="AG226" i="25" s="1"/>
  <c r="BE606" i="25"/>
  <c r="BF599" i="25" s="1"/>
  <c r="AA156" i="25"/>
  <c r="AB149" i="25" s="1"/>
  <c r="AO368" i="25"/>
  <c r="AP361" i="25" s="1"/>
  <c r="AW486" i="25"/>
  <c r="AX479" i="25" s="1"/>
  <c r="AU454" i="25"/>
  <c r="AV447" i="25" s="1"/>
  <c r="BJ683" i="25"/>
  <c r="BK676" i="25" s="1"/>
  <c r="AR413" i="25"/>
  <c r="AS406" i="25" s="1"/>
  <c r="BK698" i="25"/>
  <c r="BL691" i="25" s="1"/>
  <c r="AD201" i="25"/>
  <c r="AE194" i="25" s="1"/>
  <c r="AP383" i="25"/>
  <c r="AQ376" i="25" s="1"/>
  <c r="BF622" i="25"/>
  <c r="BG615" i="25" s="1"/>
  <c r="AK306" i="25"/>
  <c r="AL299" i="25" s="1"/>
  <c r="X112" i="25"/>
  <c r="Y105" i="25" s="1"/>
  <c r="V82" i="25"/>
  <c r="W75" i="25" s="1"/>
  <c r="B258" i="25"/>
  <c r="B266" i="25"/>
  <c r="X206" i="25" l="1"/>
  <c r="X213" i="25" s="1"/>
  <c r="X266" i="25"/>
  <c r="X273" i="25"/>
  <c r="X176" i="25"/>
  <c r="X183" i="25" s="1"/>
  <c r="X191" i="25"/>
  <c r="X198" i="25"/>
  <c r="X281" i="25"/>
  <c r="X288" i="25" s="1"/>
  <c r="X146" i="25"/>
  <c r="X153" i="25"/>
  <c r="X161" i="25"/>
  <c r="X168" i="25" s="1"/>
  <c r="X251" i="25"/>
  <c r="X258" i="25"/>
  <c r="X131" i="25"/>
  <c r="X138" i="25" s="1"/>
  <c r="X296" i="25"/>
  <c r="X303" i="25"/>
  <c r="X236" i="25"/>
  <c r="X243" i="25" s="1"/>
  <c r="X221" i="25"/>
  <c r="X228" i="25"/>
  <c r="C326" i="25"/>
  <c r="X311" i="25"/>
  <c r="X318" i="25" s="1"/>
  <c r="AE46" i="28"/>
  <c r="AD50" i="11"/>
  <c r="AD40" i="28"/>
  <c r="AC58" i="11"/>
  <c r="Z43" i="28"/>
  <c r="Y49" i="11"/>
  <c r="Y17" i="41" s="1"/>
  <c r="S26" i="41"/>
  <c r="S24" i="41" s="1"/>
  <c r="U27" i="41"/>
  <c r="AX17" i="33"/>
  <c r="AX28" i="33" s="1"/>
  <c r="AX9" i="14"/>
  <c r="AW56" i="11" s="1"/>
  <c r="AW32" i="41" s="1"/>
  <c r="U22" i="11"/>
  <c r="T21" i="11"/>
  <c r="U25" i="11"/>
  <c r="T24" i="11"/>
  <c r="T26" i="41" s="1"/>
  <c r="T24" i="41" s="1"/>
  <c r="O951" i="25"/>
  <c r="L34" i="11" s="1"/>
  <c r="L29" i="11" s="1"/>
  <c r="K50" i="12"/>
  <c r="O948" i="25"/>
  <c r="L23" i="11" s="1"/>
  <c r="K48" i="12"/>
  <c r="N950" i="25"/>
  <c r="K27" i="11" s="1"/>
  <c r="K20" i="11" s="1"/>
  <c r="J49" i="12"/>
  <c r="K6" i="41" s="1"/>
  <c r="P949" i="25"/>
  <c r="V30" i="11"/>
  <c r="W31" i="11"/>
  <c r="O48" i="25"/>
  <c r="N50" i="25"/>
  <c r="O43" i="25" s="1"/>
  <c r="O943" i="25" s="1"/>
  <c r="AL306" i="25"/>
  <c r="AM299" i="25" s="1"/>
  <c r="BE590" i="25"/>
  <c r="BF583" i="25" s="1"/>
  <c r="BC561" i="25"/>
  <c r="BD554" i="25" s="1"/>
  <c r="AD188" i="25"/>
  <c r="AE181" i="25" s="1"/>
  <c r="AG231" i="25"/>
  <c r="AH224" i="25" s="1"/>
  <c r="AE200" i="25"/>
  <c r="AF193" i="25" s="1"/>
  <c r="BA532" i="25"/>
  <c r="BB525" i="25" s="1"/>
  <c r="AR395" i="25"/>
  <c r="AS388" i="25" s="1"/>
  <c r="AV456" i="25"/>
  <c r="AW449" i="25" s="1"/>
  <c r="BE592" i="25"/>
  <c r="BF585" i="25" s="1"/>
  <c r="BA530" i="25"/>
  <c r="BB523" i="25" s="1"/>
  <c r="W83" i="25"/>
  <c r="X76" i="25" s="1"/>
  <c r="AU439" i="25"/>
  <c r="AV432" i="25" s="1"/>
  <c r="BE593" i="25"/>
  <c r="BF586" i="25" s="1"/>
  <c r="BG621" i="25"/>
  <c r="BH614" i="25" s="1"/>
  <c r="AF218" i="25"/>
  <c r="AG211" i="25" s="1"/>
  <c r="AD184" i="25"/>
  <c r="AE177" i="25" s="1"/>
  <c r="AL307" i="25"/>
  <c r="AM300" i="25" s="1"/>
  <c r="AC170" i="25"/>
  <c r="AD163" i="25" s="1"/>
  <c r="Z119" i="25"/>
  <c r="Z126" i="25" s="1"/>
  <c r="W60" i="25"/>
  <c r="W67" i="25" s="1"/>
  <c r="BD574" i="25"/>
  <c r="BE567" i="25" s="1"/>
  <c r="AQ381" i="25"/>
  <c r="AR374" i="25" s="1"/>
  <c r="BG622" i="25"/>
  <c r="BH615" i="25" s="1"/>
  <c r="AS413" i="25"/>
  <c r="AT406" i="25" s="1"/>
  <c r="AX486" i="25"/>
  <c r="AY479" i="25" s="1"/>
  <c r="AG233" i="25"/>
  <c r="AH226" i="25" s="1"/>
  <c r="AO353" i="25"/>
  <c r="AP346" i="25" s="1"/>
  <c r="AG229" i="25"/>
  <c r="AH222" i="25" s="1"/>
  <c r="AK292" i="25"/>
  <c r="AL285" i="25" s="1"/>
  <c r="AM319" i="25"/>
  <c r="AN312" i="25" s="1"/>
  <c r="AK291" i="25"/>
  <c r="AL284" i="25" s="1"/>
  <c r="AU442" i="25"/>
  <c r="AV435" i="25" s="1"/>
  <c r="AC171" i="25"/>
  <c r="AD164" i="25" s="1"/>
  <c r="AK289" i="25"/>
  <c r="AL282" i="25" s="1"/>
  <c r="AI263" i="25"/>
  <c r="AJ256" i="25" s="1"/>
  <c r="AB157" i="25"/>
  <c r="AC150" i="25" s="1"/>
  <c r="AX485" i="25"/>
  <c r="AY478" i="25" s="1"/>
  <c r="V58" i="25"/>
  <c r="V65" i="25" s="1"/>
  <c r="AB155" i="25"/>
  <c r="AC148" i="25" s="1"/>
  <c r="AZ516" i="25"/>
  <c r="BA509" i="25" s="1"/>
  <c r="AH246" i="25"/>
  <c r="AI239" i="25" s="1"/>
  <c r="AB158" i="25"/>
  <c r="AC151" i="25" s="1"/>
  <c r="AI260" i="25"/>
  <c r="AJ253" i="25" s="1"/>
  <c r="AB154" i="25"/>
  <c r="AC147" i="25" s="1"/>
  <c r="AO350" i="25"/>
  <c r="AP343" i="25" s="1"/>
  <c r="BL694" i="25"/>
  <c r="BM687" i="25" s="1"/>
  <c r="AN335" i="25"/>
  <c r="AO328" i="25" s="1"/>
  <c r="AP364" i="25"/>
  <c r="AQ357" i="25" s="1"/>
  <c r="W80" i="25"/>
  <c r="X73" i="25" s="1"/>
  <c r="AE202" i="25"/>
  <c r="AF195" i="25" s="1"/>
  <c r="AZ517" i="25"/>
  <c r="BA510" i="25" s="1"/>
  <c r="BK683" i="25"/>
  <c r="BL676" i="25" s="1"/>
  <c r="AK290" i="25"/>
  <c r="AL283" i="25" s="1"/>
  <c r="AT426" i="25"/>
  <c r="AU419" i="25" s="1"/>
  <c r="AM320" i="25"/>
  <c r="AN313" i="25" s="1"/>
  <c r="AF216" i="25"/>
  <c r="AG209" i="25" s="1"/>
  <c r="AM321" i="25"/>
  <c r="AN314" i="25" s="1"/>
  <c r="Z118" i="25"/>
  <c r="Z125" i="25" s="1"/>
  <c r="AE199" i="25"/>
  <c r="AF192" i="25" s="1"/>
  <c r="BJ666" i="25"/>
  <c r="BK659" i="25" s="1"/>
  <c r="BG620" i="25"/>
  <c r="BH613" i="25" s="1"/>
  <c r="BF605" i="25"/>
  <c r="BG598" i="25" s="1"/>
  <c r="AT427" i="25"/>
  <c r="AU420" i="25" s="1"/>
  <c r="AC169" i="25"/>
  <c r="AD162" i="25" s="1"/>
  <c r="Z121" i="25"/>
  <c r="Z128" i="25" s="1"/>
  <c r="AS410" i="25"/>
  <c r="AT403" i="25" s="1"/>
  <c r="AD185" i="25"/>
  <c r="AE178" i="25" s="1"/>
  <c r="BJ665" i="25"/>
  <c r="BK658" i="25" s="1"/>
  <c r="AC172" i="25"/>
  <c r="AD165" i="25" s="1"/>
  <c r="BG623" i="25"/>
  <c r="BH616" i="25" s="1"/>
  <c r="BI650" i="25"/>
  <c r="BJ643" i="25" s="1"/>
  <c r="AH245" i="25"/>
  <c r="AI238" i="25" s="1"/>
  <c r="BH634" i="25"/>
  <c r="BI627" i="25" s="1"/>
  <c r="AE203" i="25"/>
  <c r="AF196" i="25" s="1"/>
  <c r="X94" i="25"/>
  <c r="Y87" i="25" s="1"/>
  <c r="AY501" i="25"/>
  <c r="AZ494" i="25" s="1"/>
  <c r="AU443" i="25"/>
  <c r="AV436" i="25" s="1"/>
  <c r="BH635" i="25"/>
  <c r="BI628" i="25" s="1"/>
  <c r="Y111" i="25"/>
  <c r="Z104" i="25" s="1"/>
  <c r="AV458" i="25"/>
  <c r="AW451" i="25" s="1"/>
  <c r="BK681" i="25"/>
  <c r="BL674" i="25" s="1"/>
  <c r="AJ274" i="25"/>
  <c r="AK267" i="25" s="1"/>
  <c r="BJ664" i="25"/>
  <c r="BK657" i="25" s="1"/>
  <c r="AP365" i="25"/>
  <c r="AQ358" i="25" s="1"/>
  <c r="X95" i="25"/>
  <c r="Y88" i="25" s="1"/>
  <c r="Y112" i="25"/>
  <c r="Z105" i="25" s="1"/>
  <c r="AD186" i="25"/>
  <c r="AE179" i="25" s="1"/>
  <c r="AW472" i="25"/>
  <c r="AX465" i="25" s="1"/>
  <c r="BC560" i="25"/>
  <c r="BD553" i="25" s="1"/>
  <c r="AR398" i="25"/>
  <c r="AS391" i="25" s="1"/>
  <c r="AW469" i="25"/>
  <c r="AX462" i="25" s="1"/>
  <c r="BL695" i="25"/>
  <c r="BM688" i="25" s="1"/>
  <c r="AO349" i="25"/>
  <c r="AP342" i="25" s="1"/>
  <c r="BI651" i="25"/>
  <c r="BJ644" i="25" s="1"/>
  <c r="AZ515" i="25"/>
  <c r="BA508" i="25" s="1"/>
  <c r="AT428" i="25"/>
  <c r="AU421" i="25" s="1"/>
  <c r="BE591" i="25"/>
  <c r="BF584" i="25" s="1"/>
  <c r="AW473" i="25"/>
  <c r="AX466" i="25" s="1"/>
  <c r="BH638" i="25"/>
  <c r="BI631" i="25" s="1"/>
  <c r="Z120" i="25"/>
  <c r="Z127" i="25" s="1"/>
  <c r="AT424" i="25"/>
  <c r="AU417" i="25" s="1"/>
  <c r="BC563" i="25"/>
  <c r="BD556" i="25" s="1"/>
  <c r="Y108" i="25"/>
  <c r="Z101" i="25" s="1"/>
  <c r="BJ668" i="25"/>
  <c r="BK661" i="25" s="1"/>
  <c r="AW470" i="25"/>
  <c r="AX463" i="25" s="1"/>
  <c r="AQ379" i="25"/>
  <c r="AR372" i="25" s="1"/>
  <c r="Z116" i="25"/>
  <c r="Z123" i="25" s="1"/>
  <c r="BD578" i="25"/>
  <c r="BE571" i="25" s="1"/>
  <c r="AI259" i="25"/>
  <c r="AJ252" i="25" s="1"/>
  <c r="AX488" i="25"/>
  <c r="AY481" i="25" s="1"/>
  <c r="AM322" i="25"/>
  <c r="AN315" i="25" s="1"/>
  <c r="AR394" i="25"/>
  <c r="AS387" i="25" s="1"/>
  <c r="AJ277" i="25"/>
  <c r="AK270" i="25" s="1"/>
  <c r="BJ667" i="25"/>
  <c r="BK660" i="25" s="1"/>
  <c r="BH636" i="25"/>
  <c r="BI629" i="25" s="1"/>
  <c r="AI261" i="25"/>
  <c r="AJ254" i="25" s="1"/>
  <c r="AN338" i="25"/>
  <c r="AO331" i="25" s="1"/>
  <c r="BM713" i="25"/>
  <c r="W82" i="25"/>
  <c r="X75" i="25" s="1"/>
  <c r="AE201" i="25"/>
  <c r="AF194" i="25" s="1"/>
  <c r="AV454" i="25"/>
  <c r="AW447" i="25" s="1"/>
  <c r="AP368" i="25"/>
  <c r="AQ361" i="25" s="1"/>
  <c r="AB156" i="25"/>
  <c r="AC149" i="25" s="1"/>
  <c r="Y109" i="25"/>
  <c r="Z102" i="25" s="1"/>
  <c r="AK293" i="25"/>
  <c r="AL286" i="25" s="1"/>
  <c r="AV455" i="25"/>
  <c r="AW448" i="25" s="1"/>
  <c r="AA143" i="25"/>
  <c r="AB136" i="25" s="1"/>
  <c r="BL697" i="25"/>
  <c r="BM690" i="25" s="1"/>
  <c r="AS409" i="25"/>
  <c r="AT402" i="25" s="1"/>
  <c r="Z117" i="25"/>
  <c r="Z124" i="25" s="1"/>
  <c r="AS411" i="25"/>
  <c r="AT404" i="25" s="1"/>
  <c r="AA141" i="25"/>
  <c r="AB134" i="25" s="1"/>
  <c r="AH248" i="25"/>
  <c r="AI241" i="25" s="1"/>
  <c r="AN336" i="25"/>
  <c r="AO329" i="25" s="1"/>
  <c r="AY500" i="25"/>
  <c r="AZ493" i="25" s="1"/>
  <c r="BD577" i="25"/>
  <c r="BE570" i="25" s="1"/>
  <c r="BH637" i="25"/>
  <c r="BI630" i="25" s="1"/>
  <c r="BA531" i="25"/>
  <c r="BB524" i="25" s="1"/>
  <c r="B285" i="25"/>
  <c r="B277" i="25"/>
  <c r="BG619" i="25"/>
  <c r="BH612" i="25" s="1"/>
  <c r="AL305" i="25"/>
  <c r="AM298" i="25" s="1"/>
  <c r="W78" i="25"/>
  <c r="X71" i="25" s="1"/>
  <c r="AY502" i="25"/>
  <c r="AZ495" i="25" s="1"/>
  <c r="AJ275" i="25"/>
  <c r="AK268" i="25" s="1"/>
  <c r="O51" i="25"/>
  <c r="AR396" i="25"/>
  <c r="AS389" i="25" s="1"/>
  <c r="BK679" i="25"/>
  <c r="BL672" i="25" s="1"/>
  <c r="W59" i="25"/>
  <c r="W66" i="25" s="1"/>
  <c r="BM712" i="25"/>
  <c r="BA529" i="25"/>
  <c r="BB522" i="25" s="1"/>
  <c r="AS412" i="25"/>
  <c r="AT405" i="25" s="1"/>
  <c r="V61" i="25"/>
  <c r="V68" i="25" s="1"/>
  <c r="AZ518" i="25"/>
  <c r="BA511" i="25" s="1"/>
  <c r="AU441" i="25"/>
  <c r="AV434" i="25" s="1"/>
  <c r="AV457" i="25"/>
  <c r="AW450" i="25" s="1"/>
  <c r="AL304" i="25"/>
  <c r="AM297" i="25" s="1"/>
  <c r="W81" i="25"/>
  <c r="X74" i="25" s="1"/>
  <c r="AN334" i="25"/>
  <c r="AO327" i="25" s="1"/>
  <c r="X93" i="25"/>
  <c r="Y86" i="25" s="1"/>
  <c r="BE589" i="25"/>
  <c r="BF582" i="25" s="1"/>
  <c r="X96" i="25"/>
  <c r="Y89" i="25" s="1"/>
  <c r="AM323" i="25"/>
  <c r="AN316" i="25" s="1"/>
  <c r="AA142" i="25"/>
  <c r="AB135" i="25" s="1"/>
  <c r="AP366" i="25"/>
  <c r="AQ359" i="25" s="1"/>
  <c r="AP367" i="25"/>
  <c r="AQ360" i="25" s="1"/>
  <c r="AQ382" i="25"/>
  <c r="AR375" i="25" s="1"/>
  <c r="AN337" i="25"/>
  <c r="AO330" i="25" s="1"/>
  <c r="AR397" i="25"/>
  <c r="AS390" i="25" s="1"/>
  <c r="BD575" i="25"/>
  <c r="BE568" i="25" s="1"/>
  <c r="BC562" i="25"/>
  <c r="BD555" i="25" s="1"/>
  <c r="AX487" i="25"/>
  <c r="AY480" i="25" s="1"/>
  <c r="AI262" i="25"/>
  <c r="AJ255" i="25" s="1"/>
  <c r="W79" i="25"/>
  <c r="X72" i="25" s="1"/>
  <c r="AJ276" i="25"/>
  <c r="AK269" i="25" s="1"/>
  <c r="BI653" i="25"/>
  <c r="BJ646" i="25" s="1"/>
  <c r="B276" i="25"/>
  <c r="B284" i="25"/>
  <c r="P49" i="25"/>
  <c r="AQ380" i="25"/>
  <c r="AR373" i="25" s="1"/>
  <c r="B281" i="25"/>
  <c r="B273" i="25"/>
  <c r="AQ383" i="25"/>
  <c r="AR376" i="25" s="1"/>
  <c r="BL698" i="25"/>
  <c r="BM691" i="25" s="1"/>
  <c r="BF606" i="25"/>
  <c r="BG599" i="25" s="1"/>
  <c r="AY499" i="25"/>
  <c r="AZ492" i="25" s="1"/>
  <c r="X97" i="25"/>
  <c r="Y90" i="25" s="1"/>
  <c r="AA140" i="25"/>
  <c r="AB133" i="25" s="1"/>
  <c r="BI649" i="25"/>
  <c r="BJ642" i="25" s="1"/>
  <c r="BL696" i="25"/>
  <c r="BM689" i="25" s="1"/>
  <c r="AL308" i="25"/>
  <c r="AM301" i="25" s="1"/>
  <c r="BF604" i="25"/>
  <c r="BG597" i="25" s="1"/>
  <c r="AZ514" i="25"/>
  <c r="BA507" i="25" s="1"/>
  <c r="AO351" i="25"/>
  <c r="AP344" i="25" s="1"/>
  <c r="BF608" i="25"/>
  <c r="BG601" i="25" s="1"/>
  <c r="BB547" i="25"/>
  <c r="BC540" i="25" s="1"/>
  <c r="AY503" i="25"/>
  <c r="AZ496" i="25" s="1"/>
  <c r="AU440" i="25"/>
  <c r="AV433" i="25" s="1"/>
  <c r="V56" i="25"/>
  <c r="V63" i="25" s="1"/>
  <c r="AW471" i="25"/>
  <c r="AX464" i="25" s="1"/>
  <c r="AA139" i="25"/>
  <c r="AB132" i="25" s="1"/>
  <c r="B268" i="25"/>
  <c r="B260" i="25"/>
  <c r="AG230" i="25"/>
  <c r="AH223" i="25" s="1"/>
  <c r="BM711" i="25"/>
  <c r="AG232" i="25"/>
  <c r="AH225" i="25" s="1"/>
  <c r="AF217" i="25"/>
  <c r="AG210" i="25" s="1"/>
  <c r="AH244" i="25"/>
  <c r="AI237" i="25" s="1"/>
  <c r="BB548" i="25"/>
  <c r="BC541" i="25" s="1"/>
  <c r="BK680" i="25"/>
  <c r="BL673" i="25" s="1"/>
  <c r="AF214" i="25"/>
  <c r="AG207" i="25" s="1"/>
  <c r="V57" i="25"/>
  <c r="V64" i="25" s="1"/>
  <c r="BF607" i="25"/>
  <c r="BG600" i="25" s="1"/>
  <c r="BB546" i="25"/>
  <c r="BC539" i="25" s="1"/>
  <c r="AX484" i="25"/>
  <c r="AY477" i="25" s="1"/>
  <c r="AH247" i="25"/>
  <c r="AI240" i="25" s="1"/>
  <c r="BM710" i="25"/>
  <c r="AF215" i="25"/>
  <c r="AG208" i="25" s="1"/>
  <c r="Y113" i="25"/>
  <c r="Z106" i="25" s="1"/>
  <c r="X98" i="25"/>
  <c r="Y91" i="25" s="1"/>
  <c r="AJ278" i="25"/>
  <c r="AK271" i="25" s="1"/>
  <c r="AO352" i="25"/>
  <c r="AP345" i="25" s="1"/>
  <c r="BD576" i="25"/>
  <c r="BE569" i="25" s="1"/>
  <c r="BM709" i="25"/>
  <c r="BK682" i="25"/>
  <c r="BL675" i="25" s="1"/>
  <c r="Y110" i="25"/>
  <c r="Z103" i="25" s="1"/>
  <c r="AT425" i="25"/>
  <c r="AU418" i="25" s="1"/>
  <c r="B286" i="25"/>
  <c r="B278" i="25"/>
  <c r="B274" i="25"/>
  <c r="B282" i="25"/>
  <c r="O52" i="25"/>
  <c r="P41" i="25"/>
  <c r="P941" i="25" s="1"/>
  <c r="Q46" i="25"/>
  <c r="Q946" i="25" s="1"/>
  <c r="Q953" i="25" s="1"/>
  <c r="BB544" i="25"/>
  <c r="BC537" i="25" s="1"/>
  <c r="BA533" i="25"/>
  <c r="BB526" i="25" s="1"/>
  <c r="BC559" i="25"/>
  <c r="BD552" i="25" s="1"/>
  <c r="BB545" i="25"/>
  <c r="BC538" i="25" s="1"/>
  <c r="BI652" i="25"/>
  <c r="BJ645" i="25" s="1"/>
  <c r="AC173" i="25"/>
  <c r="AD166" i="25" s="1"/>
  <c r="AD187" i="25"/>
  <c r="AE180" i="25" s="1"/>
  <c r="Y176" i="25" l="1"/>
  <c r="Y183" i="25" s="1"/>
  <c r="Y281" i="25"/>
  <c r="Y288" i="25"/>
  <c r="Y161" i="25"/>
  <c r="Y168" i="25" s="1"/>
  <c r="Y236" i="25"/>
  <c r="Y243" i="25"/>
  <c r="Y131" i="25"/>
  <c r="Y138" i="25" s="1"/>
  <c r="Y206" i="25"/>
  <c r="Y213" i="25"/>
  <c r="Y221" i="25"/>
  <c r="Y228" i="25" s="1"/>
  <c r="Y296" i="25"/>
  <c r="Y303" i="25"/>
  <c r="Y251" i="25"/>
  <c r="Y258" i="25" s="1"/>
  <c r="Y146" i="25"/>
  <c r="Y153" i="25"/>
  <c r="Y191" i="25"/>
  <c r="Y198" i="25" s="1"/>
  <c r="Y266" i="25"/>
  <c r="Y273" i="25"/>
  <c r="Y311" i="25"/>
  <c r="Y318" i="25" s="1"/>
  <c r="C341" i="25"/>
  <c r="Y326" i="25"/>
  <c r="Y333" i="25" s="1"/>
  <c r="AE40" i="28"/>
  <c r="AD58" i="11"/>
  <c r="AA43" i="28"/>
  <c r="Z49" i="11"/>
  <c r="AF46" i="28"/>
  <c r="AE50" i="11"/>
  <c r="V27" i="41"/>
  <c r="AX20" i="33"/>
  <c r="AY17" i="13"/>
  <c r="U24" i="11"/>
  <c r="U26" i="41" s="1"/>
  <c r="U24" i="41" s="1"/>
  <c r="V25" i="11"/>
  <c r="U21" i="11"/>
  <c r="V22" i="11"/>
  <c r="P948" i="25"/>
  <c r="M23" i="11" s="1"/>
  <c r="L48" i="12"/>
  <c r="O950" i="25"/>
  <c r="L27" i="11" s="1"/>
  <c r="L20" i="11" s="1"/>
  <c r="K49" i="12"/>
  <c r="L6" i="41" s="1"/>
  <c r="W30" i="11"/>
  <c r="W27" i="41" s="1"/>
  <c r="X31" i="11"/>
  <c r="Q53" i="25"/>
  <c r="R46" i="25" s="1"/>
  <c r="R946" i="25" s="1"/>
  <c r="R953" i="25" s="1"/>
  <c r="P48" i="25"/>
  <c r="Q41" i="25" s="1"/>
  <c r="Q941" i="25" s="1"/>
  <c r="BJ652" i="25"/>
  <c r="BK645" i="25" s="1"/>
  <c r="AU425" i="25"/>
  <c r="AV418" i="25" s="1"/>
  <c r="AV440" i="25"/>
  <c r="AW433" i="25" s="1"/>
  <c r="AP351" i="25"/>
  <c r="AQ344" i="25" s="1"/>
  <c r="AR380" i="25"/>
  <c r="AS373" i="25" s="1"/>
  <c r="BJ653" i="25"/>
  <c r="BK646" i="25" s="1"/>
  <c r="AR382" i="25"/>
  <c r="AS375" i="25" s="1"/>
  <c r="AB142" i="25"/>
  <c r="AC135" i="25" s="1"/>
  <c r="BF589" i="25"/>
  <c r="BG582" i="25" s="1"/>
  <c r="Z109" i="25"/>
  <c r="AA102" i="25" s="1"/>
  <c r="AS394" i="25"/>
  <c r="AT387" i="25" s="1"/>
  <c r="BE578" i="25"/>
  <c r="BF571" i="25" s="1"/>
  <c r="Z108" i="25"/>
  <c r="AA101" i="25" s="1"/>
  <c r="AU428" i="25"/>
  <c r="AV421" i="25" s="1"/>
  <c r="BL681" i="25"/>
  <c r="BM674" i="25" s="1"/>
  <c r="AD169" i="25"/>
  <c r="AE162" i="25" s="1"/>
  <c r="AN320" i="25"/>
  <c r="AO313" i="25" s="1"/>
  <c r="W58" i="25"/>
  <c r="W65" i="25" s="1"/>
  <c r="AC157" i="25"/>
  <c r="AD150" i="25" s="1"/>
  <c r="AD171" i="25"/>
  <c r="AE164" i="25" s="1"/>
  <c r="AL291" i="25"/>
  <c r="AM284" i="25" s="1"/>
  <c r="AT413" i="25"/>
  <c r="AU406" i="25" s="1"/>
  <c r="BE574" i="25"/>
  <c r="BF567" i="25" s="1"/>
  <c r="AG218" i="25"/>
  <c r="AH211" i="25" s="1"/>
  <c r="BF590" i="25"/>
  <c r="BG583" i="25" s="1"/>
  <c r="BC545" i="25"/>
  <c r="BD538" i="25" s="1"/>
  <c r="Z113" i="25"/>
  <c r="AA106" i="25" s="1"/>
  <c r="AB139" i="25"/>
  <c r="AC132" i="25" s="1"/>
  <c r="AZ503" i="25"/>
  <c r="BA496" i="25" s="1"/>
  <c r="BA514" i="25"/>
  <c r="BB507" i="25" s="1"/>
  <c r="AK276" i="25"/>
  <c r="AL269" i="25" s="1"/>
  <c r="X78" i="25"/>
  <c r="Y71" i="25" s="1"/>
  <c r="AL293" i="25"/>
  <c r="AM286" i="25" s="1"/>
  <c r="X82" i="25"/>
  <c r="Y75" i="25" s="1"/>
  <c r="AO338" i="25"/>
  <c r="AP331" i="25" s="1"/>
  <c r="AN322" i="25"/>
  <c r="AO315" i="25" s="1"/>
  <c r="BD563" i="25"/>
  <c r="BE556" i="25" s="1"/>
  <c r="BI638" i="25"/>
  <c r="BJ631" i="25" s="1"/>
  <c r="BA515" i="25"/>
  <c r="BB508" i="25" s="1"/>
  <c r="BD560" i="25"/>
  <c r="BE553" i="25" s="1"/>
  <c r="Y95" i="25"/>
  <c r="Z88" i="25" s="1"/>
  <c r="AW458" i="25"/>
  <c r="AX451" i="25" s="1"/>
  <c r="AF203" i="25"/>
  <c r="AG196" i="25" s="1"/>
  <c r="BH623" i="25"/>
  <c r="BI616" i="25" s="1"/>
  <c r="AT410" i="25"/>
  <c r="AU403" i="25" s="1"/>
  <c r="AU427" i="25"/>
  <c r="AV420" i="25" s="1"/>
  <c r="BA517" i="25"/>
  <c r="BB510" i="25" s="1"/>
  <c r="X80" i="25"/>
  <c r="Y73" i="25" s="1"/>
  <c r="AO335" i="25"/>
  <c r="AP328" i="25" s="1"/>
  <c r="AP350" i="25"/>
  <c r="AQ343" i="25" s="1"/>
  <c r="AC158" i="25"/>
  <c r="AD151" i="25" s="1"/>
  <c r="AJ263" i="25"/>
  <c r="AK256" i="25" s="1"/>
  <c r="AN319" i="25"/>
  <c r="AO312" i="25" s="1"/>
  <c r="BH622" i="25"/>
  <c r="BI615" i="25" s="1"/>
  <c r="X60" i="25"/>
  <c r="X67" i="25" s="1"/>
  <c r="AM307" i="25"/>
  <c r="AN300" i="25" s="1"/>
  <c r="AV439" i="25"/>
  <c r="AW432" i="25" s="1"/>
  <c r="BF592" i="25"/>
  <c r="BG585" i="25" s="1"/>
  <c r="AS395" i="25"/>
  <c r="AT388" i="25" s="1"/>
  <c r="AH231" i="25"/>
  <c r="AI224" i="25" s="1"/>
  <c r="BD559" i="25"/>
  <c r="BE552" i="25" s="1"/>
  <c r="BC544" i="25"/>
  <c r="BD537" i="25" s="1"/>
  <c r="BE576" i="25"/>
  <c r="BF569" i="25" s="1"/>
  <c r="AP352" i="25"/>
  <c r="AQ345" i="25" s="1"/>
  <c r="AG215" i="25"/>
  <c r="AH208" i="25" s="1"/>
  <c r="BL680" i="25"/>
  <c r="BM673" i="25" s="1"/>
  <c r="AH232" i="25"/>
  <c r="AI225" i="25" s="1"/>
  <c r="AX471" i="25"/>
  <c r="AY464" i="25" s="1"/>
  <c r="BC547" i="25"/>
  <c r="BD540" i="25" s="1"/>
  <c r="BG604" i="25"/>
  <c r="BH597" i="25" s="1"/>
  <c r="AB140" i="25"/>
  <c r="AC133" i="25" s="1"/>
  <c r="BG606" i="25"/>
  <c r="BH599" i="25" s="1"/>
  <c r="X59" i="25"/>
  <c r="X66" i="25" s="1"/>
  <c r="BL679" i="25"/>
  <c r="BM672" i="25" s="1"/>
  <c r="AK275" i="25"/>
  <c r="AL268" i="25" s="1"/>
  <c r="AM305" i="25"/>
  <c r="AN298" i="25" s="1"/>
  <c r="AB143" i="25"/>
  <c r="AC136" i="25" s="1"/>
  <c r="AJ261" i="25"/>
  <c r="AK254" i="25" s="1"/>
  <c r="BK667" i="25"/>
  <c r="BL660" i="25" s="1"/>
  <c r="AY488" i="25"/>
  <c r="AZ481" i="25" s="1"/>
  <c r="AX470" i="25"/>
  <c r="AY463" i="25" s="1"/>
  <c r="AU424" i="25"/>
  <c r="AV417" i="25" s="1"/>
  <c r="AX473" i="25"/>
  <c r="AY466" i="25" s="1"/>
  <c r="BJ651" i="25"/>
  <c r="BK644" i="25" s="1"/>
  <c r="AX469" i="25"/>
  <c r="AY462" i="25" s="1"/>
  <c r="Z112" i="25"/>
  <c r="AA105" i="25" s="1"/>
  <c r="BK664" i="25"/>
  <c r="BL657" i="25" s="1"/>
  <c r="Z111" i="25"/>
  <c r="AA104" i="25" s="1"/>
  <c r="AZ501" i="25"/>
  <c r="BA494" i="25" s="1"/>
  <c r="BK665" i="25"/>
  <c r="BL658" i="25" s="1"/>
  <c r="BG605" i="25"/>
  <c r="BH598" i="25" s="1"/>
  <c r="AF199" i="25"/>
  <c r="AG192" i="25" s="1"/>
  <c r="AN321" i="25"/>
  <c r="AO314" i="25" s="1"/>
  <c r="AQ364" i="25"/>
  <c r="AR357" i="25" s="1"/>
  <c r="BM694" i="25"/>
  <c r="AC154" i="25"/>
  <c r="AD147" i="25" s="1"/>
  <c r="AL292" i="25"/>
  <c r="AM285" i="25" s="1"/>
  <c r="AA119" i="25"/>
  <c r="AA126" i="25" s="1"/>
  <c r="X83" i="25"/>
  <c r="Y76" i="25" s="1"/>
  <c r="BB532" i="25"/>
  <c r="BC525" i="25" s="1"/>
  <c r="AE188" i="25"/>
  <c r="AF181" i="25" s="1"/>
  <c r="BL682" i="25"/>
  <c r="BM675" i="25" s="1"/>
  <c r="AI247" i="25"/>
  <c r="AJ240" i="25" s="1"/>
  <c r="AG217" i="25"/>
  <c r="AH210" i="25" s="1"/>
  <c r="W56" i="25"/>
  <c r="W63" i="25" s="1"/>
  <c r="BG608" i="25"/>
  <c r="BH601" i="25" s="1"/>
  <c r="AM308" i="25"/>
  <c r="AN301" i="25" s="1"/>
  <c r="Y97" i="25"/>
  <c r="Z90" i="25" s="1"/>
  <c r="BM698" i="25"/>
  <c r="AQ366" i="25"/>
  <c r="AR359" i="25" s="1"/>
  <c r="Y96" i="25"/>
  <c r="Z89" i="25" s="1"/>
  <c r="BB529" i="25"/>
  <c r="BC522" i="25" s="1"/>
  <c r="BH619" i="25"/>
  <c r="BI612" i="25" s="1"/>
  <c r="AK277" i="25"/>
  <c r="AL270" i="25" s="1"/>
  <c r="AJ259" i="25"/>
  <c r="AK252" i="25" s="1"/>
  <c r="BF591" i="25"/>
  <c r="BG584" i="25" s="1"/>
  <c r="AP349" i="25"/>
  <c r="AQ342" i="25" s="1"/>
  <c r="AK274" i="25"/>
  <c r="AL267" i="25" s="1"/>
  <c r="BI635" i="25"/>
  <c r="BJ628" i="25" s="1"/>
  <c r="Y94" i="25"/>
  <c r="Z87" i="25" s="1"/>
  <c r="BI634" i="25"/>
  <c r="BJ627" i="25" s="1"/>
  <c r="BJ650" i="25"/>
  <c r="BK643" i="25" s="1"/>
  <c r="BH620" i="25"/>
  <c r="BI613" i="25" s="1"/>
  <c r="AG216" i="25"/>
  <c r="AH209" i="25" s="1"/>
  <c r="AF202" i="25"/>
  <c r="AG195" i="25" s="1"/>
  <c r="AP353" i="25"/>
  <c r="AQ346" i="25" s="1"/>
  <c r="AR381" i="25"/>
  <c r="AS374" i="25" s="1"/>
  <c r="BD561" i="25"/>
  <c r="BE554" i="25" s="1"/>
  <c r="AM306" i="25"/>
  <c r="AN299" i="25" s="1"/>
  <c r="B297" i="25"/>
  <c r="B289" i="25"/>
  <c r="B288" i="25"/>
  <c r="B296" i="25"/>
  <c r="B291" i="25"/>
  <c r="B299" i="25"/>
  <c r="AD170" i="25"/>
  <c r="AE163" i="25" s="1"/>
  <c r="AE184" i="25"/>
  <c r="AF177" i="25" s="1"/>
  <c r="BH621" i="25"/>
  <c r="BI614" i="25" s="1"/>
  <c r="BB530" i="25"/>
  <c r="BC523" i="25" s="1"/>
  <c r="AW456" i="25"/>
  <c r="AX449" i="25" s="1"/>
  <c r="AF200" i="25"/>
  <c r="AG193" i="25" s="1"/>
  <c r="AD173" i="25"/>
  <c r="AE166" i="25" s="1"/>
  <c r="BB533" i="25"/>
  <c r="BC526" i="25" s="1"/>
  <c r="Z110" i="25"/>
  <c r="AA103" i="25" s="1"/>
  <c r="AK278" i="25"/>
  <c r="AL271" i="25" s="1"/>
  <c r="BC546" i="25"/>
  <c r="BD539" i="25" s="1"/>
  <c r="W57" i="25"/>
  <c r="W64" i="25" s="1"/>
  <c r="AI244" i="25"/>
  <c r="AJ237" i="25" s="1"/>
  <c r="BJ649" i="25"/>
  <c r="BK642" i="25" s="1"/>
  <c r="AR383" i="25"/>
  <c r="AS376" i="25" s="1"/>
  <c r="AJ262" i="25"/>
  <c r="AK255" i="25" s="1"/>
  <c r="BD562" i="25"/>
  <c r="BE555" i="25" s="1"/>
  <c r="AS397" i="25"/>
  <c r="AT390" i="25" s="1"/>
  <c r="AN323" i="25"/>
  <c r="AO316" i="25" s="1"/>
  <c r="AO334" i="25"/>
  <c r="AP327" i="25" s="1"/>
  <c r="AM304" i="25"/>
  <c r="AN297" i="25" s="1"/>
  <c r="AV441" i="25"/>
  <c r="AW434" i="25" s="1"/>
  <c r="W61" i="25"/>
  <c r="W68" i="25" s="1"/>
  <c r="AS396" i="25"/>
  <c r="AT389" i="25" s="1"/>
  <c r="AZ502" i="25"/>
  <c r="BA495" i="25" s="1"/>
  <c r="BB531" i="25"/>
  <c r="BC524" i="25" s="1"/>
  <c r="BE577" i="25"/>
  <c r="BF570" i="25" s="1"/>
  <c r="AO336" i="25"/>
  <c r="AP329" i="25" s="1"/>
  <c r="AI248" i="25"/>
  <c r="AJ241" i="25" s="1"/>
  <c r="AT411" i="25"/>
  <c r="AU404" i="25" s="1"/>
  <c r="AT409" i="25"/>
  <c r="AU402" i="25" s="1"/>
  <c r="AQ368" i="25"/>
  <c r="AR361" i="25" s="1"/>
  <c r="AF201" i="25"/>
  <c r="AG194" i="25" s="1"/>
  <c r="AR379" i="25"/>
  <c r="AS372" i="25" s="1"/>
  <c r="AA120" i="25"/>
  <c r="AA127" i="25" s="1"/>
  <c r="BM695" i="25"/>
  <c r="AS398" i="25"/>
  <c r="AT391" i="25" s="1"/>
  <c r="AX472" i="25"/>
  <c r="AY465" i="25" s="1"/>
  <c r="AQ365" i="25"/>
  <c r="AR358" i="25" s="1"/>
  <c r="AE185" i="25"/>
  <c r="AF178" i="25" s="1"/>
  <c r="AA121" i="25"/>
  <c r="AA128" i="25" s="1"/>
  <c r="AU426" i="25"/>
  <c r="AV419" i="25" s="1"/>
  <c r="AL290" i="25"/>
  <c r="AM283" i="25" s="1"/>
  <c r="AJ260" i="25"/>
  <c r="AK253" i="25" s="1"/>
  <c r="AI246" i="25"/>
  <c r="AJ239" i="25" s="1"/>
  <c r="AC155" i="25"/>
  <c r="AD148" i="25" s="1"/>
  <c r="AY485" i="25"/>
  <c r="AZ478" i="25" s="1"/>
  <c r="AL289" i="25"/>
  <c r="AM282" i="25" s="1"/>
  <c r="AH229" i="25"/>
  <c r="AI222" i="25" s="1"/>
  <c r="AH233" i="25"/>
  <c r="AI226" i="25" s="1"/>
  <c r="BF593" i="25"/>
  <c r="BG586" i="25" s="1"/>
  <c r="O50" i="25"/>
  <c r="B283" i="25"/>
  <c r="B275" i="25"/>
  <c r="P44" i="25"/>
  <c r="P944" i="25" s="1"/>
  <c r="B292" i="25"/>
  <c r="B300" i="25"/>
  <c r="AE187" i="25"/>
  <c r="AF180" i="25" s="1"/>
  <c r="P45" i="25"/>
  <c r="P945" i="25" s="1"/>
  <c r="P952" i="25" s="1"/>
  <c r="B301" i="25"/>
  <c r="B293" i="25"/>
  <c r="Y98" i="25"/>
  <c r="Z91" i="25" s="1"/>
  <c r="AY484" i="25"/>
  <c r="AZ477" i="25" s="1"/>
  <c r="BG607" i="25"/>
  <c r="BH600" i="25" s="1"/>
  <c r="AG214" i="25"/>
  <c r="AH207" i="25" s="1"/>
  <c r="BC548" i="25"/>
  <c r="BD541" i="25" s="1"/>
  <c r="AH230" i="25"/>
  <c r="AI223" i="25" s="1"/>
  <c r="BM696" i="25"/>
  <c r="AZ499" i="25"/>
  <c r="BA492" i="25" s="1"/>
  <c r="Q42" i="25"/>
  <c r="Q942" i="25" s="1"/>
  <c r="X79" i="25"/>
  <c r="Y72" i="25" s="1"/>
  <c r="AY487" i="25"/>
  <c r="AZ480" i="25" s="1"/>
  <c r="BE575" i="25"/>
  <c r="BF568" i="25" s="1"/>
  <c r="AO337" i="25"/>
  <c r="AP330" i="25" s="1"/>
  <c r="AQ367" i="25"/>
  <c r="AR360" i="25" s="1"/>
  <c r="Y93" i="25"/>
  <c r="Z86" i="25" s="1"/>
  <c r="X81" i="25"/>
  <c r="Y74" i="25" s="1"/>
  <c r="AW457" i="25"/>
  <c r="AX450" i="25" s="1"/>
  <c r="BA518" i="25"/>
  <c r="BB511" i="25" s="1"/>
  <c r="AT412" i="25"/>
  <c r="AU405" i="25" s="1"/>
  <c r="BI637" i="25"/>
  <c r="BJ630" i="25" s="1"/>
  <c r="AZ500" i="25"/>
  <c r="BA493" i="25" s="1"/>
  <c r="AB141" i="25"/>
  <c r="AC134" i="25" s="1"/>
  <c r="AA117" i="25"/>
  <c r="AA124" i="25" s="1"/>
  <c r="BM697" i="25"/>
  <c r="AW455" i="25"/>
  <c r="AX448" i="25" s="1"/>
  <c r="AC156" i="25"/>
  <c r="AD149" i="25" s="1"/>
  <c r="AW454" i="25"/>
  <c r="AX447" i="25" s="1"/>
  <c r="BI636" i="25"/>
  <c r="BJ629" i="25" s="1"/>
  <c r="AA116" i="25"/>
  <c r="AA123" i="25" s="1"/>
  <c r="BK668" i="25"/>
  <c r="BL661" i="25" s="1"/>
  <c r="AE186" i="25"/>
  <c r="AF179" i="25" s="1"/>
  <c r="AV443" i="25"/>
  <c r="AW436" i="25" s="1"/>
  <c r="AI245" i="25"/>
  <c r="AJ238" i="25" s="1"/>
  <c r="AD172" i="25"/>
  <c r="AE165" i="25" s="1"/>
  <c r="BK666" i="25"/>
  <c r="BL659" i="25" s="1"/>
  <c r="AA118" i="25"/>
  <c r="AA125" i="25" s="1"/>
  <c r="BL683" i="25"/>
  <c r="BM676" i="25" s="1"/>
  <c r="BA516" i="25"/>
  <c r="BB509" i="25" s="1"/>
  <c r="AV442" i="25"/>
  <c r="AW435" i="25" s="1"/>
  <c r="AY486" i="25"/>
  <c r="AZ479" i="25" s="1"/>
  <c r="Z251" i="25" l="1"/>
  <c r="Z258" i="25" s="1"/>
  <c r="Z176" i="25"/>
  <c r="Z183" i="25"/>
  <c r="Z191" i="25"/>
  <c r="Z198" i="25" s="1"/>
  <c r="Z161" i="25"/>
  <c r="Z168" i="25"/>
  <c r="Z311" i="25"/>
  <c r="Z318" i="25" s="1"/>
  <c r="Z131" i="25"/>
  <c r="Z138" i="25"/>
  <c r="Z221" i="25"/>
  <c r="Z228" i="25" s="1"/>
  <c r="Z266" i="25"/>
  <c r="Z273" i="25"/>
  <c r="Z296" i="25"/>
  <c r="Z303" i="25" s="1"/>
  <c r="Z236" i="25"/>
  <c r="Z243" i="25"/>
  <c r="C356" i="25"/>
  <c r="Z341" i="25"/>
  <c r="Z348" i="25" s="1"/>
  <c r="Z326" i="25"/>
  <c r="Z333" i="25"/>
  <c r="Z146" i="25"/>
  <c r="Z153" i="25" s="1"/>
  <c r="Z206" i="25"/>
  <c r="Z213" i="25"/>
  <c r="Z281" i="25"/>
  <c r="Z288" i="25" s="1"/>
  <c r="AW63" i="12"/>
  <c r="E63" i="42" s="1"/>
  <c r="AX24" i="33"/>
  <c r="AB33" i="28"/>
  <c r="AA49" i="11"/>
  <c r="AA17" i="41" s="1"/>
  <c r="C49" i="40"/>
  <c r="Z17" i="41"/>
  <c r="D17" i="43" s="1"/>
  <c r="AG46" i="28"/>
  <c r="AF50" i="11"/>
  <c r="AF40" i="28"/>
  <c r="AE58" i="11"/>
  <c r="AX18" i="33"/>
  <c r="AX19" i="33" s="1"/>
  <c r="AX21" i="33" s="1"/>
  <c r="W25" i="11"/>
  <c r="V24" i="11"/>
  <c r="V26" i="41" s="1"/>
  <c r="V24" i="41" s="1"/>
  <c r="W22" i="11"/>
  <c r="V21" i="11"/>
  <c r="P951" i="25"/>
  <c r="M34" i="11" s="1"/>
  <c r="M29" i="11" s="1"/>
  <c r="L50" i="12"/>
  <c r="Q949" i="25"/>
  <c r="Q948" i="25"/>
  <c r="N23" i="11" s="1"/>
  <c r="B23" i="40" s="1"/>
  <c r="M48" i="12"/>
  <c r="Y31" i="11"/>
  <c r="X30" i="11"/>
  <c r="X27" i="41" s="1"/>
  <c r="P52" i="25"/>
  <c r="Q45" i="25" s="1"/>
  <c r="Q945" i="25" s="1"/>
  <c r="Q952" i="25" s="1"/>
  <c r="Q48" i="25"/>
  <c r="R41" i="25" s="1"/>
  <c r="R941" i="25" s="1"/>
  <c r="AF186" i="25"/>
  <c r="AG179" i="25" s="1"/>
  <c r="AD156" i="25"/>
  <c r="AE149" i="25" s="1"/>
  <c r="BJ637" i="25"/>
  <c r="BK630" i="25" s="1"/>
  <c r="BB518" i="25"/>
  <c r="BC511" i="25" s="1"/>
  <c r="Z93" i="25"/>
  <c r="AA86" i="25" s="1"/>
  <c r="BF575" i="25"/>
  <c r="BG568" i="25" s="1"/>
  <c r="AI230" i="25"/>
  <c r="AJ223" i="25" s="1"/>
  <c r="BH607" i="25"/>
  <c r="BI600" i="25" s="1"/>
  <c r="AF187" i="25"/>
  <c r="AG180" i="25" s="1"/>
  <c r="AI233" i="25"/>
  <c r="AJ226" i="25" s="1"/>
  <c r="AJ246" i="25"/>
  <c r="AK239" i="25" s="1"/>
  <c r="AV426" i="25"/>
  <c r="AW419" i="25" s="1"/>
  <c r="AY472" i="25"/>
  <c r="AZ465" i="25" s="1"/>
  <c r="AB120" i="25"/>
  <c r="AB127" i="25" s="1"/>
  <c r="AJ248" i="25"/>
  <c r="AK241" i="25" s="1"/>
  <c r="AO323" i="25"/>
  <c r="AP316" i="25" s="1"/>
  <c r="BK649" i="25"/>
  <c r="BL642" i="25" s="1"/>
  <c r="AJ244" i="25"/>
  <c r="AK237" i="25" s="1"/>
  <c r="AE170" i="25"/>
  <c r="AF163" i="25" s="1"/>
  <c r="AH216" i="25"/>
  <c r="AI209" i="25" s="1"/>
  <c r="Z94" i="25"/>
  <c r="AA87" i="25" s="1"/>
  <c r="BG591" i="25"/>
  <c r="BH584" i="25" s="1"/>
  <c r="AK259" i="25"/>
  <c r="AL252" i="25" s="1"/>
  <c r="BI619" i="25"/>
  <c r="BJ612" i="25" s="1"/>
  <c r="AR366" i="25"/>
  <c r="AS359" i="25" s="1"/>
  <c r="AN308" i="25"/>
  <c r="AO301" i="25" s="1"/>
  <c r="AH217" i="25"/>
  <c r="AI210" i="25" s="1"/>
  <c r="BM682" i="25"/>
  <c r="AD154" i="25"/>
  <c r="AE147" i="25" s="1"/>
  <c r="AY469" i="25"/>
  <c r="AZ462" i="25" s="1"/>
  <c r="BM680" i="25"/>
  <c r="AN307" i="25"/>
  <c r="AO300" i="25" s="1"/>
  <c r="AO319" i="25"/>
  <c r="AP312" i="25" s="1"/>
  <c r="AD158" i="25"/>
  <c r="AE151" i="25" s="1"/>
  <c r="Y80" i="25"/>
  <c r="Z73" i="25" s="1"/>
  <c r="AV427" i="25"/>
  <c r="AW420" i="25" s="1"/>
  <c r="AG203" i="25"/>
  <c r="AH196" i="25" s="1"/>
  <c r="Y78" i="25"/>
  <c r="Z71" i="25" s="1"/>
  <c r="AC139" i="25"/>
  <c r="AD132" i="25" s="1"/>
  <c r="BF574" i="25"/>
  <c r="BG567" i="25" s="1"/>
  <c r="AC142" i="25"/>
  <c r="AD135" i="25" s="1"/>
  <c r="AQ351" i="25"/>
  <c r="AR344" i="25" s="1"/>
  <c r="AW443" i="25"/>
  <c r="AX436" i="25" s="1"/>
  <c r="AR367" i="25"/>
  <c r="AS360" i="25" s="1"/>
  <c r="AZ484" i="25"/>
  <c r="BA477" i="25" s="1"/>
  <c r="AZ485" i="25"/>
  <c r="BA478" i="25" s="1"/>
  <c r="AK260" i="25"/>
  <c r="AL253" i="25" s="1"/>
  <c r="AT398" i="25"/>
  <c r="AU391" i="25" s="1"/>
  <c r="AS379" i="25"/>
  <c r="AT372" i="25" s="1"/>
  <c r="AU409" i="25"/>
  <c r="AV402" i="25" s="1"/>
  <c r="AT396" i="25"/>
  <c r="AU389" i="25" s="1"/>
  <c r="AN304" i="25"/>
  <c r="AO297" i="25" s="1"/>
  <c r="BE561" i="25"/>
  <c r="BF554" i="25" s="1"/>
  <c r="BI620" i="25"/>
  <c r="BJ613" i="25" s="1"/>
  <c r="BJ635" i="25"/>
  <c r="BK628" i="25" s="1"/>
  <c r="BH608" i="25"/>
  <c r="BI601" i="25" s="1"/>
  <c r="AJ247" i="25"/>
  <c r="AK240" i="25" s="1"/>
  <c r="AO321" i="25"/>
  <c r="AP314" i="25" s="1"/>
  <c r="BK651" i="25"/>
  <c r="BL644" i="25" s="1"/>
  <c r="AC143" i="25"/>
  <c r="AD136" i="25" s="1"/>
  <c r="BM679" i="25"/>
  <c r="AC140" i="25"/>
  <c r="AD133" i="25" s="1"/>
  <c r="AY471" i="25"/>
  <c r="AZ464" i="25" s="1"/>
  <c r="BF576" i="25"/>
  <c r="BG569" i="25" s="1"/>
  <c r="BG592" i="25"/>
  <c r="BH585" i="25" s="1"/>
  <c r="Y60" i="25"/>
  <c r="Y67" i="25" s="1"/>
  <c r="AX458" i="25"/>
  <c r="AY451" i="25" s="1"/>
  <c r="BE563" i="25"/>
  <c r="BF556" i="25" s="1"/>
  <c r="AS382" i="25"/>
  <c r="AT375" i="25" s="1"/>
  <c r="AW440" i="25"/>
  <c r="AX433" i="25" s="1"/>
  <c r="AZ486" i="25"/>
  <c r="BA479" i="25" s="1"/>
  <c r="AE172" i="25"/>
  <c r="AF165" i="25" s="1"/>
  <c r="AG201" i="25"/>
  <c r="AH194" i="25" s="1"/>
  <c r="X61" i="25"/>
  <c r="X68" i="25" s="1"/>
  <c r="AS381" i="25"/>
  <c r="AT374" i="25" s="1"/>
  <c r="BK650" i="25"/>
  <c r="BL643" i="25" s="1"/>
  <c r="AL274" i="25"/>
  <c r="AM267" i="25" s="1"/>
  <c r="Y83" i="25"/>
  <c r="Z76" i="25" s="1"/>
  <c r="AR364" i="25"/>
  <c r="AS357" i="25" s="1"/>
  <c r="AG199" i="25"/>
  <c r="AH192" i="25" s="1"/>
  <c r="BL664" i="25"/>
  <c r="BM657" i="25" s="1"/>
  <c r="AY473" i="25"/>
  <c r="AZ466" i="25" s="1"/>
  <c r="AN305" i="25"/>
  <c r="AO298" i="25" s="1"/>
  <c r="Y59" i="25"/>
  <c r="Y66" i="25" s="1"/>
  <c r="BH604" i="25"/>
  <c r="BI597" i="25" s="1"/>
  <c r="BD544" i="25"/>
  <c r="BE537" i="25" s="1"/>
  <c r="AI231" i="25"/>
  <c r="AJ224" i="25" s="1"/>
  <c r="BB515" i="25"/>
  <c r="BC508" i="25" s="1"/>
  <c r="Y82" i="25"/>
  <c r="Z75" i="25" s="1"/>
  <c r="AD157" i="25"/>
  <c r="AE150" i="25" s="1"/>
  <c r="AA109" i="25"/>
  <c r="AB102" i="25" s="1"/>
  <c r="BK653" i="25"/>
  <c r="BL646" i="25" s="1"/>
  <c r="AV425" i="25"/>
  <c r="AW418" i="25" s="1"/>
  <c r="AX454" i="25"/>
  <c r="AY447" i="25" s="1"/>
  <c r="AX455" i="25"/>
  <c r="AY448" i="25" s="1"/>
  <c r="AC141" i="25"/>
  <c r="AD134" i="25" s="1"/>
  <c r="AU412" i="25"/>
  <c r="AV405" i="25" s="1"/>
  <c r="Y81" i="25"/>
  <c r="Z74" i="25" s="1"/>
  <c r="Y79" i="25"/>
  <c r="Z72" i="25" s="1"/>
  <c r="AH214" i="25"/>
  <c r="AI207" i="25" s="1"/>
  <c r="Z98" i="25"/>
  <c r="AA91" i="25" s="1"/>
  <c r="BG593" i="25"/>
  <c r="BH586" i="25" s="1"/>
  <c r="BE562" i="25"/>
  <c r="BF555" i="25" s="1"/>
  <c r="AA110" i="25"/>
  <c r="AB103" i="25" s="1"/>
  <c r="BC533" i="25"/>
  <c r="BD526" i="25" s="1"/>
  <c r="AQ353" i="25"/>
  <c r="AR346" i="25" s="1"/>
  <c r="BJ634" i="25"/>
  <c r="BK627" i="25" s="1"/>
  <c r="AQ349" i="25"/>
  <c r="AR342" i="25" s="1"/>
  <c r="Z96" i="25"/>
  <c r="AA89" i="25" s="1"/>
  <c r="AF188" i="25"/>
  <c r="AG181" i="25" s="1"/>
  <c r="AM292" i="25"/>
  <c r="AN285" i="25" s="1"/>
  <c r="BH605" i="25"/>
  <c r="BI598" i="25" s="1"/>
  <c r="BA501" i="25"/>
  <c r="BB494" i="25" s="1"/>
  <c r="AA112" i="25"/>
  <c r="AB105" i="25" s="1"/>
  <c r="AK261" i="25"/>
  <c r="AL254" i="25" s="1"/>
  <c r="BE559" i="25"/>
  <c r="BF552" i="25" s="1"/>
  <c r="AK263" i="25"/>
  <c r="AL256" i="25" s="1"/>
  <c r="AP335" i="25"/>
  <c r="AQ328" i="25" s="1"/>
  <c r="BI623" i="25"/>
  <c r="BJ616" i="25" s="1"/>
  <c r="AO322" i="25"/>
  <c r="AP315" i="25" s="1"/>
  <c r="AM293" i="25"/>
  <c r="AN286" i="25" s="1"/>
  <c r="AL276" i="25"/>
  <c r="AM269" i="25" s="1"/>
  <c r="AM291" i="25"/>
  <c r="AN284" i="25" s="1"/>
  <c r="X58" i="25"/>
  <c r="X65" i="25" s="1"/>
  <c r="AE169" i="25"/>
  <c r="AF162" i="25" s="1"/>
  <c r="AA108" i="25"/>
  <c r="AB101" i="25" s="1"/>
  <c r="BG589" i="25"/>
  <c r="BH582" i="25" s="1"/>
  <c r="AS380" i="25"/>
  <c r="AT373" i="25" s="1"/>
  <c r="BK652" i="25"/>
  <c r="BL645" i="25" s="1"/>
  <c r="Q49" i="25"/>
  <c r="R53" i="25"/>
  <c r="B315" i="25"/>
  <c r="B307" i="25"/>
  <c r="AI229" i="25"/>
  <c r="AJ222" i="25" s="1"/>
  <c r="AM290" i="25"/>
  <c r="AN283" i="25" s="1"/>
  <c r="AB121" i="25"/>
  <c r="AB128" i="25" s="1"/>
  <c r="AR368" i="25"/>
  <c r="AS361" i="25" s="1"/>
  <c r="AU411" i="25"/>
  <c r="AV404" i="25" s="1"/>
  <c r="AP336" i="25"/>
  <c r="AQ329" i="25" s="1"/>
  <c r="BC531" i="25"/>
  <c r="BD524" i="25" s="1"/>
  <c r="AW441" i="25"/>
  <c r="AX434" i="25" s="1"/>
  <c r="AP334" i="25"/>
  <c r="AQ327" i="25" s="1"/>
  <c r="AT397" i="25"/>
  <c r="AU390" i="25" s="1"/>
  <c r="AK262" i="25"/>
  <c r="AL255" i="25" s="1"/>
  <c r="X57" i="25"/>
  <c r="X64" i="25" s="1"/>
  <c r="AL278" i="25"/>
  <c r="AM271" i="25" s="1"/>
  <c r="AG200" i="25"/>
  <c r="AH193" i="25" s="1"/>
  <c r="BC530" i="25"/>
  <c r="BD523" i="25" s="1"/>
  <c r="AF184" i="25"/>
  <c r="AG177" i="25" s="1"/>
  <c r="B312" i="25"/>
  <c r="B304" i="25"/>
  <c r="AG202" i="25"/>
  <c r="AH195" i="25" s="1"/>
  <c r="BC529" i="25"/>
  <c r="BD522" i="25" s="1"/>
  <c r="Z97" i="25"/>
  <c r="AA90" i="25" s="1"/>
  <c r="BD547" i="25"/>
  <c r="BE540" i="25" s="1"/>
  <c r="AI232" i="25"/>
  <c r="AJ225" i="25" s="1"/>
  <c r="AH215" i="25"/>
  <c r="AI208" i="25" s="1"/>
  <c r="BI622" i="25"/>
  <c r="BJ615" i="25" s="1"/>
  <c r="BB517" i="25"/>
  <c r="BC510" i="25" s="1"/>
  <c r="BB516" i="25"/>
  <c r="BC509" i="25" s="1"/>
  <c r="BM683" i="25"/>
  <c r="AB118" i="25"/>
  <c r="AB125" i="25" s="1"/>
  <c r="BL668" i="25"/>
  <c r="BM661" i="25" s="1"/>
  <c r="BJ636" i="25"/>
  <c r="BK629" i="25" s="1"/>
  <c r="AB117" i="25"/>
  <c r="AB124" i="25" s="1"/>
  <c r="AX457" i="25"/>
  <c r="AY450" i="25" s="1"/>
  <c r="AP337" i="25"/>
  <c r="AQ330" i="25" s="1"/>
  <c r="AZ487" i="25"/>
  <c r="BA480" i="25" s="1"/>
  <c r="BD548" i="25"/>
  <c r="BE541" i="25" s="1"/>
  <c r="B316" i="25"/>
  <c r="B308" i="25"/>
  <c r="B298" i="25"/>
  <c r="B290" i="25"/>
  <c r="AM289" i="25"/>
  <c r="AN282" i="25" s="1"/>
  <c r="AD155" i="25"/>
  <c r="AE148" i="25" s="1"/>
  <c r="AF185" i="25"/>
  <c r="AG178" i="25" s="1"/>
  <c r="AR365" i="25"/>
  <c r="AS358" i="25" s="1"/>
  <c r="BF577" i="25"/>
  <c r="BG570" i="25" s="1"/>
  <c r="BA502" i="25"/>
  <c r="BB495" i="25" s="1"/>
  <c r="AS383" i="25"/>
  <c r="AT376" i="25" s="1"/>
  <c r="BD546" i="25"/>
  <c r="BE539" i="25" s="1"/>
  <c r="B311" i="25"/>
  <c r="B303" i="25"/>
  <c r="AA111" i="25"/>
  <c r="AB104" i="25" s="1"/>
  <c r="AV424" i="25"/>
  <c r="AW417" i="25" s="1"/>
  <c r="AZ488" i="25"/>
  <c r="BA481" i="25" s="1"/>
  <c r="AL275" i="25"/>
  <c r="AM268" i="25" s="1"/>
  <c r="BE560" i="25"/>
  <c r="BF553" i="25" s="1"/>
  <c r="BJ638" i="25"/>
  <c r="BK631" i="25" s="1"/>
  <c r="AP338" i="25"/>
  <c r="AQ331" i="25" s="1"/>
  <c r="BB514" i="25"/>
  <c r="BC507" i="25" s="1"/>
  <c r="BG590" i="25"/>
  <c r="BH583" i="25" s="1"/>
  <c r="AH218" i="25"/>
  <c r="AI211" i="25" s="1"/>
  <c r="AU413" i="25"/>
  <c r="AV406" i="25" s="1"/>
  <c r="AE171" i="25"/>
  <c r="AF164" i="25" s="1"/>
  <c r="AO320" i="25"/>
  <c r="AP313" i="25" s="1"/>
  <c r="AV428" i="25"/>
  <c r="AW421" i="25" s="1"/>
  <c r="AT394" i="25"/>
  <c r="AU387" i="25" s="1"/>
  <c r="AW442" i="25"/>
  <c r="AX435" i="25" s="1"/>
  <c r="BL666" i="25"/>
  <c r="BM659" i="25" s="1"/>
  <c r="AJ245" i="25"/>
  <c r="AK238" i="25" s="1"/>
  <c r="AB116" i="25"/>
  <c r="AB123" i="25" s="1"/>
  <c r="BA500" i="25"/>
  <c r="BB493" i="25" s="1"/>
  <c r="BA499" i="25"/>
  <c r="BB492" i="25" s="1"/>
  <c r="P43" i="25"/>
  <c r="P943" i="25" s="1"/>
  <c r="AE173" i="25"/>
  <c r="AF166" i="25" s="1"/>
  <c r="AX456" i="25"/>
  <c r="AY449" i="25" s="1"/>
  <c r="BI621" i="25"/>
  <c r="BJ614" i="25" s="1"/>
  <c r="AN306" i="25"/>
  <c r="AO299" i="25" s="1"/>
  <c r="AL277" i="25"/>
  <c r="AM270" i="25" s="1"/>
  <c r="X56" i="25"/>
  <c r="X63" i="25" s="1"/>
  <c r="BC532" i="25"/>
  <c r="BD525" i="25" s="1"/>
  <c r="AB119" i="25"/>
  <c r="AB126" i="25" s="1"/>
  <c r="BL665" i="25"/>
  <c r="BM658" i="25" s="1"/>
  <c r="AY470" i="25"/>
  <c r="AZ463" i="25" s="1"/>
  <c r="BL667" i="25"/>
  <c r="BM660" i="25" s="1"/>
  <c r="BH606" i="25"/>
  <c r="BI599" i="25" s="1"/>
  <c r="AQ352" i="25"/>
  <c r="AR345" i="25" s="1"/>
  <c r="AT395" i="25"/>
  <c r="AU388" i="25" s="1"/>
  <c r="AW439" i="25"/>
  <c r="AX432" i="25" s="1"/>
  <c r="AQ350" i="25"/>
  <c r="AR343" i="25" s="1"/>
  <c r="AU410" i="25"/>
  <c r="AV403" i="25" s="1"/>
  <c r="Z95" i="25"/>
  <c r="AA88" i="25" s="1"/>
  <c r="BA503" i="25"/>
  <c r="BB496" i="25" s="1"/>
  <c r="AA113" i="25"/>
  <c r="AB106" i="25" s="1"/>
  <c r="BD545" i="25"/>
  <c r="BE538" i="25" s="1"/>
  <c r="P51" i="25"/>
  <c r="B314" i="25"/>
  <c r="B306" i="25"/>
  <c r="BM681" i="25"/>
  <c r="BF578" i="25"/>
  <c r="BG571" i="25" s="1"/>
  <c r="AA191" i="25" l="1"/>
  <c r="AA198" i="25" s="1"/>
  <c r="AA311" i="25"/>
  <c r="AA318" i="25"/>
  <c r="AA221" i="25"/>
  <c r="AA228" i="25" s="1"/>
  <c r="AA146" i="25"/>
  <c r="AA153" i="25"/>
  <c r="AA281" i="25"/>
  <c r="AA288" i="25" s="1"/>
  <c r="AA296" i="25"/>
  <c r="AA303" i="25"/>
  <c r="AA251" i="25"/>
  <c r="AA258" i="25" s="1"/>
  <c r="AA236" i="25"/>
  <c r="AA243" i="25"/>
  <c r="AA161" i="25"/>
  <c r="AA168" i="25" s="1"/>
  <c r="AA341" i="25"/>
  <c r="AA348" i="25"/>
  <c r="AA206" i="25"/>
  <c r="AA213" i="25" s="1"/>
  <c r="AA326" i="25"/>
  <c r="AA333" i="25"/>
  <c r="AA266" i="25"/>
  <c r="AA273" i="25" s="1"/>
  <c r="AA131" i="25"/>
  <c r="AA138" i="25"/>
  <c r="AA176" i="25"/>
  <c r="AA183" i="25" s="1"/>
  <c r="C371" i="25"/>
  <c r="AA356" i="25"/>
  <c r="AA363" i="25" s="1"/>
  <c r="AY17" i="33"/>
  <c r="AY28" i="33" s="1"/>
  <c r="AX30" i="33"/>
  <c r="AY9" i="14"/>
  <c r="AX56" i="11" s="1"/>
  <c r="AX32" i="41" s="1"/>
  <c r="F32" i="43" s="1"/>
  <c r="AG40" i="28"/>
  <c r="AF58" i="11"/>
  <c r="AH46" i="28"/>
  <c r="AG50" i="11"/>
  <c r="AB43" i="28"/>
  <c r="AB37" i="28"/>
  <c r="AC15" i="13" s="1"/>
  <c r="E56" i="40"/>
  <c r="B48" i="42"/>
  <c r="AZ17" i="13"/>
  <c r="AY20" i="33"/>
  <c r="X22" i="11"/>
  <c r="W21" i="11"/>
  <c r="X25" i="11"/>
  <c r="W24" i="11"/>
  <c r="W26" i="41" s="1"/>
  <c r="W24" i="41" s="1"/>
  <c r="P950" i="25"/>
  <c r="M27" i="11" s="1"/>
  <c r="M20" i="11" s="1"/>
  <c r="L49" i="12"/>
  <c r="M6" i="41" s="1"/>
  <c r="R948" i="25"/>
  <c r="O23" i="11" s="1"/>
  <c r="N48" i="12"/>
  <c r="Y30" i="11"/>
  <c r="Y27" i="41" s="1"/>
  <c r="Z31" i="11"/>
  <c r="C31" i="40" s="1"/>
  <c r="C30" i="40" s="1"/>
  <c r="AA95" i="25"/>
  <c r="AB88" i="25" s="1"/>
  <c r="BB500" i="25"/>
  <c r="BC493" i="25" s="1"/>
  <c r="AV413" i="25"/>
  <c r="AW406" i="25" s="1"/>
  <c r="AQ338" i="25"/>
  <c r="AR331" i="25" s="1"/>
  <c r="AM275" i="25"/>
  <c r="AN268" i="25" s="1"/>
  <c r="BE546" i="25"/>
  <c r="BF539" i="25" s="1"/>
  <c r="AQ337" i="25"/>
  <c r="AR330" i="25" s="1"/>
  <c r="BK636" i="25"/>
  <c r="BL629" i="25" s="1"/>
  <c r="BD530" i="25"/>
  <c r="BE523" i="25" s="1"/>
  <c r="AV411" i="25"/>
  <c r="AW404" i="25" s="1"/>
  <c r="AT380" i="25"/>
  <c r="AU373" i="25" s="1"/>
  <c r="AF169" i="25"/>
  <c r="AG162" i="25" s="1"/>
  <c r="BF559" i="25"/>
  <c r="BG552" i="25" s="1"/>
  <c r="BI605" i="25"/>
  <c r="BJ598" i="25" s="1"/>
  <c r="AB110" i="25"/>
  <c r="AC103" i="25" s="1"/>
  <c r="AA98" i="25"/>
  <c r="AB91" i="25" s="1"/>
  <c r="Z81" i="25"/>
  <c r="AA74" i="25" s="1"/>
  <c r="AY454" i="25"/>
  <c r="AZ447" i="25" s="1"/>
  <c r="Z59" i="25"/>
  <c r="Z66" i="25" s="1"/>
  <c r="AS364" i="25"/>
  <c r="AT357" i="25" s="1"/>
  <c r="AO304" i="25"/>
  <c r="AP297" i="25" s="1"/>
  <c r="AT379" i="25"/>
  <c r="AU372" i="25" s="1"/>
  <c r="BA485" i="25"/>
  <c r="BB478" i="25" s="1"/>
  <c r="AR351" i="25"/>
  <c r="AS344" i="25" s="1"/>
  <c r="AW427" i="25"/>
  <c r="AX420" i="25" s="1"/>
  <c r="AA94" i="25"/>
  <c r="AB87" i="25" s="1"/>
  <c r="AZ472" i="25"/>
  <c r="BA465" i="25" s="1"/>
  <c r="BI606" i="25"/>
  <c r="BJ599" i="25" s="1"/>
  <c r="AC119" i="25"/>
  <c r="AC126" i="25" s="1"/>
  <c r="AO306" i="25"/>
  <c r="AP299" i="25" s="1"/>
  <c r="BM666" i="25"/>
  <c r="AX442" i="25"/>
  <c r="AY435" i="25" s="1"/>
  <c r="AW428" i="25"/>
  <c r="AX421" i="25" s="1"/>
  <c r="AI218" i="25"/>
  <c r="AJ211" i="25" s="1"/>
  <c r="BC514" i="25"/>
  <c r="BD507" i="25" s="1"/>
  <c r="BA488" i="25"/>
  <c r="BB481" i="25" s="1"/>
  <c r="AY457" i="25"/>
  <c r="AZ450" i="25" s="1"/>
  <c r="BM668" i="25"/>
  <c r="BC516" i="25"/>
  <c r="BD509" i="25" s="1"/>
  <c r="BJ622" i="25"/>
  <c r="BK615" i="25" s="1"/>
  <c r="AA97" i="25"/>
  <c r="AB90" i="25" s="1"/>
  <c r="AM276" i="25"/>
  <c r="AN269" i="25" s="1"/>
  <c r="AL261" i="25"/>
  <c r="AM254" i="25" s="1"/>
  <c r="AA96" i="25"/>
  <c r="AB89" i="25" s="1"/>
  <c r="AI214" i="25"/>
  <c r="AJ207" i="25" s="1"/>
  <c r="AV412" i="25"/>
  <c r="AW405" i="25" s="1"/>
  <c r="BL653" i="25"/>
  <c r="BM646" i="25" s="1"/>
  <c r="BE544" i="25"/>
  <c r="BF537" i="25" s="1"/>
  <c r="AO305" i="25"/>
  <c r="AP298" i="25" s="1"/>
  <c r="Z83" i="25"/>
  <c r="AA76" i="25" s="1"/>
  <c r="AU398" i="25"/>
  <c r="AV391" i="25" s="1"/>
  <c r="BA484" i="25"/>
  <c r="BB477" i="25" s="1"/>
  <c r="AD142" i="25"/>
  <c r="AE135" i="25" s="1"/>
  <c r="Z80" i="25"/>
  <c r="AA73" i="25" s="1"/>
  <c r="AO307" i="25"/>
  <c r="AP300" i="25" s="1"/>
  <c r="AI217" i="25"/>
  <c r="AJ210" i="25" s="1"/>
  <c r="AW426" i="25"/>
  <c r="AX419" i="25" s="1"/>
  <c r="BG575" i="25"/>
  <c r="BH568" i="25" s="1"/>
  <c r="BK637" i="25"/>
  <c r="BL630" i="25" s="1"/>
  <c r="BM665" i="25"/>
  <c r="BD532" i="25"/>
  <c r="BE525" i="25" s="1"/>
  <c r="AF173" i="25"/>
  <c r="AG166" i="25" s="1"/>
  <c r="BB499" i="25"/>
  <c r="BC492" i="25" s="1"/>
  <c r="AC116" i="25"/>
  <c r="AC123" i="25" s="1"/>
  <c r="AU394" i="25"/>
  <c r="AV387" i="25" s="1"/>
  <c r="AP320" i="25"/>
  <c r="AQ313" i="25" s="1"/>
  <c r="BH590" i="25"/>
  <c r="BI583" i="25" s="1"/>
  <c r="BC517" i="25"/>
  <c r="BD510" i="25" s="1"/>
  <c r="BE547" i="25"/>
  <c r="BF540" i="25" s="1"/>
  <c r="BD529" i="25"/>
  <c r="BE522" i="25" s="1"/>
  <c r="BD531" i="25"/>
  <c r="BE524" i="25" s="1"/>
  <c r="AJ229" i="25"/>
  <c r="AK222" i="25" s="1"/>
  <c r="BJ623" i="25"/>
  <c r="BK616" i="25" s="1"/>
  <c r="AB112" i="25"/>
  <c r="AC105" i="25" s="1"/>
  <c r="AD141" i="25"/>
  <c r="AE134" i="25" s="1"/>
  <c r="BC515" i="25"/>
  <c r="BD508" i="25" s="1"/>
  <c r="BH592" i="25"/>
  <c r="BI585" i="25" s="1"/>
  <c r="AS367" i="25"/>
  <c r="AT360" i="25" s="1"/>
  <c r="BG574" i="25"/>
  <c r="BH567" i="25" s="1"/>
  <c r="AE158" i="25"/>
  <c r="AF151" i="25" s="1"/>
  <c r="AE154" i="25"/>
  <c r="AF147" i="25" s="1"/>
  <c r="AO308" i="25"/>
  <c r="AP301" i="25" s="1"/>
  <c r="AL259" i="25"/>
  <c r="AM252" i="25" s="1"/>
  <c r="AK244" i="25"/>
  <c r="AL237" i="25" s="1"/>
  <c r="AK248" i="25"/>
  <c r="AL241" i="25" s="1"/>
  <c r="AK246" i="25"/>
  <c r="AL239" i="25" s="1"/>
  <c r="BI607" i="25"/>
  <c r="BJ600" i="25" s="1"/>
  <c r="AA93" i="25"/>
  <c r="AB86" i="25" s="1"/>
  <c r="AE156" i="25"/>
  <c r="AF149" i="25" s="1"/>
  <c r="BE545" i="25"/>
  <c r="BF538" i="25" s="1"/>
  <c r="AF171" i="25"/>
  <c r="AG164" i="25" s="1"/>
  <c r="BF560" i="25"/>
  <c r="BG553" i="25" s="1"/>
  <c r="BA487" i="25"/>
  <c r="BB480" i="25" s="1"/>
  <c r="AC117" i="25"/>
  <c r="AC124" i="25" s="1"/>
  <c r="AH202" i="25"/>
  <c r="AI195" i="25" s="1"/>
  <c r="AM278" i="25"/>
  <c r="AN271" i="25" s="1"/>
  <c r="AQ336" i="25"/>
  <c r="AR329" i="25" s="1"/>
  <c r="AC121" i="25"/>
  <c r="AC128" i="25" s="1"/>
  <c r="BL652" i="25"/>
  <c r="BM645" i="25" s="1"/>
  <c r="AB108" i="25"/>
  <c r="AC101" i="25" s="1"/>
  <c r="AL263" i="25"/>
  <c r="AM256" i="25" s="1"/>
  <c r="BB501" i="25"/>
  <c r="BC494" i="25" s="1"/>
  <c r="BH593" i="25"/>
  <c r="BI586" i="25" s="1"/>
  <c r="AY455" i="25"/>
  <c r="AZ448" i="25" s="1"/>
  <c r="AH199" i="25"/>
  <c r="AI192" i="25" s="1"/>
  <c r="AV409" i="25"/>
  <c r="AW402" i="25" s="1"/>
  <c r="AL260" i="25"/>
  <c r="AM253" i="25" s="1"/>
  <c r="AX443" i="25"/>
  <c r="AY436" i="25" s="1"/>
  <c r="AD139" i="25"/>
  <c r="AE132" i="25" s="1"/>
  <c r="AS366" i="25"/>
  <c r="AT359" i="25" s="1"/>
  <c r="BH591" i="25"/>
  <c r="BI584" i="25" s="1"/>
  <c r="AF170" i="25"/>
  <c r="AG163" i="25" s="1"/>
  <c r="BL649" i="25"/>
  <c r="BM642" i="25" s="1"/>
  <c r="AC120" i="25"/>
  <c r="AC127" i="25" s="1"/>
  <c r="AJ233" i="25"/>
  <c r="AK226" i="25" s="1"/>
  <c r="AG186" i="25"/>
  <c r="AH179" i="25" s="1"/>
  <c r="Q44" i="25"/>
  <c r="Q944" i="25" s="1"/>
  <c r="R48" i="25"/>
  <c r="BK638" i="25"/>
  <c r="BL631" i="25" s="1"/>
  <c r="AW424" i="25"/>
  <c r="AX417" i="25" s="1"/>
  <c r="B326" i="25"/>
  <c r="B318" i="25"/>
  <c r="AT383" i="25"/>
  <c r="AU376" i="25" s="1"/>
  <c r="BG577" i="25"/>
  <c r="BH570" i="25" s="1"/>
  <c r="AG185" i="25"/>
  <c r="AH178" i="25" s="1"/>
  <c r="AN289" i="25"/>
  <c r="AO282" i="25" s="1"/>
  <c r="B323" i="25"/>
  <c r="B331" i="25"/>
  <c r="BE548" i="25"/>
  <c r="BF541" i="25" s="1"/>
  <c r="AC118" i="25"/>
  <c r="AC125" i="25" s="1"/>
  <c r="AI215" i="25"/>
  <c r="AJ208" i="25" s="1"/>
  <c r="AL262" i="25"/>
  <c r="AM255" i="25" s="1"/>
  <c r="AQ334" i="25"/>
  <c r="AR327" i="25" s="1"/>
  <c r="S46" i="25"/>
  <c r="S946" i="25" s="1"/>
  <c r="S953" i="25" s="1"/>
  <c r="Y58" i="25"/>
  <c r="Y65" i="25" s="1"/>
  <c r="AP322" i="25"/>
  <c r="AQ315" i="25" s="1"/>
  <c r="AN292" i="25"/>
  <c r="AO285" i="25" s="1"/>
  <c r="AR349" i="25"/>
  <c r="AS342" i="25" s="1"/>
  <c r="AR353" i="25"/>
  <c r="AS346" i="25" s="1"/>
  <c r="AW425" i="25"/>
  <c r="AX418" i="25" s="1"/>
  <c r="AB109" i="25"/>
  <c r="AC102" i="25" s="1"/>
  <c r="AE157" i="25"/>
  <c r="AF150" i="25" s="1"/>
  <c r="AJ231" i="25"/>
  <c r="AK224" i="25" s="1"/>
  <c r="BI604" i="25"/>
  <c r="BJ597" i="25" s="1"/>
  <c r="BM664" i="25"/>
  <c r="AM274" i="25"/>
  <c r="AN267" i="25" s="1"/>
  <c r="AT381" i="25"/>
  <c r="AU374" i="25" s="1"/>
  <c r="AH201" i="25"/>
  <c r="AI194" i="25" s="1"/>
  <c r="AF172" i="25"/>
  <c r="AG165" i="25" s="1"/>
  <c r="AX440" i="25"/>
  <c r="AY433" i="25" s="1"/>
  <c r="BF563" i="25"/>
  <c r="BG556" i="25" s="1"/>
  <c r="Z60" i="25"/>
  <c r="Z67" i="25" s="1"/>
  <c r="BG576" i="25"/>
  <c r="BH569" i="25" s="1"/>
  <c r="AD140" i="25"/>
  <c r="AE133" i="25" s="1"/>
  <c r="AD143" i="25"/>
  <c r="AE136" i="25" s="1"/>
  <c r="AP321" i="25"/>
  <c r="AQ314" i="25" s="1"/>
  <c r="AK247" i="25"/>
  <c r="AL240" i="25" s="1"/>
  <c r="BJ620" i="25"/>
  <c r="BK613" i="25" s="1"/>
  <c r="AU396" i="25"/>
  <c r="AV389" i="25" s="1"/>
  <c r="Z78" i="25"/>
  <c r="AA71" i="25" s="1"/>
  <c r="AP323" i="25"/>
  <c r="AQ316" i="25" s="1"/>
  <c r="AB113" i="25"/>
  <c r="AC106" i="25" s="1"/>
  <c r="AR350" i="25"/>
  <c r="AS343" i="25" s="1"/>
  <c r="AU395" i="25"/>
  <c r="AV388" i="25" s="1"/>
  <c r="AR352" i="25"/>
  <c r="AS345" i="25" s="1"/>
  <c r="BM667" i="25"/>
  <c r="Y56" i="25"/>
  <c r="Y63" i="25" s="1"/>
  <c r="AY456" i="25"/>
  <c r="AZ449" i="25" s="1"/>
  <c r="AK245" i="25"/>
  <c r="AL238" i="25" s="1"/>
  <c r="B327" i="25"/>
  <c r="B319" i="25"/>
  <c r="R42" i="25"/>
  <c r="R942" i="25" s="1"/>
  <c r="Z82" i="25"/>
  <c r="AA75" i="25" s="1"/>
  <c r="AZ473" i="25"/>
  <c r="BA466" i="25" s="1"/>
  <c r="BC518" i="25"/>
  <c r="BD511" i="25" s="1"/>
  <c r="P50" i="25"/>
  <c r="Q52" i="25"/>
  <c r="AB111" i="25"/>
  <c r="AC104" i="25" s="1"/>
  <c r="BB502" i="25"/>
  <c r="BC495" i="25" s="1"/>
  <c r="AS365" i="25"/>
  <c r="AT358" i="25" s="1"/>
  <c r="AE155" i="25"/>
  <c r="AF148" i="25" s="1"/>
  <c r="B313" i="25"/>
  <c r="B305" i="25"/>
  <c r="AJ232" i="25"/>
  <c r="AK225" i="25" s="1"/>
  <c r="BL650" i="25"/>
  <c r="BM643" i="25" s="1"/>
  <c r="Y61" i="25"/>
  <c r="Y68" i="25" s="1"/>
  <c r="BA486" i="25"/>
  <c r="BB479" i="25" s="1"/>
  <c r="AT382" i="25"/>
  <c r="AU375" i="25" s="1"/>
  <c r="AY458" i="25"/>
  <c r="AZ451" i="25" s="1"/>
  <c r="AZ471" i="25"/>
  <c r="BA464" i="25" s="1"/>
  <c r="BL651" i="25"/>
  <c r="BM644" i="25" s="1"/>
  <c r="BI608" i="25"/>
  <c r="BJ601" i="25" s="1"/>
  <c r="BK635" i="25"/>
  <c r="BL628" i="25" s="1"/>
  <c r="BF561" i="25"/>
  <c r="BG554" i="25" s="1"/>
  <c r="AH203" i="25"/>
  <c r="AI196" i="25" s="1"/>
  <c r="AP319" i="25"/>
  <c r="AQ312" i="25" s="1"/>
  <c r="AZ469" i="25"/>
  <c r="BA462" i="25" s="1"/>
  <c r="BJ619" i="25"/>
  <c r="BK612" i="25" s="1"/>
  <c r="AI216" i="25"/>
  <c r="AJ209" i="25" s="1"/>
  <c r="AG187" i="25"/>
  <c r="AH180" i="25" s="1"/>
  <c r="AJ230" i="25"/>
  <c r="AK223" i="25" s="1"/>
  <c r="BG578" i="25"/>
  <c r="BH571" i="25" s="1"/>
  <c r="B329" i="25"/>
  <c r="B321" i="25"/>
  <c r="BB503" i="25"/>
  <c r="BC496" i="25" s="1"/>
  <c r="AV410" i="25"/>
  <c r="AW403" i="25" s="1"/>
  <c r="AX439" i="25"/>
  <c r="AY432" i="25" s="1"/>
  <c r="AZ470" i="25"/>
  <c r="BA463" i="25" s="1"/>
  <c r="AM277" i="25"/>
  <c r="AN270" i="25" s="1"/>
  <c r="BJ621" i="25"/>
  <c r="BK614" i="25" s="1"/>
  <c r="AG184" i="25"/>
  <c r="AH177" i="25" s="1"/>
  <c r="AH200" i="25"/>
  <c r="AI193" i="25" s="1"/>
  <c r="Y57" i="25"/>
  <c r="Y64" i="25" s="1"/>
  <c r="AU397" i="25"/>
  <c r="AV390" i="25" s="1"/>
  <c r="AX441" i="25"/>
  <c r="AY434" i="25" s="1"/>
  <c r="AS368" i="25"/>
  <c r="AT361" i="25" s="1"/>
  <c r="AN290" i="25"/>
  <c r="AO283" i="25" s="1"/>
  <c r="B330" i="25"/>
  <c r="B322" i="25"/>
  <c r="BH589" i="25"/>
  <c r="BI582" i="25" s="1"/>
  <c r="AN291" i="25"/>
  <c r="AO284" i="25" s="1"/>
  <c r="AN293" i="25"/>
  <c r="AO286" i="25" s="1"/>
  <c r="AQ335" i="25"/>
  <c r="AR328" i="25" s="1"/>
  <c r="AG188" i="25"/>
  <c r="AH181" i="25" s="1"/>
  <c r="BK634" i="25"/>
  <c r="BL627" i="25" s="1"/>
  <c r="BD533" i="25"/>
  <c r="BE526" i="25" s="1"/>
  <c r="BF562" i="25"/>
  <c r="BG555" i="25" s="1"/>
  <c r="Z79" i="25"/>
  <c r="AA72" i="25" s="1"/>
  <c r="AB221" i="25" l="1"/>
  <c r="AB228" i="25" s="1"/>
  <c r="AB281" i="25"/>
  <c r="AB288" i="25"/>
  <c r="AB176" i="25"/>
  <c r="AB183" i="25" s="1"/>
  <c r="AB251" i="25"/>
  <c r="AB258" i="25"/>
  <c r="AB206" i="25"/>
  <c r="AB213" i="25" s="1"/>
  <c r="AB266" i="25"/>
  <c r="AB273" i="25"/>
  <c r="AB161" i="25"/>
  <c r="AB168" i="25" s="1"/>
  <c r="AB191" i="25"/>
  <c r="AB198" i="25"/>
  <c r="AB356" i="25"/>
  <c r="AB363" i="25" s="1"/>
  <c r="AB326" i="25"/>
  <c r="AB333" i="25"/>
  <c r="AB236" i="25"/>
  <c r="AB243" i="25" s="1"/>
  <c r="AB296" i="25"/>
  <c r="AB303" i="25"/>
  <c r="AB311" i="25"/>
  <c r="AB318" i="25" s="1"/>
  <c r="AB131" i="25"/>
  <c r="AB138" i="25"/>
  <c r="AB341" i="25"/>
  <c r="AB348" i="25" s="1"/>
  <c r="AB146" i="25"/>
  <c r="AB153" i="25"/>
  <c r="C386" i="25"/>
  <c r="AB371" i="25"/>
  <c r="AB378" i="25" s="1"/>
  <c r="AY24" i="33"/>
  <c r="AX63" i="12" s="1"/>
  <c r="AB49" i="11"/>
  <c r="AB17" i="41" s="1"/>
  <c r="AC33" i="28"/>
  <c r="AH40" i="28"/>
  <c r="AG58" i="11"/>
  <c r="AI46" i="28"/>
  <c r="AH50" i="11"/>
  <c r="AY18" i="33"/>
  <c r="AY19" i="33" s="1"/>
  <c r="AY21" i="33" s="1"/>
  <c r="AY30" i="33" s="1"/>
  <c r="X24" i="11"/>
  <c r="Y25" i="11"/>
  <c r="X21" i="11"/>
  <c r="Y22" i="11"/>
  <c r="R949" i="25"/>
  <c r="Q951" i="25"/>
  <c r="N34" i="11" s="1"/>
  <c r="M50" i="12"/>
  <c r="B50" i="42" s="1"/>
  <c r="AA31" i="11"/>
  <c r="Z30" i="11"/>
  <c r="R49" i="25"/>
  <c r="S42" i="25" s="1"/>
  <c r="S942" i="25" s="1"/>
  <c r="S53" i="25"/>
  <c r="T46" i="25" s="1"/>
  <c r="T946" i="25" s="1"/>
  <c r="T953" i="25" s="1"/>
  <c r="BI589" i="25"/>
  <c r="BJ582" i="25" s="1"/>
  <c r="AH184" i="25"/>
  <c r="AI177" i="25" s="1"/>
  <c r="BA470" i="25"/>
  <c r="BB463" i="25" s="1"/>
  <c r="BH578" i="25"/>
  <c r="BI571" i="25" s="1"/>
  <c r="BM651" i="25"/>
  <c r="AT365" i="25"/>
  <c r="AU358" i="25" s="1"/>
  <c r="BK620" i="25"/>
  <c r="BL613" i="25" s="1"/>
  <c r="AN274" i="25"/>
  <c r="AO267" i="25" s="1"/>
  <c r="AS353" i="25"/>
  <c r="AT346" i="25" s="1"/>
  <c r="AD118" i="25"/>
  <c r="AD125" i="25" s="1"/>
  <c r="AD120" i="25"/>
  <c r="AD127" i="25" s="1"/>
  <c r="AE139" i="25"/>
  <c r="AF132" i="25" s="1"/>
  <c r="BI593" i="25"/>
  <c r="BJ586" i="25" s="1"/>
  <c r="AD121" i="25"/>
  <c r="AD128" i="25" s="1"/>
  <c r="AG171" i="25"/>
  <c r="AH164" i="25" s="1"/>
  <c r="AP308" i="25"/>
  <c r="AQ301" i="25" s="1"/>
  <c r="AE141" i="25"/>
  <c r="AF134" i="25" s="1"/>
  <c r="AK229" i="25"/>
  <c r="AL222" i="25" s="1"/>
  <c r="BF547" i="25"/>
  <c r="BG540" i="25" s="1"/>
  <c r="BI590" i="25"/>
  <c r="BJ583" i="25" s="1"/>
  <c r="AP307" i="25"/>
  <c r="AQ300" i="25" s="1"/>
  <c r="AA83" i="25"/>
  <c r="AB76" i="25" s="1"/>
  <c r="AJ214" i="25"/>
  <c r="AK207" i="25" s="1"/>
  <c r="AB97" i="25"/>
  <c r="AC90" i="25" s="1"/>
  <c r="AZ457" i="25"/>
  <c r="BA450" i="25" s="1"/>
  <c r="AB94" i="25"/>
  <c r="AC87" i="25" s="1"/>
  <c r="AU379" i="25"/>
  <c r="AV372" i="25" s="1"/>
  <c r="AA81" i="25"/>
  <c r="AB74" i="25" s="1"/>
  <c r="AG169" i="25"/>
  <c r="AH162" i="25" s="1"/>
  <c r="AR337" i="25"/>
  <c r="AS330" i="25" s="1"/>
  <c r="AW413" i="25"/>
  <c r="AX406" i="25" s="1"/>
  <c r="AO293" i="25"/>
  <c r="AP286" i="25" s="1"/>
  <c r="AN277" i="25"/>
  <c r="AO270" i="25" s="1"/>
  <c r="BC503" i="25"/>
  <c r="BD496" i="25" s="1"/>
  <c r="BJ608" i="25"/>
  <c r="BK601" i="25" s="1"/>
  <c r="AU382" i="25"/>
  <c r="AV375" i="25" s="1"/>
  <c r="AS352" i="25"/>
  <c r="AT345" i="25" s="1"/>
  <c r="AE140" i="25"/>
  <c r="AF133" i="25" s="1"/>
  <c r="AI201" i="25"/>
  <c r="AJ194" i="25" s="1"/>
  <c r="AM262" i="25"/>
  <c r="AN255" i="25" s="1"/>
  <c r="BM649" i="25"/>
  <c r="AY443" i="25"/>
  <c r="AZ436" i="25" s="1"/>
  <c r="BC501" i="25"/>
  <c r="BD494" i="25" s="1"/>
  <c r="AR336" i="25"/>
  <c r="AS329" i="25" s="1"/>
  <c r="AD117" i="25"/>
  <c r="AD124" i="25" s="1"/>
  <c r="AL244" i="25"/>
  <c r="AM237" i="25" s="1"/>
  <c r="AC112" i="25"/>
  <c r="AD105" i="25" s="1"/>
  <c r="BE531" i="25"/>
  <c r="BF524" i="25" s="1"/>
  <c r="BC499" i="25"/>
  <c r="BD492" i="25" s="1"/>
  <c r="AA80" i="25"/>
  <c r="AB73" i="25" s="1"/>
  <c r="AB96" i="25"/>
  <c r="AC89" i="25" s="1"/>
  <c r="BK622" i="25"/>
  <c r="BL615" i="25" s="1"/>
  <c r="AX427" i="25"/>
  <c r="AY420" i="25" s="1"/>
  <c r="BJ605" i="25"/>
  <c r="BK598" i="25" s="1"/>
  <c r="AU380" i="25"/>
  <c r="AV373" i="25" s="1"/>
  <c r="BF546" i="25"/>
  <c r="BG539" i="25" s="1"/>
  <c r="BC500" i="25"/>
  <c r="BD493" i="25" s="1"/>
  <c r="AA79" i="25"/>
  <c r="AB72" i="25" s="1"/>
  <c r="AH188" i="25"/>
  <c r="AI181" i="25" s="1"/>
  <c r="Z57" i="25"/>
  <c r="Z64" i="25" s="1"/>
  <c r="AY439" i="25"/>
  <c r="AZ432" i="25" s="1"/>
  <c r="AQ319" i="25"/>
  <c r="AR312" i="25" s="1"/>
  <c r="BB486" i="25"/>
  <c r="BC479" i="25" s="1"/>
  <c r="AC113" i="25"/>
  <c r="AD106" i="25" s="1"/>
  <c r="BH576" i="25"/>
  <c r="BI569" i="25" s="1"/>
  <c r="AJ215" i="25"/>
  <c r="AK208" i="25" s="1"/>
  <c r="AX424" i="25"/>
  <c r="AY417" i="25" s="1"/>
  <c r="AG170" i="25"/>
  <c r="AH163" i="25" s="1"/>
  <c r="AM260" i="25"/>
  <c r="AN253" i="25" s="1"/>
  <c r="AN278" i="25"/>
  <c r="AO271" i="25" s="1"/>
  <c r="BB487" i="25"/>
  <c r="BC480" i="25" s="1"/>
  <c r="AL246" i="25"/>
  <c r="AM239" i="25" s="1"/>
  <c r="AG173" i="25"/>
  <c r="AH166" i="25" s="1"/>
  <c r="BL637" i="25"/>
  <c r="BM630" i="25" s="1"/>
  <c r="AM261" i="25"/>
  <c r="AN254" i="25" s="1"/>
  <c r="BD516" i="25"/>
  <c r="BE509" i="25" s="1"/>
  <c r="AX428" i="25"/>
  <c r="AY421" i="25" s="1"/>
  <c r="BJ606" i="25"/>
  <c r="BK599" i="25" s="1"/>
  <c r="AS351" i="25"/>
  <c r="AT344" i="25" s="1"/>
  <c r="AN275" i="25"/>
  <c r="AO268" i="25" s="1"/>
  <c r="BL634" i="25"/>
  <c r="BM627" i="25" s="1"/>
  <c r="AY441" i="25"/>
  <c r="AZ434" i="25" s="1"/>
  <c r="AI200" i="25"/>
  <c r="AJ193" i="25" s="1"/>
  <c r="AH187" i="25"/>
  <c r="AI180" i="25" s="1"/>
  <c r="BK619" i="25"/>
  <c r="BL612" i="25" s="1"/>
  <c r="AI203" i="25"/>
  <c r="AJ196" i="25" s="1"/>
  <c r="AZ458" i="25"/>
  <c r="BA451" i="25" s="1"/>
  <c r="BM650" i="25"/>
  <c r="AA82" i="25"/>
  <c r="AB75" i="25" s="1"/>
  <c r="AQ323" i="25"/>
  <c r="AR316" i="25" s="1"/>
  <c r="AV396" i="25"/>
  <c r="AW389" i="25" s="1"/>
  <c r="AA60" i="25"/>
  <c r="AA67" i="25" s="1"/>
  <c r="BJ604" i="25"/>
  <c r="BK597" i="25" s="1"/>
  <c r="AO292" i="25"/>
  <c r="AP285" i="25" s="1"/>
  <c r="AU383" i="25"/>
  <c r="AV376" i="25" s="1"/>
  <c r="BI591" i="25"/>
  <c r="BJ584" i="25" s="1"/>
  <c r="AW409" i="25"/>
  <c r="AX402" i="25" s="1"/>
  <c r="AZ455" i="25"/>
  <c r="BA448" i="25" s="1"/>
  <c r="AI202" i="25"/>
  <c r="AJ195" i="25" s="1"/>
  <c r="BG560" i="25"/>
  <c r="BH553" i="25" s="1"/>
  <c r="AB93" i="25"/>
  <c r="AC86" i="25" s="1"/>
  <c r="AF158" i="25"/>
  <c r="AG151" i="25" s="1"/>
  <c r="BH575" i="25"/>
  <c r="BI568" i="25" s="1"/>
  <c r="AN276" i="25"/>
  <c r="AO269" i="25" s="1"/>
  <c r="BD514" i="25"/>
  <c r="BE507" i="25" s="1"/>
  <c r="AY442" i="25"/>
  <c r="AZ435" i="25" s="1"/>
  <c r="AP306" i="25"/>
  <c r="AQ299" i="25" s="1"/>
  <c r="BA472" i="25"/>
  <c r="BB465" i="25" s="1"/>
  <c r="BB485" i="25"/>
  <c r="BC478" i="25" s="1"/>
  <c r="AT364" i="25"/>
  <c r="AU357" i="25" s="1"/>
  <c r="AZ454" i="25"/>
  <c r="BA447" i="25" s="1"/>
  <c r="BL636" i="25"/>
  <c r="BM629" i="25" s="1"/>
  <c r="AR338" i="25"/>
  <c r="AS331" i="25" s="1"/>
  <c r="AB95" i="25"/>
  <c r="AC88" i="25" s="1"/>
  <c r="BK621" i="25"/>
  <c r="BL614" i="25" s="1"/>
  <c r="AW410" i="25"/>
  <c r="AX403" i="25" s="1"/>
  <c r="B344" i="25"/>
  <c r="B336" i="25"/>
  <c r="AK230" i="25"/>
  <c r="AL223" i="25" s="1"/>
  <c r="BL635" i="25"/>
  <c r="BM628" i="25" s="1"/>
  <c r="BA471" i="25"/>
  <c r="BB464" i="25" s="1"/>
  <c r="AK232" i="25"/>
  <c r="AL225" i="25" s="1"/>
  <c r="B328" i="25"/>
  <c r="B320" i="25"/>
  <c r="AC111" i="25"/>
  <c r="AD104" i="25" s="1"/>
  <c r="BD518" i="25"/>
  <c r="BE511" i="25" s="1"/>
  <c r="B342" i="25"/>
  <c r="B334" i="25"/>
  <c r="AL245" i="25"/>
  <c r="AM238" i="25" s="1"/>
  <c r="Z56" i="25"/>
  <c r="Z63" i="25" s="1"/>
  <c r="AS350" i="25"/>
  <c r="AT343" i="25" s="1"/>
  <c r="S41" i="25"/>
  <c r="S941" i="25" s="1"/>
  <c r="BE533" i="25"/>
  <c r="BF526" i="25" s="1"/>
  <c r="AR335" i="25"/>
  <c r="AS328" i="25" s="1"/>
  <c r="AO291" i="25"/>
  <c r="AP284" i="25" s="1"/>
  <c r="B345" i="25"/>
  <c r="B337" i="25"/>
  <c r="AT368" i="25"/>
  <c r="AU361" i="25" s="1"/>
  <c r="AV397" i="25"/>
  <c r="AW390" i="25" s="1"/>
  <c r="AJ216" i="25"/>
  <c r="AK209" i="25" s="1"/>
  <c r="BA469" i="25"/>
  <c r="BB462" i="25" s="1"/>
  <c r="BG561" i="25"/>
  <c r="BH554" i="25" s="1"/>
  <c r="AF155" i="25"/>
  <c r="AG148" i="25" s="1"/>
  <c r="BC502" i="25"/>
  <c r="BD495" i="25" s="1"/>
  <c r="R45" i="25"/>
  <c r="R945" i="25" s="1"/>
  <c r="R952" i="25" s="1"/>
  <c r="BA473" i="25"/>
  <c r="BB466" i="25" s="1"/>
  <c r="AZ456" i="25"/>
  <c r="BA449" i="25" s="1"/>
  <c r="AV395" i="25"/>
  <c r="AW388" i="25" s="1"/>
  <c r="AL247" i="25"/>
  <c r="AM240" i="25" s="1"/>
  <c r="AE143" i="25"/>
  <c r="AF136" i="25" s="1"/>
  <c r="BG563" i="25"/>
  <c r="BH556" i="25" s="1"/>
  <c r="AY440" i="25"/>
  <c r="AZ433" i="25" s="1"/>
  <c r="AU381" i="25"/>
  <c r="AV374" i="25" s="1"/>
  <c r="AK231" i="25"/>
  <c r="AL224" i="25" s="1"/>
  <c r="AC109" i="25"/>
  <c r="AD102" i="25" s="1"/>
  <c r="AQ322" i="25"/>
  <c r="AR315" i="25" s="1"/>
  <c r="BF548" i="25"/>
  <c r="BG541" i="25" s="1"/>
  <c r="AO289" i="25"/>
  <c r="AP282" i="25" s="1"/>
  <c r="BH577" i="25"/>
  <c r="BI570" i="25" s="1"/>
  <c r="B341" i="25"/>
  <c r="B333" i="25"/>
  <c r="BL638" i="25"/>
  <c r="BM631" i="25" s="1"/>
  <c r="AK233" i="25"/>
  <c r="AL226" i="25" s="1"/>
  <c r="AI199" i="25"/>
  <c r="AJ192" i="25" s="1"/>
  <c r="AM263" i="25"/>
  <c r="AN256" i="25" s="1"/>
  <c r="BM652" i="25"/>
  <c r="AF156" i="25"/>
  <c r="AG149" i="25" s="1"/>
  <c r="BJ607" i="25"/>
  <c r="BK600" i="25" s="1"/>
  <c r="AL248" i="25"/>
  <c r="AM241" i="25" s="1"/>
  <c r="AM259" i="25"/>
  <c r="AN252" i="25" s="1"/>
  <c r="AF154" i="25"/>
  <c r="AG147" i="25" s="1"/>
  <c r="BH574" i="25"/>
  <c r="BI567" i="25" s="1"/>
  <c r="BE529" i="25"/>
  <c r="BF522" i="25" s="1"/>
  <c r="BD517" i="25"/>
  <c r="BE510" i="25" s="1"/>
  <c r="AV394" i="25"/>
  <c r="AW387" i="25" s="1"/>
  <c r="AD116" i="25"/>
  <c r="AD123" i="25" s="1"/>
  <c r="AJ217" i="25"/>
  <c r="AK210" i="25" s="1"/>
  <c r="BB484" i="25"/>
  <c r="BC477" i="25" s="1"/>
  <c r="BF544" i="25"/>
  <c r="BG537" i="25" s="1"/>
  <c r="BM653" i="25"/>
  <c r="AW412" i="25"/>
  <c r="AX405" i="25" s="1"/>
  <c r="BB488" i="25"/>
  <c r="BC481" i="25" s="1"/>
  <c r="AJ218" i="25"/>
  <c r="AK211" i="25" s="1"/>
  <c r="AD119" i="25"/>
  <c r="AD126" i="25" s="1"/>
  <c r="AP304" i="25"/>
  <c r="AQ297" i="25" s="1"/>
  <c r="AA59" i="25"/>
  <c r="AA66" i="25" s="1"/>
  <c r="AB98" i="25"/>
  <c r="AC91" i="25" s="1"/>
  <c r="AW411" i="25"/>
  <c r="AX404" i="25" s="1"/>
  <c r="BG562" i="25"/>
  <c r="BH555" i="25" s="1"/>
  <c r="AO290" i="25"/>
  <c r="AP283" i="25" s="1"/>
  <c r="Z61" i="25"/>
  <c r="Z68" i="25" s="1"/>
  <c r="Q43" i="25"/>
  <c r="Q943" i="25" s="1"/>
  <c r="AA78" i="25"/>
  <c r="AB71" i="25" s="1"/>
  <c r="AQ321" i="25"/>
  <c r="AR314" i="25" s="1"/>
  <c r="AG172" i="25"/>
  <c r="AH165" i="25" s="1"/>
  <c r="AF157" i="25"/>
  <c r="AG150" i="25" s="1"/>
  <c r="AX425" i="25"/>
  <c r="AY418" i="25" s="1"/>
  <c r="AS349" i="25"/>
  <c r="AT342" i="25" s="1"/>
  <c r="Z58" i="25"/>
  <c r="Z65" i="25" s="1"/>
  <c r="AR334" i="25"/>
  <c r="AS327" i="25" s="1"/>
  <c r="B346" i="25"/>
  <c r="B338" i="25"/>
  <c r="AH185" i="25"/>
  <c r="AI178" i="25" s="1"/>
  <c r="Q51" i="25"/>
  <c r="BF545" i="25"/>
  <c r="BG538" i="25" s="1"/>
  <c r="AT367" i="25"/>
  <c r="AU360" i="25" s="1"/>
  <c r="BI592" i="25"/>
  <c r="BJ585" i="25" s="1"/>
  <c r="BD515" i="25"/>
  <c r="BE508" i="25" s="1"/>
  <c r="BK623" i="25"/>
  <c r="BL616" i="25" s="1"/>
  <c r="AQ320" i="25"/>
  <c r="AR313" i="25" s="1"/>
  <c r="BE532" i="25"/>
  <c r="BF525" i="25" s="1"/>
  <c r="AX426" i="25"/>
  <c r="AY419" i="25" s="1"/>
  <c r="AE142" i="25"/>
  <c r="AF135" i="25" s="1"/>
  <c r="AV398" i="25"/>
  <c r="AW391" i="25" s="1"/>
  <c r="AP305" i="25"/>
  <c r="AQ298" i="25" s="1"/>
  <c r="AC110" i="25"/>
  <c r="AD103" i="25" s="1"/>
  <c r="BG559" i="25"/>
  <c r="BH552" i="25" s="1"/>
  <c r="BE530" i="25"/>
  <c r="BF523" i="25" s="1"/>
  <c r="AH186" i="25"/>
  <c r="AI179" i="25" s="1"/>
  <c r="AT366" i="25"/>
  <c r="AU359" i="25" s="1"/>
  <c r="AC108" i="25"/>
  <c r="AD101" i="25" s="1"/>
  <c r="AC356" i="25" l="1"/>
  <c r="AC363" i="25" s="1"/>
  <c r="AC221" i="25"/>
  <c r="AC228" i="25"/>
  <c r="AC236" i="25"/>
  <c r="AC243" i="25" s="1"/>
  <c r="AC176" i="25"/>
  <c r="AC183" i="25"/>
  <c r="AC311" i="25"/>
  <c r="AC318" i="25" s="1"/>
  <c r="AC206" i="25"/>
  <c r="AC213" i="25"/>
  <c r="AC341" i="25"/>
  <c r="AC348" i="25" s="1"/>
  <c r="AC161" i="25"/>
  <c r="AC168" i="25"/>
  <c r="AC296" i="25"/>
  <c r="AC303" i="25" s="1"/>
  <c r="AC191" i="25"/>
  <c r="AC198" i="25"/>
  <c r="AC251" i="25"/>
  <c r="AC258" i="25" s="1"/>
  <c r="AC371" i="25"/>
  <c r="AC378" i="25"/>
  <c r="AC146" i="25"/>
  <c r="AC153" i="25" s="1"/>
  <c r="AC131" i="25"/>
  <c r="AC138" i="25"/>
  <c r="AC326" i="25"/>
  <c r="AC333" i="25" s="1"/>
  <c r="AC266" i="25"/>
  <c r="AC273" i="25"/>
  <c r="AC281" i="25"/>
  <c r="AC288" i="25" s="1"/>
  <c r="C401" i="25"/>
  <c r="AC386" i="25"/>
  <c r="AC393" i="25" s="1"/>
  <c r="AI40" i="28"/>
  <c r="AH58" i="11"/>
  <c r="AJ46" i="28"/>
  <c r="AI50" i="11"/>
  <c r="AC43" i="28"/>
  <c r="AC37" i="28"/>
  <c r="AD15" i="13" s="1"/>
  <c r="X26" i="41"/>
  <c r="X24" i="41" s="1"/>
  <c r="Z27" i="41"/>
  <c r="D27" i="43" s="1"/>
  <c r="N29" i="11"/>
  <c r="B34" i="40"/>
  <c r="B29" i="40" s="1"/>
  <c r="AZ9" i="14"/>
  <c r="AY56" i="11" s="1"/>
  <c r="AY32" i="41" s="1"/>
  <c r="AZ17" i="33"/>
  <c r="AZ28" i="33" s="1"/>
  <c r="Z25" i="11"/>
  <c r="C25" i="40" s="1"/>
  <c r="C24" i="40" s="1"/>
  <c r="Y24" i="11"/>
  <c r="Y26" i="41" s="1"/>
  <c r="Y24" i="41" s="1"/>
  <c r="Z22" i="11"/>
  <c r="Y21" i="11"/>
  <c r="Q950" i="25"/>
  <c r="N27" i="11" s="1"/>
  <c r="M49" i="12"/>
  <c r="S948" i="25"/>
  <c r="P23" i="11" s="1"/>
  <c r="O48" i="12"/>
  <c r="S949" i="25"/>
  <c r="AA30" i="11"/>
  <c r="AB31" i="11"/>
  <c r="T53" i="25"/>
  <c r="U46" i="25" s="1"/>
  <c r="U946" i="25" s="1"/>
  <c r="U953" i="25" s="1"/>
  <c r="S49" i="25"/>
  <c r="AD108" i="25"/>
  <c r="AE101" i="25" s="1"/>
  <c r="AR320" i="25"/>
  <c r="AS313" i="25" s="1"/>
  <c r="AU367" i="25"/>
  <c r="AV360" i="25" s="1"/>
  <c r="AY425" i="25"/>
  <c r="AZ418" i="25" s="1"/>
  <c r="AA61" i="25"/>
  <c r="AA68" i="25" s="1"/>
  <c r="AX411" i="25"/>
  <c r="AY404" i="25" s="1"/>
  <c r="AQ304" i="25"/>
  <c r="AR297" i="25" s="1"/>
  <c r="BC488" i="25"/>
  <c r="BD481" i="25" s="1"/>
  <c r="BG544" i="25"/>
  <c r="BH537" i="25" s="1"/>
  <c r="AG154" i="25"/>
  <c r="AH147" i="25" s="1"/>
  <c r="AG156" i="25"/>
  <c r="AH149" i="25" s="1"/>
  <c r="AD109" i="25"/>
  <c r="AE102" i="25" s="1"/>
  <c r="AM247" i="25"/>
  <c r="AN240" i="25" s="1"/>
  <c r="AG155" i="25"/>
  <c r="AH148" i="25" s="1"/>
  <c r="AS335" i="25"/>
  <c r="AT328" i="25" s="1"/>
  <c r="AD111" i="25"/>
  <c r="AE104" i="25" s="1"/>
  <c r="AL230" i="25"/>
  <c r="AM223" i="25" s="1"/>
  <c r="BL621" i="25"/>
  <c r="BM614" i="25" s="1"/>
  <c r="AJ202" i="25"/>
  <c r="AK195" i="25" s="1"/>
  <c r="BJ591" i="25"/>
  <c r="BK584" i="25" s="1"/>
  <c r="AP292" i="25"/>
  <c r="AQ285" i="25" s="1"/>
  <c r="AW396" i="25"/>
  <c r="AX389" i="25" s="1"/>
  <c r="AJ203" i="25"/>
  <c r="AK196" i="25" s="1"/>
  <c r="AZ441" i="25"/>
  <c r="BA434" i="25" s="1"/>
  <c r="BK606" i="25"/>
  <c r="BL599" i="25" s="1"/>
  <c r="AN261" i="25"/>
  <c r="AO254" i="25" s="1"/>
  <c r="AN260" i="25"/>
  <c r="AO253" i="25" s="1"/>
  <c r="AA57" i="25"/>
  <c r="AA64" i="25" s="1"/>
  <c r="BG546" i="25"/>
  <c r="BH539" i="25" s="1"/>
  <c r="BL622" i="25"/>
  <c r="BM615" i="25" s="1"/>
  <c r="AB80" i="25"/>
  <c r="AC73" i="25" s="1"/>
  <c r="AD112" i="25"/>
  <c r="AE105" i="25" s="1"/>
  <c r="AF140" i="25"/>
  <c r="AG133" i="25" s="1"/>
  <c r="AX413" i="25"/>
  <c r="AY406" i="25" s="1"/>
  <c r="AC97" i="25"/>
  <c r="AD90" i="25" s="1"/>
  <c r="BJ590" i="25"/>
  <c r="BK583" i="25" s="1"/>
  <c r="AF141" i="25"/>
  <c r="AG134" i="25" s="1"/>
  <c r="AH171" i="25"/>
  <c r="AI164" i="25" s="1"/>
  <c r="BI578" i="25"/>
  <c r="BJ571" i="25" s="1"/>
  <c r="BF530" i="25"/>
  <c r="BG523" i="25" s="1"/>
  <c r="BF532" i="25"/>
  <c r="BG525" i="25" s="1"/>
  <c r="BL623" i="25"/>
  <c r="BM616" i="25" s="1"/>
  <c r="BG545" i="25"/>
  <c r="BH538" i="25" s="1"/>
  <c r="AC98" i="25"/>
  <c r="AD91" i="25" s="1"/>
  <c r="AE119" i="25"/>
  <c r="AE126" i="25" s="1"/>
  <c r="AX412" i="25"/>
  <c r="AY405" i="25" s="1"/>
  <c r="BC484" i="25"/>
  <c r="BD477" i="25" s="1"/>
  <c r="AN259" i="25"/>
  <c r="AO252" i="25" s="1"/>
  <c r="AP289" i="25"/>
  <c r="AQ282" i="25" s="1"/>
  <c r="AW395" i="25"/>
  <c r="AX388" i="25" s="1"/>
  <c r="AT350" i="25"/>
  <c r="AU343" i="25" s="1"/>
  <c r="BB471" i="25"/>
  <c r="BC464" i="25" s="1"/>
  <c r="AC95" i="25"/>
  <c r="AD88" i="25" s="1"/>
  <c r="BA454" i="25"/>
  <c r="BB447" i="25" s="1"/>
  <c r="BI575" i="25"/>
  <c r="BJ568" i="25" s="1"/>
  <c r="AG158" i="25"/>
  <c r="AH151" i="25" s="1"/>
  <c r="BK604" i="25"/>
  <c r="BL597" i="25" s="1"/>
  <c r="AR323" i="25"/>
  <c r="AS316" i="25" s="1"/>
  <c r="BL619" i="25"/>
  <c r="BM612" i="25" s="1"/>
  <c r="BM634" i="25"/>
  <c r="AY428" i="25"/>
  <c r="AZ421" i="25" s="1"/>
  <c r="BM637" i="25"/>
  <c r="AH170" i="25"/>
  <c r="AI163" i="25" s="1"/>
  <c r="AR319" i="25"/>
  <c r="AS312" i="25" s="1"/>
  <c r="AI188" i="25"/>
  <c r="AJ181" i="25" s="1"/>
  <c r="AV380" i="25"/>
  <c r="AW373" i="25" s="1"/>
  <c r="AM244" i="25"/>
  <c r="AN237" i="25" s="1"/>
  <c r="AS336" i="25"/>
  <c r="AT329" i="25" s="1"/>
  <c r="AN262" i="25"/>
  <c r="AO255" i="25" s="1"/>
  <c r="BK608" i="25"/>
  <c r="BL601" i="25" s="1"/>
  <c r="AO277" i="25"/>
  <c r="AP270" i="25" s="1"/>
  <c r="AS337" i="25"/>
  <c r="AT330" i="25" s="1"/>
  <c r="AK214" i="25"/>
  <c r="AL207" i="25" s="1"/>
  <c r="BG547" i="25"/>
  <c r="BH540" i="25" s="1"/>
  <c r="AT353" i="25"/>
  <c r="AU346" i="25" s="1"/>
  <c r="BB470" i="25"/>
  <c r="BC463" i="25" s="1"/>
  <c r="BH559" i="25"/>
  <c r="BI552" i="25" s="1"/>
  <c r="AQ305" i="25"/>
  <c r="AR298" i="25" s="1"/>
  <c r="BE515" i="25"/>
  <c r="BF508" i="25" s="1"/>
  <c r="AW394" i="25"/>
  <c r="AX387" i="25" s="1"/>
  <c r="AM248" i="25"/>
  <c r="AN241" i="25" s="1"/>
  <c r="AN263" i="25"/>
  <c r="AO256" i="25" s="1"/>
  <c r="AA56" i="25"/>
  <c r="AA63" i="25" s="1"/>
  <c r="AS338" i="25"/>
  <c r="AT331" i="25" s="1"/>
  <c r="AU364" i="25"/>
  <c r="AV357" i="25" s="1"/>
  <c r="BE514" i="25"/>
  <c r="BF507" i="25" s="1"/>
  <c r="AC93" i="25"/>
  <c r="AD86" i="25" s="1"/>
  <c r="AB82" i="25"/>
  <c r="AC75" i="25" s="1"/>
  <c r="AI187" i="25"/>
  <c r="AJ180" i="25" s="1"/>
  <c r="AH173" i="25"/>
  <c r="AI166" i="25" s="1"/>
  <c r="BC487" i="25"/>
  <c r="BD480" i="25" s="1"/>
  <c r="AY424" i="25"/>
  <c r="AZ417" i="25" s="1"/>
  <c r="AB79" i="25"/>
  <c r="AC72" i="25" s="1"/>
  <c r="BK605" i="25"/>
  <c r="BL598" i="25" s="1"/>
  <c r="BD501" i="25"/>
  <c r="BE494" i="25" s="1"/>
  <c r="BD503" i="25"/>
  <c r="BE496" i="25" s="1"/>
  <c r="AH169" i="25"/>
  <c r="AI162" i="25" s="1"/>
  <c r="AC94" i="25"/>
  <c r="AD87" i="25" s="1"/>
  <c r="AB83" i="25"/>
  <c r="AC76" i="25" s="1"/>
  <c r="AE121" i="25"/>
  <c r="AE128" i="25" s="1"/>
  <c r="AO274" i="25"/>
  <c r="AP267" i="25" s="1"/>
  <c r="AI184" i="25"/>
  <c r="AJ177" i="25" s="1"/>
  <c r="AD110" i="25"/>
  <c r="AE103" i="25" s="1"/>
  <c r="BJ592" i="25"/>
  <c r="BK585" i="25" s="1"/>
  <c r="AI185" i="25"/>
  <c r="AJ178" i="25" s="1"/>
  <c r="AH172" i="25"/>
  <c r="AI165" i="25" s="1"/>
  <c r="BH562" i="25"/>
  <c r="BI555" i="25" s="1"/>
  <c r="AK218" i="25"/>
  <c r="AL211" i="25" s="1"/>
  <c r="BE517" i="25"/>
  <c r="BF510" i="25" s="1"/>
  <c r="BI574" i="25"/>
  <c r="BJ567" i="25" s="1"/>
  <c r="BK607" i="25"/>
  <c r="BL600" i="25" s="1"/>
  <c r="AJ199" i="25"/>
  <c r="AK192" i="25" s="1"/>
  <c r="AF143" i="25"/>
  <c r="AG136" i="25" s="1"/>
  <c r="BD502" i="25"/>
  <c r="BE495" i="25" s="1"/>
  <c r="BF533" i="25"/>
  <c r="BG526" i="25" s="1"/>
  <c r="BE518" i="25"/>
  <c r="BF511" i="25" s="1"/>
  <c r="BM635" i="25"/>
  <c r="AX410" i="25"/>
  <c r="AY403" i="25" s="1"/>
  <c r="AQ306" i="25"/>
  <c r="AR299" i="25" s="1"/>
  <c r="BH560" i="25"/>
  <c r="BI553" i="25" s="1"/>
  <c r="AX409" i="25"/>
  <c r="AY402" i="25" s="1"/>
  <c r="BA458" i="25"/>
  <c r="BB451" i="25" s="1"/>
  <c r="AJ200" i="25"/>
  <c r="AK193" i="25" s="1"/>
  <c r="AO275" i="25"/>
  <c r="AP268" i="25" s="1"/>
  <c r="AT351" i="25"/>
  <c r="AU344" i="25" s="1"/>
  <c r="AO278" i="25"/>
  <c r="AP271" i="25" s="1"/>
  <c r="BD500" i="25"/>
  <c r="BE493" i="25" s="1"/>
  <c r="AY427" i="25"/>
  <c r="AZ420" i="25" s="1"/>
  <c r="BF531" i="25"/>
  <c r="BG524" i="25" s="1"/>
  <c r="AB81" i="25"/>
  <c r="AC74" i="25" s="1"/>
  <c r="BA457" i="25"/>
  <c r="BB450" i="25" s="1"/>
  <c r="AQ307" i="25"/>
  <c r="AR300" i="25" s="1"/>
  <c r="AQ308" i="25"/>
  <c r="AR301" i="25" s="1"/>
  <c r="AF139" i="25"/>
  <c r="AG132" i="25" s="1"/>
  <c r="BL620" i="25"/>
  <c r="BM613" i="25" s="1"/>
  <c r="BJ589" i="25"/>
  <c r="BK582" i="25" s="1"/>
  <c r="AU366" i="25"/>
  <c r="AV359" i="25" s="1"/>
  <c r="AF142" i="25"/>
  <c r="AG135" i="25" s="1"/>
  <c r="B353" i="25"/>
  <c r="B361" i="25"/>
  <c r="AA58" i="25"/>
  <c r="AA65" i="25" s="1"/>
  <c r="AP290" i="25"/>
  <c r="AQ283" i="25" s="1"/>
  <c r="AB59" i="25"/>
  <c r="AB66" i="25" s="1"/>
  <c r="AK217" i="25"/>
  <c r="AL210" i="25" s="1"/>
  <c r="BF529" i="25"/>
  <c r="BG522" i="25" s="1"/>
  <c r="AL233" i="25"/>
  <c r="AM226" i="25" s="1"/>
  <c r="BM638" i="25"/>
  <c r="BI577" i="25"/>
  <c r="BJ570" i="25" s="1"/>
  <c r="BG548" i="25"/>
  <c r="BH541" i="25" s="1"/>
  <c r="AR322" i="25"/>
  <c r="AS315" i="25" s="1"/>
  <c r="AL231" i="25"/>
  <c r="AM224" i="25" s="1"/>
  <c r="BH563" i="25"/>
  <c r="BI556" i="25" s="1"/>
  <c r="BA456" i="25"/>
  <c r="BB449" i="25" s="1"/>
  <c r="T42" i="25"/>
  <c r="T942" i="25" s="1"/>
  <c r="BB469" i="25"/>
  <c r="BC462" i="25" s="1"/>
  <c r="AU368" i="25"/>
  <c r="AV361" i="25" s="1"/>
  <c r="AP291" i="25"/>
  <c r="AQ284" i="25" s="1"/>
  <c r="AL232" i="25"/>
  <c r="AM225" i="25" s="1"/>
  <c r="BM636" i="25"/>
  <c r="BB472" i="25"/>
  <c r="BC465" i="25" s="1"/>
  <c r="AZ442" i="25"/>
  <c r="BA435" i="25" s="1"/>
  <c r="AO276" i="25"/>
  <c r="AP269" i="25" s="1"/>
  <c r="BA455" i="25"/>
  <c r="BB448" i="25" s="1"/>
  <c r="BE516" i="25"/>
  <c r="BF509" i="25" s="1"/>
  <c r="AM246" i="25"/>
  <c r="AN239" i="25" s="1"/>
  <c r="BC486" i="25"/>
  <c r="BD479" i="25" s="1"/>
  <c r="AZ439" i="25"/>
  <c r="BA432" i="25" s="1"/>
  <c r="AC96" i="25"/>
  <c r="AD89" i="25" s="1"/>
  <c r="AE117" i="25"/>
  <c r="AE124" i="25" s="1"/>
  <c r="AV382" i="25"/>
  <c r="AW375" i="25" s="1"/>
  <c r="AV379" i="25"/>
  <c r="AW372" i="25" s="1"/>
  <c r="BJ593" i="25"/>
  <c r="BK586" i="25" s="1"/>
  <c r="AE118" i="25"/>
  <c r="AE125" i="25" s="1"/>
  <c r="R44" i="25"/>
  <c r="R944" i="25" s="1"/>
  <c r="Q50" i="25"/>
  <c r="B349" i="25"/>
  <c r="B357" i="25"/>
  <c r="AI186" i="25"/>
  <c r="AJ179" i="25" s="1"/>
  <c r="AW398" i="25"/>
  <c r="AX391" i="25" s="1"/>
  <c r="AY426" i="25"/>
  <c r="AZ419" i="25" s="1"/>
  <c r="AS334" i="25"/>
  <c r="AT327" i="25" s="1"/>
  <c r="AT349" i="25"/>
  <c r="AU342" i="25" s="1"/>
  <c r="AG157" i="25"/>
  <c r="AH150" i="25" s="1"/>
  <c r="AR321" i="25"/>
  <c r="AS314" i="25" s="1"/>
  <c r="AB78" i="25"/>
  <c r="AC71" i="25" s="1"/>
  <c r="AE116" i="25"/>
  <c r="AE123" i="25" s="1"/>
  <c r="B356" i="25"/>
  <c r="B348" i="25"/>
  <c r="AV381" i="25"/>
  <c r="AW374" i="25" s="1"/>
  <c r="AZ440" i="25"/>
  <c r="BA433" i="25" s="1"/>
  <c r="BB473" i="25"/>
  <c r="BC466" i="25" s="1"/>
  <c r="BH561" i="25"/>
  <c r="BI554" i="25" s="1"/>
  <c r="AK216" i="25"/>
  <c r="AL209" i="25" s="1"/>
  <c r="AW397" i="25"/>
  <c r="AX390" i="25" s="1"/>
  <c r="B360" i="25"/>
  <c r="B352" i="25"/>
  <c r="AM245" i="25"/>
  <c r="AN238" i="25" s="1"/>
  <c r="BC485" i="25"/>
  <c r="BD478" i="25" s="1"/>
  <c r="AV383" i="25"/>
  <c r="AW376" i="25" s="1"/>
  <c r="AB60" i="25"/>
  <c r="AB67" i="25" s="1"/>
  <c r="AK215" i="25"/>
  <c r="AL208" i="25" s="1"/>
  <c r="BI576" i="25"/>
  <c r="BJ569" i="25" s="1"/>
  <c r="AD113" i="25"/>
  <c r="AE106" i="25" s="1"/>
  <c r="BD499" i="25"/>
  <c r="BE492" i="25" s="1"/>
  <c r="AZ443" i="25"/>
  <c r="BA436" i="25" s="1"/>
  <c r="AJ201" i="25"/>
  <c r="AK194" i="25" s="1"/>
  <c r="AT352" i="25"/>
  <c r="AU345" i="25" s="1"/>
  <c r="AP293" i="25"/>
  <c r="AQ286" i="25" s="1"/>
  <c r="AL229" i="25"/>
  <c r="AM222" i="25" s="1"/>
  <c r="AE120" i="25"/>
  <c r="AE127" i="25" s="1"/>
  <c r="AU365" i="25"/>
  <c r="AV358" i="25" s="1"/>
  <c r="R52" i="25"/>
  <c r="S48" i="25"/>
  <c r="B343" i="25"/>
  <c r="B335" i="25"/>
  <c r="B359" i="25"/>
  <c r="B351" i="25"/>
  <c r="AD251" i="25" l="1"/>
  <c r="AD258" i="25" s="1"/>
  <c r="AD311" i="25"/>
  <c r="AD318" i="25"/>
  <c r="AD326" i="25"/>
  <c r="AD333" i="25" s="1"/>
  <c r="AD341" i="25"/>
  <c r="AD348" i="25"/>
  <c r="AD236" i="25"/>
  <c r="AD243" i="25" s="1"/>
  <c r="AD146" i="25"/>
  <c r="AD153" i="25"/>
  <c r="AD281" i="25"/>
  <c r="AD288" i="25" s="1"/>
  <c r="AD296" i="25"/>
  <c r="AD303" i="25"/>
  <c r="AD356" i="25"/>
  <c r="AD363" i="25" s="1"/>
  <c r="AD386" i="25"/>
  <c r="AD393" i="25"/>
  <c r="AD131" i="25"/>
  <c r="AD138" i="25" s="1"/>
  <c r="AD191" i="25"/>
  <c r="AD198" i="25"/>
  <c r="AD161" i="25"/>
  <c r="AD168" i="25" s="1"/>
  <c r="AD206" i="25"/>
  <c r="AD213" i="25"/>
  <c r="AD221" i="25"/>
  <c r="AD228" i="25" s="1"/>
  <c r="C416" i="25"/>
  <c r="AD401" i="25"/>
  <c r="AD408" i="25" s="1"/>
  <c r="AD266" i="25"/>
  <c r="AD273" i="25" s="1"/>
  <c r="AD371" i="25"/>
  <c r="AD378" i="25"/>
  <c r="AD176" i="25"/>
  <c r="AD183" i="25" s="1"/>
  <c r="AK46" i="28"/>
  <c r="AJ50" i="11"/>
  <c r="AC49" i="11"/>
  <c r="AC17" i="41" s="1"/>
  <c r="AD33" i="28"/>
  <c r="AJ40" i="28"/>
  <c r="AI58" i="11"/>
  <c r="B49" i="42"/>
  <c r="B52" i="42" s="1"/>
  <c r="N6" i="41"/>
  <c r="C6" i="43" s="1"/>
  <c r="AA27" i="41"/>
  <c r="N20" i="11"/>
  <c r="B27" i="40"/>
  <c r="B20" i="40" s="1"/>
  <c r="C22" i="40"/>
  <c r="C21" i="40" s="1"/>
  <c r="BA17" i="13"/>
  <c r="AZ20" i="33"/>
  <c r="AA22" i="11"/>
  <c r="Z21" i="11"/>
  <c r="AA25" i="11"/>
  <c r="Z24" i="11"/>
  <c r="Z26" i="41" s="1"/>
  <c r="T949" i="25"/>
  <c r="R951" i="25"/>
  <c r="O34" i="11" s="1"/>
  <c r="O29" i="11" s="1"/>
  <c r="N50" i="12"/>
  <c r="AC31" i="11"/>
  <c r="AB30" i="11"/>
  <c r="AB27" i="41" s="1"/>
  <c r="U53" i="25"/>
  <c r="V46" i="25" s="1"/>
  <c r="V946" i="25" s="1"/>
  <c r="V953" i="25" s="1"/>
  <c r="R51" i="25"/>
  <c r="S44" i="25" s="1"/>
  <c r="S944" i="25" s="1"/>
  <c r="T49" i="25"/>
  <c r="U42" i="25" s="1"/>
  <c r="U942" i="25" s="1"/>
  <c r="BI561" i="25"/>
  <c r="BJ554" i="25" s="1"/>
  <c r="AU349" i="25"/>
  <c r="AV342" i="25" s="1"/>
  <c r="AZ426" i="25"/>
  <c r="BA419" i="25" s="1"/>
  <c r="AJ186" i="25"/>
  <c r="AK179" i="25" s="1"/>
  <c r="AF118" i="25"/>
  <c r="AF125" i="25" s="1"/>
  <c r="BA439" i="25"/>
  <c r="BB432" i="25" s="1"/>
  <c r="AV368" i="25"/>
  <c r="AW361" i="25" s="1"/>
  <c r="BG529" i="25"/>
  <c r="BH522" i="25" s="1"/>
  <c r="AV366" i="25"/>
  <c r="AW359" i="25" s="1"/>
  <c r="AK200" i="25"/>
  <c r="AL193" i="25" s="1"/>
  <c r="BF518" i="25"/>
  <c r="BG511" i="25" s="1"/>
  <c r="BJ574" i="25"/>
  <c r="BK567" i="25" s="1"/>
  <c r="BI562" i="25"/>
  <c r="BJ555" i="25" s="1"/>
  <c r="AJ184" i="25"/>
  <c r="AK177" i="25" s="1"/>
  <c r="AP274" i="25"/>
  <c r="AQ267" i="25" s="1"/>
  <c r="AI169" i="25"/>
  <c r="AJ162" i="25" s="1"/>
  <c r="AZ424" i="25"/>
  <c r="BA417" i="25" s="1"/>
  <c r="AV364" i="25"/>
  <c r="AW357" i="25" s="1"/>
  <c r="AU353" i="25"/>
  <c r="AV346" i="25" s="1"/>
  <c r="AL214" i="25"/>
  <c r="AM207" i="25" s="1"/>
  <c r="AO262" i="25"/>
  <c r="AP255" i="25" s="1"/>
  <c r="AH158" i="25"/>
  <c r="AI151" i="25" s="1"/>
  <c r="AD95" i="25"/>
  <c r="AE88" i="25" s="1"/>
  <c r="BK590" i="25"/>
  <c r="BL583" i="25" s="1"/>
  <c r="AX396" i="25"/>
  <c r="AY389" i="25" s="1"/>
  <c r="AR304" i="25"/>
  <c r="AS297" i="25" s="1"/>
  <c r="AK201" i="25"/>
  <c r="AL194" i="25" s="1"/>
  <c r="BJ576" i="25"/>
  <c r="BK569" i="25" s="1"/>
  <c r="BC473" i="25"/>
  <c r="BD466" i="25" s="1"/>
  <c r="AW381" i="25"/>
  <c r="AX374" i="25" s="1"/>
  <c r="AT334" i="25"/>
  <c r="AU327" i="25" s="1"/>
  <c r="AX398" i="25"/>
  <c r="AY391" i="25" s="1"/>
  <c r="BK593" i="25"/>
  <c r="BL586" i="25" s="1"/>
  <c r="BA442" i="25"/>
  <c r="BB435" i="25" s="1"/>
  <c r="AM232" i="25"/>
  <c r="AN225" i="25" s="1"/>
  <c r="BC469" i="25"/>
  <c r="BD462" i="25" s="1"/>
  <c r="AR308" i="25"/>
  <c r="AS301" i="25" s="1"/>
  <c r="AP278" i="25"/>
  <c r="AQ271" i="25" s="1"/>
  <c r="BB458" i="25"/>
  <c r="BC451" i="25" s="1"/>
  <c r="AY409" i="25"/>
  <c r="AZ402" i="25" s="1"/>
  <c r="AK199" i="25"/>
  <c r="AL192" i="25" s="1"/>
  <c r="AF121" i="25"/>
  <c r="AF128" i="25" s="1"/>
  <c r="BE503" i="25"/>
  <c r="BF496" i="25" s="1"/>
  <c r="BD487" i="25"/>
  <c r="BE480" i="25" s="1"/>
  <c r="AJ187" i="25"/>
  <c r="AK180" i="25" s="1"/>
  <c r="AT338" i="25"/>
  <c r="AU331" i="25" s="1"/>
  <c r="AO263" i="25"/>
  <c r="AP256" i="25" s="1"/>
  <c r="AX394" i="25"/>
  <c r="AY387" i="25" s="1"/>
  <c r="AT337" i="25"/>
  <c r="AU330" i="25" s="1"/>
  <c r="AT336" i="25"/>
  <c r="AU329" i="25" s="1"/>
  <c r="AJ188" i="25"/>
  <c r="AK181" i="25" s="1"/>
  <c r="BM619" i="25"/>
  <c r="BC471" i="25"/>
  <c r="BD464" i="25" s="1"/>
  <c r="AQ289" i="25"/>
  <c r="AR282" i="25" s="1"/>
  <c r="BG530" i="25"/>
  <c r="BH523" i="25" s="1"/>
  <c r="AI171" i="25"/>
  <c r="AJ164" i="25" s="1"/>
  <c r="AD97" i="25"/>
  <c r="AE90" i="25" s="1"/>
  <c r="AO260" i="25"/>
  <c r="AP253" i="25" s="1"/>
  <c r="AQ292" i="25"/>
  <c r="AR285" i="25" s="1"/>
  <c r="AE109" i="25"/>
  <c r="AF102" i="25" s="1"/>
  <c r="AH154" i="25"/>
  <c r="AI147" i="25" s="1"/>
  <c r="AY411" i="25"/>
  <c r="AZ404" i="25" s="1"/>
  <c r="AV367" i="25"/>
  <c r="AW360" i="25" s="1"/>
  <c r="AV365" i="25"/>
  <c r="AW358" i="25" s="1"/>
  <c r="AX397" i="25"/>
  <c r="AY390" i="25" s="1"/>
  <c r="AS321" i="25"/>
  <c r="AT314" i="25" s="1"/>
  <c r="AW379" i="25"/>
  <c r="AX372" i="25" s="1"/>
  <c r="BB455" i="25"/>
  <c r="BC448" i="25" s="1"/>
  <c r="BC472" i="25"/>
  <c r="BD465" i="25" s="1"/>
  <c r="BM620" i="25"/>
  <c r="AC81" i="25"/>
  <c r="AD74" i="25" s="1"/>
  <c r="AZ427" i="25"/>
  <c r="BA420" i="25" s="1"/>
  <c r="AU351" i="25"/>
  <c r="AV344" i="25" s="1"/>
  <c r="BI560" i="25"/>
  <c r="BJ553" i="25" s="1"/>
  <c r="AC83" i="25"/>
  <c r="AD76" i="25" s="1"/>
  <c r="BE501" i="25"/>
  <c r="BF494" i="25" s="1"/>
  <c r="AI173" i="25"/>
  <c r="AJ166" i="25" s="1"/>
  <c r="AN248" i="25"/>
  <c r="AO241" i="25" s="1"/>
  <c r="BI559" i="25"/>
  <c r="BJ552" i="25" s="1"/>
  <c r="AP277" i="25"/>
  <c r="AQ270" i="25" s="1"/>
  <c r="AN244" i="25"/>
  <c r="AO237" i="25" s="1"/>
  <c r="AS319" i="25"/>
  <c r="AT312" i="25" s="1"/>
  <c r="AS323" i="25"/>
  <c r="AT316" i="25" s="1"/>
  <c r="AU350" i="25"/>
  <c r="AV343" i="25" s="1"/>
  <c r="AO259" i="25"/>
  <c r="AP252" i="25" s="1"/>
  <c r="AF119" i="25"/>
  <c r="AF126" i="25" s="1"/>
  <c r="BM623" i="25"/>
  <c r="BJ578" i="25"/>
  <c r="BK571" i="25" s="1"/>
  <c r="AY413" i="25"/>
  <c r="AZ406" i="25" s="1"/>
  <c r="BH546" i="25"/>
  <c r="BI539" i="25" s="1"/>
  <c r="AO261" i="25"/>
  <c r="AP254" i="25" s="1"/>
  <c r="AH155" i="25"/>
  <c r="AI148" i="25" s="1"/>
  <c r="BH544" i="25"/>
  <c r="BI537" i="25" s="1"/>
  <c r="AB61" i="25"/>
  <c r="AB68" i="25" s="1"/>
  <c r="AS320" i="25"/>
  <c r="AT313" i="25" s="1"/>
  <c r="AF120" i="25"/>
  <c r="AF127" i="25" s="1"/>
  <c r="AM229" i="25"/>
  <c r="AN222" i="25" s="1"/>
  <c r="AC60" i="25"/>
  <c r="AC67" i="25" s="1"/>
  <c r="AL216" i="25"/>
  <c r="AM209" i="25" s="1"/>
  <c r="AH157" i="25"/>
  <c r="AI150" i="25" s="1"/>
  <c r="AW382" i="25"/>
  <c r="AX375" i="25" s="1"/>
  <c r="AN246" i="25"/>
  <c r="AO239" i="25" s="1"/>
  <c r="AQ291" i="25"/>
  <c r="AR284" i="25" s="1"/>
  <c r="BJ577" i="25"/>
  <c r="BK570" i="25" s="1"/>
  <c r="AC59" i="25"/>
  <c r="AC66" i="25" s="1"/>
  <c r="BG531" i="25"/>
  <c r="BH524" i="25" s="1"/>
  <c r="AP275" i="25"/>
  <c r="AQ268" i="25" s="1"/>
  <c r="AL218" i="25"/>
  <c r="AM211" i="25" s="1"/>
  <c r="AE110" i="25"/>
  <c r="AF103" i="25" s="1"/>
  <c r="AD94" i="25"/>
  <c r="AE87" i="25" s="1"/>
  <c r="AC79" i="25"/>
  <c r="AD72" i="25" s="1"/>
  <c r="BF514" i="25"/>
  <c r="BG507" i="25" s="1"/>
  <c r="BF515" i="25"/>
  <c r="BG508" i="25" s="1"/>
  <c r="BC470" i="25"/>
  <c r="BD463" i="25" s="1"/>
  <c r="BL608" i="25"/>
  <c r="BM601" i="25" s="1"/>
  <c r="AZ428" i="25"/>
  <c r="BA421" i="25" s="1"/>
  <c r="BL604" i="25"/>
  <c r="BM597" i="25" s="1"/>
  <c r="BB454" i="25"/>
  <c r="BC447" i="25" s="1"/>
  <c r="BD484" i="25"/>
  <c r="BE477" i="25" s="1"/>
  <c r="AD98" i="25"/>
  <c r="AE91" i="25" s="1"/>
  <c r="AG140" i="25"/>
  <c r="AH133" i="25" s="1"/>
  <c r="AB57" i="25"/>
  <c r="AB64" i="25" s="1"/>
  <c r="AK203" i="25"/>
  <c r="AL196" i="25" s="1"/>
  <c r="BD488" i="25"/>
  <c r="BE481" i="25" s="1"/>
  <c r="AE108" i="25"/>
  <c r="AF101" i="25" s="1"/>
  <c r="B371" i="25"/>
  <c r="B363" i="25"/>
  <c r="AK202" i="25"/>
  <c r="AL195" i="25" s="1"/>
  <c r="AM230" i="25"/>
  <c r="AN223" i="25" s="1"/>
  <c r="AT335" i="25"/>
  <c r="AU328" i="25" s="1"/>
  <c r="AN247" i="25"/>
  <c r="AO240" i="25" s="1"/>
  <c r="AZ425" i="25"/>
  <c r="BA418" i="25" s="1"/>
  <c r="B350" i="25"/>
  <c r="B358" i="25"/>
  <c r="BA443" i="25"/>
  <c r="BB436" i="25" s="1"/>
  <c r="AE113" i="25"/>
  <c r="AF106" i="25" s="1"/>
  <c r="AL215" i="25"/>
  <c r="AM208" i="25" s="1"/>
  <c r="AW383" i="25"/>
  <c r="AX376" i="25" s="1"/>
  <c r="BD485" i="25"/>
  <c r="BE478" i="25" s="1"/>
  <c r="BA440" i="25"/>
  <c r="BB433" i="25" s="1"/>
  <c r="AF116" i="25"/>
  <c r="AF123" i="25" s="1"/>
  <c r="R43" i="25"/>
  <c r="R943" i="25" s="1"/>
  <c r="AD96" i="25"/>
  <c r="AE89" i="25" s="1"/>
  <c r="BD486" i="25"/>
  <c r="BE479" i="25" s="1"/>
  <c r="BF516" i="25"/>
  <c r="BG509" i="25" s="1"/>
  <c r="AP276" i="25"/>
  <c r="AQ269" i="25" s="1"/>
  <c r="BI563" i="25"/>
  <c r="BJ556" i="25" s="1"/>
  <c r="AM231" i="25"/>
  <c r="AN224" i="25" s="1"/>
  <c r="BH548" i="25"/>
  <c r="BI541" i="25" s="1"/>
  <c r="AB58" i="25"/>
  <c r="AB65" i="25" s="1"/>
  <c r="AG142" i="25"/>
  <c r="AH135" i="25" s="1"/>
  <c r="BK589" i="25"/>
  <c r="BL582" i="25" s="1"/>
  <c r="AG139" i="25"/>
  <c r="AH132" i="25" s="1"/>
  <c r="AR307" i="25"/>
  <c r="AS300" i="25" s="1"/>
  <c r="BE500" i="25"/>
  <c r="BF493" i="25" s="1"/>
  <c r="AR306" i="25"/>
  <c r="AS299" i="25" s="1"/>
  <c r="BG533" i="25"/>
  <c r="BH526" i="25" s="1"/>
  <c r="BE502" i="25"/>
  <c r="BF495" i="25" s="1"/>
  <c r="AI172" i="25"/>
  <c r="AJ165" i="25" s="1"/>
  <c r="BK592" i="25"/>
  <c r="BL585" i="25" s="1"/>
  <c r="AC82" i="25"/>
  <c r="AD75" i="25" s="1"/>
  <c r="BH545" i="25"/>
  <c r="BI538" i="25" s="1"/>
  <c r="BG532" i="25"/>
  <c r="BH525" i="25" s="1"/>
  <c r="T41" i="25"/>
  <c r="T941" i="25" s="1"/>
  <c r="B375" i="25"/>
  <c r="B367" i="25"/>
  <c r="AR305" i="25"/>
  <c r="AS298" i="25" s="1"/>
  <c r="BJ575" i="25"/>
  <c r="BK568" i="25" s="1"/>
  <c r="AG141" i="25"/>
  <c r="AH134" i="25" s="1"/>
  <c r="AC80" i="25"/>
  <c r="AD73" i="25" s="1"/>
  <c r="BA441" i="25"/>
  <c r="BB434" i="25" s="1"/>
  <c r="BK591" i="25"/>
  <c r="BL584" i="25" s="1"/>
  <c r="BM621" i="25"/>
  <c r="AE111" i="25"/>
  <c r="AF104" i="25" s="1"/>
  <c r="AH156" i="25"/>
  <c r="AI149" i="25" s="1"/>
  <c r="B374" i="25"/>
  <c r="B366" i="25"/>
  <c r="S45" i="25"/>
  <c r="S945" i="25" s="1"/>
  <c r="S952" i="25" s="1"/>
  <c r="AQ293" i="25"/>
  <c r="AR286" i="25" s="1"/>
  <c r="AU352" i="25"/>
  <c r="AV345" i="25" s="1"/>
  <c r="BE499" i="25"/>
  <c r="BF492" i="25" s="1"/>
  <c r="AN245" i="25"/>
  <c r="AO238" i="25" s="1"/>
  <c r="AC78" i="25"/>
  <c r="AD71" i="25" s="1"/>
  <c r="B372" i="25"/>
  <c r="B364" i="25"/>
  <c r="AF117" i="25"/>
  <c r="AF124" i="25" s="1"/>
  <c r="BB456" i="25"/>
  <c r="BC449" i="25" s="1"/>
  <c r="AS322" i="25"/>
  <c r="AT315" i="25" s="1"/>
  <c r="AM233" i="25"/>
  <c r="AN226" i="25" s="1"/>
  <c r="AL217" i="25"/>
  <c r="AM210" i="25" s="1"/>
  <c r="AQ290" i="25"/>
  <c r="AR283" i="25" s="1"/>
  <c r="B376" i="25"/>
  <c r="B368" i="25"/>
  <c r="BB457" i="25"/>
  <c r="BC450" i="25" s="1"/>
  <c r="AY410" i="25"/>
  <c r="AZ403" i="25" s="1"/>
  <c r="AG143" i="25"/>
  <c r="AH136" i="25" s="1"/>
  <c r="BL607" i="25"/>
  <c r="BM600" i="25" s="1"/>
  <c r="BF517" i="25"/>
  <c r="BG510" i="25" s="1"/>
  <c r="AJ185" i="25"/>
  <c r="AK178" i="25" s="1"/>
  <c r="BL605" i="25"/>
  <c r="BM598" i="25" s="1"/>
  <c r="AD93" i="25"/>
  <c r="AE86" i="25" s="1"/>
  <c r="AB56" i="25"/>
  <c r="AB63" i="25" s="1"/>
  <c r="BH547" i="25"/>
  <c r="BI540" i="25" s="1"/>
  <c r="AW380" i="25"/>
  <c r="AX373" i="25" s="1"/>
  <c r="AI170" i="25"/>
  <c r="AJ163" i="25" s="1"/>
  <c r="AX395" i="25"/>
  <c r="AY388" i="25" s="1"/>
  <c r="AY412" i="25"/>
  <c r="AZ405" i="25" s="1"/>
  <c r="AE112" i="25"/>
  <c r="AF105" i="25" s="1"/>
  <c r="BM622" i="25"/>
  <c r="BL606" i="25"/>
  <c r="BM599" i="25" s="1"/>
  <c r="AE131" i="25" l="1"/>
  <c r="AE138" i="25" s="1"/>
  <c r="AE326" i="25"/>
  <c r="AE333" i="25"/>
  <c r="AE161" i="25"/>
  <c r="AE168" i="25" s="1"/>
  <c r="AE236" i="25"/>
  <c r="AE243" i="25"/>
  <c r="AE221" i="25"/>
  <c r="AE228" i="25" s="1"/>
  <c r="AE281" i="25"/>
  <c r="AE288" i="25"/>
  <c r="AE176" i="25"/>
  <c r="AE183" i="25" s="1"/>
  <c r="AE266" i="25"/>
  <c r="AE273" i="25"/>
  <c r="AE356" i="25"/>
  <c r="AE363" i="25" s="1"/>
  <c r="AE251" i="25"/>
  <c r="AE258" i="25"/>
  <c r="AE371" i="25"/>
  <c r="AE378" i="25" s="1"/>
  <c r="AE401" i="25"/>
  <c r="AE408" i="25"/>
  <c r="AE191" i="25"/>
  <c r="AE198" i="25" s="1"/>
  <c r="AE386" i="25"/>
  <c r="AE393" i="25"/>
  <c r="AE296" i="25"/>
  <c r="AE303" i="25" s="1"/>
  <c r="AE146" i="25"/>
  <c r="AE153" i="25"/>
  <c r="AE341" i="25"/>
  <c r="AE348" i="25" s="1"/>
  <c r="AE311" i="25"/>
  <c r="AE318" i="25"/>
  <c r="C431" i="25"/>
  <c r="AE416" i="25"/>
  <c r="AE423" i="25" s="1"/>
  <c r="AE206" i="25"/>
  <c r="AE213" i="25"/>
  <c r="AZ24" i="33"/>
  <c r="AY63" i="12" s="1"/>
  <c r="AD43" i="28"/>
  <c r="AD37" i="28"/>
  <c r="AE15" i="13" s="1"/>
  <c r="AK40" i="28"/>
  <c r="AJ58" i="11"/>
  <c r="AL46" i="28"/>
  <c r="AK50" i="11"/>
  <c r="Z24" i="41"/>
  <c r="D26" i="43"/>
  <c r="D24" i="43" s="1"/>
  <c r="AZ18" i="33"/>
  <c r="AZ19" i="33" s="1"/>
  <c r="AZ21" i="33" s="1"/>
  <c r="AZ30" i="33" s="1"/>
  <c r="AB25" i="11"/>
  <c r="AA24" i="11"/>
  <c r="AA26" i="41" s="1"/>
  <c r="AB22" i="11"/>
  <c r="AA21" i="11"/>
  <c r="S951" i="25"/>
  <c r="P34" i="11" s="1"/>
  <c r="P29" i="11" s="1"/>
  <c r="O50" i="12"/>
  <c r="T948" i="25"/>
  <c r="Q23" i="11" s="1"/>
  <c r="P48" i="12"/>
  <c r="R950" i="25"/>
  <c r="O27" i="11" s="1"/>
  <c r="O20" i="11" s="1"/>
  <c r="N49" i="12"/>
  <c r="U949" i="25"/>
  <c r="AC30" i="11"/>
  <c r="AD31" i="11"/>
  <c r="R50" i="25"/>
  <c r="S43" i="25" s="1"/>
  <c r="S943" i="25" s="1"/>
  <c r="S51" i="25"/>
  <c r="T44" i="25" s="1"/>
  <c r="T944" i="25" s="1"/>
  <c r="AF108" i="25"/>
  <c r="AG101" i="25" s="1"/>
  <c r="AN229" i="25"/>
  <c r="AO222" i="25" s="1"/>
  <c r="BI544" i="25"/>
  <c r="BJ537" i="25" s="1"/>
  <c r="BF501" i="25"/>
  <c r="BG494" i="25" s="1"/>
  <c r="AX379" i="25"/>
  <c r="AY372" i="25" s="1"/>
  <c r="AY397" i="25"/>
  <c r="AZ390" i="25" s="1"/>
  <c r="AW365" i="25"/>
  <c r="AX358" i="25" s="1"/>
  <c r="AF109" i="25"/>
  <c r="AG102" i="25" s="1"/>
  <c r="AE97" i="25"/>
  <c r="AF90" i="25" s="1"/>
  <c r="BD471" i="25"/>
  <c r="BE464" i="25" s="1"/>
  <c r="AK187" i="25"/>
  <c r="AL180" i="25" s="1"/>
  <c r="AL199" i="25"/>
  <c r="AM192" i="25" s="1"/>
  <c r="AS308" i="25"/>
  <c r="AT301" i="25" s="1"/>
  <c r="AY398" i="25"/>
  <c r="AZ391" i="25" s="1"/>
  <c r="BL590" i="25"/>
  <c r="BM583" i="25" s="1"/>
  <c r="AI158" i="25"/>
  <c r="AJ151" i="25" s="1"/>
  <c r="BK574" i="25"/>
  <c r="BL567" i="25" s="1"/>
  <c r="BH529" i="25"/>
  <c r="BI522" i="25" s="1"/>
  <c r="BM606" i="25"/>
  <c r="AD79" i="25"/>
  <c r="AE72" i="25" s="1"/>
  <c r="AG120" i="25"/>
  <c r="AG127" i="25" s="1"/>
  <c r="AV350" i="25"/>
  <c r="AW343" i="25" s="1"/>
  <c r="AO244" i="25"/>
  <c r="AP237" i="25" s="1"/>
  <c r="AV351" i="25"/>
  <c r="AW344" i="25" s="1"/>
  <c r="AT321" i="25"/>
  <c r="AU314" i="25" s="1"/>
  <c r="AW367" i="25"/>
  <c r="AX360" i="25" s="1"/>
  <c r="AJ171" i="25"/>
  <c r="AK164" i="25" s="1"/>
  <c r="AY394" i="25"/>
  <c r="AZ387" i="25" s="1"/>
  <c r="BE487" i="25"/>
  <c r="BF480" i="25" s="1"/>
  <c r="AZ409" i="25"/>
  <c r="BA402" i="25" s="1"/>
  <c r="AU334" i="25"/>
  <c r="AV327" i="25" s="1"/>
  <c r="BK576" i="25"/>
  <c r="BL569" i="25" s="1"/>
  <c r="AP262" i="25"/>
  <c r="AQ255" i="25" s="1"/>
  <c r="AW364" i="25"/>
  <c r="AX357" i="25" s="1"/>
  <c r="AQ274" i="25"/>
  <c r="AR267" i="25" s="1"/>
  <c r="BG518" i="25"/>
  <c r="BH511" i="25" s="1"/>
  <c r="BM605" i="25"/>
  <c r="AD78" i="25"/>
  <c r="AE71" i="25" s="1"/>
  <c r="AS305" i="25"/>
  <c r="AT298" i="25" s="1"/>
  <c r="BH532" i="25"/>
  <c r="BI525" i="25" s="1"/>
  <c r="AD82" i="25"/>
  <c r="AE75" i="25" s="1"/>
  <c r="AS306" i="25"/>
  <c r="AT299" i="25" s="1"/>
  <c r="AM215" i="25"/>
  <c r="AN208" i="25" s="1"/>
  <c r="AQ275" i="25"/>
  <c r="AR268" i="25" s="1"/>
  <c r="AT320" i="25"/>
  <c r="AU313" i="25" s="1"/>
  <c r="AI155" i="25"/>
  <c r="AJ148" i="25" s="1"/>
  <c r="AZ413" i="25"/>
  <c r="BA406" i="25" s="1"/>
  <c r="AG119" i="25"/>
  <c r="AG126" i="25" s="1"/>
  <c r="AT323" i="25"/>
  <c r="AU316" i="25" s="1"/>
  <c r="BA427" i="25"/>
  <c r="BB420" i="25" s="1"/>
  <c r="BD472" i="25"/>
  <c r="BE465" i="25" s="1"/>
  <c r="AZ411" i="25"/>
  <c r="BA404" i="25" s="1"/>
  <c r="BH530" i="25"/>
  <c r="BI523" i="25" s="1"/>
  <c r="AP263" i="25"/>
  <c r="AQ256" i="25" s="1"/>
  <c r="BF503" i="25"/>
  <c r="BG496" i="25" s="1"/>
  <c r="BC458" i="25"/>
  <c r="BD451" i="25" s="1"/>
  <c r="BB442" i="25"/>
  <c r="BC435" i="25" s="1"/>
  <c r="AX381" i="25"/>
  <c r="AY374" i="25" s="1"/>
  <c r="AL201" i="25"/>
  <c r="AM194" i="25" s="1"/>
  <c r="AM214" i="25"/>
  <c r="AN207" i="25" s="1"/>
  <c r="BA424" i="25"/>
  <c r="BB417" i="25" s="1"/>
  <c r="AK184" i="25"/>
  <c r="AL177" i="25" s="1"/>
  <c r="AL200" i="25"/>
  <c r="AM193" i="25" s="1"/>
  <c r="AW368" i="25"/>
  <c r="AX361" i="25" s="1"/>
  <c r="AK186" i="25"/>
  <c r="AL179" i="25" s="1"/>
  <c r="BJ561" i="25"/>
  <c r="BK554" i="25" s="1"/>
  <c r="AF112" i="25"/>
  <c r="AG105" i="25" s="1"/>
  <c r="AG117" i="25"/>
  <c r="AG124" i="25" s="1"/>
  <c r="AO245" i="25"/>
  <c r="AP238" i="25" s="1"/>
  <c r="AI156" i="25"/>
  <c r="AJ149" i="25" s="1"/>
  <c r="BI545" i="25"/>
  <c r="BJ538" i="25" s="1"/>
  <c r="BL592" i="25"/>
  <c r="BM585" i="25" s="1"/>
  <c r="AC58" i="25"/>
  <c r="AC65" i="25" s="1"/>
  <c r="AN230" i="25"/>
  <c r="AO223" i="25" s="1"/>
  <c r="AD60" i="25"/>
  <c r="AD67" i="25" s="1"/>
  <c r="AC61" i="25"/>
  <c r="AC68" i="25" s="1"/>
  <c r="AP261" i="25"/>
  <c r="AQ254" i="25" s="1"/>
  <c r="BK578" i="25"/>
  <c r="BL571" i="25" s="1"/>
  <c r="AO248" i="25"/>
  <c r="AP241" i="25" s="1"/>
  <c r="BJ560" i="25"/>
  <c r="BK553" i="25" s="1"/>
  <c r="AD81" i="25"/>
  <c r="AE74" i="25" s="1"/>
  <c r="BC455" i="25"/>
  <c r="BD448" i="25" s="1"/>
  <c r="AI154" i="25"/>
  <c r="AJ147" i="25" s="1"/>
  <c r="AP260" i="25"/>
  <c r="AQ253" i="25" s="1"/>
  <c r="AR289" i="25"/>
  <c r="AS282" i="25" s="1"/>
  <c r="AU337" i="25"/>
  <c r="AV330" i="25" s="1"/>
  <c r="AU338" i="25"/>
  <c r="AV331" i="25" s="1"/>
  <c r="AG121" i="25"/>
  <c r="AG128" i="25" s="1"/>
  <c r="AQ278" i="25"/>
  <c r="AR271" i="25" s="1"/>
  <c r="BL593" i="25"/>
  <c r="BM586" i="25" s="1"/>
  <c r="AS304" i="25"/>
  <c r="AT297" i="25" s="1"/>
  <c r="BJ562" i="25"/>
  <c r="BK555" i="25" s="1"/>
  <c r="AW366" i="25"/>
  <c r="AX359" i="25" s="1"/>
  <c r="BB439" i="25"/>
  <c r="BC432" i="25" s="1"/>
  <c r="BA426" i="25"/>
  <c r="BB419" i="25" s="1"/>
  <c r="AZ412" i="25"/>
  <c r="BA405" i="25" s="1"/>
  <c r="AJ170" i="25"/>
  <c r="AK163" i="25" s="1"/>
  <c r="BI547" i="25"/>
  <c r="BJ540" i="25" s="1"/>
  <c r="AE93" i="25"/>
  <c r="AF86" i="25" s="1"/>
  <c r="BG517" i="25"/>
  <c r="BH510" i="25" s="1"/>
  <c r="AH143" i="25"/>
  <c r="AI136" i="25" s="1"/>
  <c r="BC457" i="25"/>
  <c r="BD450" i="25" s="1"/>
  <c r="B391" i="25"/>
  <c r="B383" i="25"/>
  <c r="AM217" i="25"/>
  <c r="AN210" i="25" s="1"/>
  <c r="AT322" i="25"/>
  <c r="AU315" i="25" s="1"/>
  <c r="B387" i="25"/>
  <c r="B379" i="25"/>
  <c r="BF499" i="25"/>
  <c r="BG492" i="25" s="1"/>
  <c r="AR293" i="25"/>
  <c r="AS286" i="25" s="1"/>
  <c r="BB441" i="25"/>
  <c r="BC434" i="25" s="1"/>
  <c r="AH141" i="25"/>
  <c r="AI134" i="25" s="1"/>
  <c r="BF502" i="25"/>
  <c r="BG495" i="25" s="1"/>
  <c r="AH139" i="25"/>
  <c r="AI132" i="25" s="1"/>
  <c r="AH142" i="25"/>
  <c r="AI135" i="25" s="1"/>
  <c r="BI548" i="25"/>
  <c r="BJ541" i="25" s="1"/>
  <c r="BJ563" i="25"/>
  <c r="BK556" i="25" s="1"/>
  <c r="AQ276" i="25"/>
  <c r="AR269" i="25" s="1"/>
  <c r="BE486" i="25"/>
  <c r="BF479" i="25" s="1"/>
  <c r="BE485" i="25"/>
  <c r="BF478" i="25" s="1"/>
  <c r="BB443" i="25"/>
  <c r="BC436" i="25" s="1"/>
  <c r="BA425" i="25"/>
  <c r="BB418" i="25" s="1"/>
  <c r="AU335" i="25"/>
  <c r="AV328" i="25" s="1"/>
  <c r="AL202" i="25"/>
  <c r="AM195" i="25" s="1"/>
  <c r="BE488" i="25"/>
  <c r="BF481" i="25" s="1"/>
  <c r="AC57" i="25"/>
  <c r="AC64" i="25" s="1"/>
  <c r="BE484" i="25"/>
  <c r="BF477" i="25" s="1"/>
  <c r="BM604" i="25"/>
  <c r="BM608" i="25"/>
  <c r="BG515" i="25"/>
  <c r="BH508" i="25" s="1"/>
  <c r="AM218" i="25"/>
  <c r="AN211" i="25" s="1"/>
  <c r="BH531" i="25"/>
  <c r="BI524" i="25" s="1"/>
  <c r="BK577" i="25"/>
  <c r="BL570" i="25" s="1"/>
  <c r="AO246" i="25"/>
  <c r="AP239" i="25" s="1"/>
  <c r="AI157" i="25"/>
  <c r="AJ150" i="25" s="1"/>
  <c r="AP259" i="25"/>
  <c r="AQ252" i="25" s="1"/>
  <c r="BJ559" i="25"/>
  <c r="BK552" i="25" s="1"/>
  <c r="AU336" i="25"/>
  <c r="AV329" i="25" s="1"/>
  <c r="BD469" i="25"/>
  <c r="BE462" i="25" s="1"/>
  <c r="AJ169" i="25"/>
  <c r="AK162" i="25" s="1"/>
  <c r="AG118" i="25"/>
  <c r="AG125" i="25" s="1"/>
  <c r="AZ410" i="25"/>
  <c r="BA403" i="25" s="1"/>
  <c r="U49" i="25"/>
  <c r="B373" i="25"/>
  <c r="B365" i="25"/>
  <c r="AY395" i="25"/>
  <c r="AZ388" i="25" s="1"/>
  <c r="AX380" i="25"/>
  <c r="AY373" i="25" s="1"/>
  <c r="AC56" i="25"/>
  <c r="AC63" i="25" s="1"/>
  <c r="AK185" i="25"/>
  <c r="AL178" i="25" s="1"/>
  <c r="BM607" i="25"/>
  <c r="AR290" i="25"/>
  <c r="AS283" i="25" s="1"/>
  <c r="AN233" i="25"/>
  <c r="AO226" i="25" s="1"/>
  <c r="BC456" i="25"/>
  <c r="BD449" i="25" s="1"/>
  <c r="AV352" i="25"/>
  <c r="AW345" i="25" s="1"/>
  <c r="B381" i="25"/>
  <c r="B389" i="25"/>
  <c r="AF111" i="25"/>
  <c r="AG104" i="25" s="1"/>
  <c r="BL591" i="25"/>
  <c r="BM584" i="25" s="1"/>
  <c r="AD80" i="25"/>
  <c r="AE73" i="25" s="1"/>
  <c r="BK575" i="25"/>
  <c r="BL568" i="25" s="1"/>
  <c r="B390" i="25"/>
  <c r="B382" i="25"/>
  <c r="AJ172" i="25"/>
  <c r="AK165" i="25" s="1"/>
  <c r="BH533" i="25"/>
  <c r="BI526" i="25" s="1"/>
  <c r="BF500" i="25"/>
  <c r="BG493" i="25" s="1"/>
  <c r="AS307" i="25"/>
  <c r="AT300" i="25" s="1"/>
  <c r="BL589" i="25"/>
  <c r="BM582" i="25" s="1"/>
  <c r="AN231" i="25"/>
  <c r="AO224" i="25" s="1"/>
  <c r="BG516" i="25"/>
  <c r="BH509" i="25" s="1"/>
  <c r="AE96" i="25"/>
  <c r="AF89" i="25" s="1"/>
  <c r="AG116" i="25"/>
  <c r="AG123" i="25" s="1"/>
  <c r="BB440" i="25"/>
  <c r="BC433" i="25" s="1"/>
  <c r="AX383" i="25"/>
  <c r="AY376" i="25" s="1"/>
  <c r="AF113" i="25"/>
  <c r="AG106" i="25" s="1"/>
  <c r="AO247" i="25"/>
  <c r="AP240" i="25" s="1"/>
  <c r="AL203" i="25"/>
  <c r="AM196" i="25" s="1"/>
  <c r="AH140" i="25"/>
  <c r="AI133" i="25" s="1"/>
  <c r="AE98" i="25"/>
  <c r="AF91" i="25" s="1"/>
  <c r="BC454" i="25"/>
  <c r="BD447" i="25" s="1"/>
  <c r="BA428" i="25"/>
  <c r="BB421" i="25" s="1"/>
  <c r="BD470" i="25"/>
  <c r="BE463" i="25" s="1"/>
  <c r="BG514" i="25"/>
  <c r="BH507" i="25" s="1"/>
  <c r="AE94" i="25"/>
  <c r="AF87" i="25" s="1"/>
  <c r="AF110" i="25"/>
  <c r="AG103" i="25" s="1"/>
  <c r="AD59" i="25"/>
  <c r="AD66" i="25" s="1"/>
  <c r="AR291" i="25"/>
  <c r="AS284" i="25" s="1"/>
  <c r="AX382" i="25"/>
  <c r="AY375" i="25" s="1"/>
  <c r="AM216" i="25"/>
  <c r="AN209" i="25" s="1"/>
  <c r="BI546" i="25"/>
  <c r="BJ539" i="25" s="1"/>
  <c r="AT319" i="25"/>
  <c r="AU312" i="25" s="1"/>
  <c r="AQ277" i="25"/>
  <c r="AR270" i="25" s="1"/>
  <c r="AJ173" i="25"/>
  <c r="AK166" i="25" s="1"/>
  <c r="AD83" i="25"/>
  <c r="AE76" i="25" s="1"/>
  <c r="AR292" i="25"/>
  <c r="AS285" i="25" s="1"/>
  <c r="AK188" i="25"/>
  <c r="AL181" i="25" s="1"/>
  <c r="AN232" i="25"/>
  <c r="AO225" i="25" s="1"/>
  <c r="BD473" i="25"/>
  <c r="BE466" i="25" s="1"/>
  <c r="AY396" i="25"/>
  <c r="AZ389" i="25" s="1"/>
  <c r="AE95" i="25"/>
  <c r="AF88" i="25" s="1"/>
  <c r="AV353" i="25"/>
  <c r="AW346" i="25" s="1"/>
  <c r="AV349" i="25"/>
  <c r="AW342" i="25" s="1"/>
  <c r="S52" i="25"/>
  <c r="T48" i="25"/>
  <c r="V53" i="25"/>
  <c r="B386" i="25"/>
  <c r="B378" i="25"/>
  <c r="AF371" i="25" l="1"/>
  <c r="AF378" i="25" s="1"/>
  <c r="AF221" i="25"/>
  <c r="AF228" i="25"/>
  <c r="AF296" i="25"/>
  <c r="AF303" i="25" s="1"/>
  <c r="AF176" i="25"/>
  <c r="AF183" i="25"/>
  <c r="AF161" i="25"/>
  <c r="AF168" i="25" s="1"/>
  <c r="AF191" i="25"/>
  <c r="AF198" i="25"/>
  <c r="AF341" i="25"/>
  <c r="AF348" i="25" s="1"/>
  <c r="AF356" i="25"/>
  <c r="AF363" i="25"/>
  <c r="AF131" i="25"/>
  <c r="AF138" i="25" s="1"/>
  <c r="AF311" i="25"/>
  <c r="AF318" i="25"/>
  <c r="AF401" i="25"/>
  <c r="AF408" i="25" s="1"/>
  <c r="AF236" i="25"/>
  <c r="AF243" i="25"/>
  <c r="AF416" i="25"/>
  <c r="AF423" i="25" s="1"/>
  <c r="AF206" i="25"/>
  <c r="AF213" i="25"/>
  <c r="AF146" i="25"/>
  <c r="AF153" i="25" s="1"/>
  <c r="AF386" i="25"/>
  <c r="AF393" i="25"/>
  <c r="AF251" i="25"/>
  <c r="AF258" i="25" s="1"/>
  <c r="AF266" i="25"/>
  <c r="AF273" i="25"/>
  <c r="AF281" i="25"/>
  <c r="AF288" i="25" s="1"/>
  <c r="AF326" i="25"/>
  <c r="AF333" i="25"/>
  <c r="C446" i="25"/>
  <c r="AF431" i="25"/>
  <c r="AF438" i="25" s="1"/>
  <c r="AL40" i="28"/>
  <c r="AK58" i="11"/>
  <c r="AM46" i="28"/>
  <c r="AL50" i="11"/>
  <c r="AD49" i="11"/>
  <c r="AD17" i="41" s="1"/>
  <c r="AE33" i="28"/>
  <c r="O6" i="41"/>
  <c r="AC27" i="41"/>
  <c r="AA24" i="41"/>
  <c r="BA17" i="33"/>
  <c r="BA28" i="33" s="1"/>
  <c r="BA9" i="14"/>
  <c r="AZ56" i="11" s="1"/>
  <c r="AZ32" i="41" s="1"/>
  <c r="AC22" i="11"/>
  <c r="AB21" i="11"/>
  <c r="AB24" i="11"/>
  <c r="AB26" i="41" s="1"/>
  <c r="AB24" i="41" s="1"/>
  <c r="AC25" i="11"/>
  <c r="T951" i="25"/>
  <c r="S950" i="25"/>
  <c r="P27" i="11" s="1"/>
  <c r="P20" i="11" s="1"/>
  <c r="O49" i="12"/>
  <c r="P6" i="41" s="1"/>
  <c r="AD30" i="11"/>
  <c r="AE31" i="11"/>
  <c r="AZ396" i="25"/>
  <c r="BA389" i="25" s="1"/>
  <c r="AL188" i="25"/>
  <c r="AM181" i="25" s="1"/>
  <c r="BJ546" i="25"/>
  <c r="BK539" i="25" s="1"/>
  <c r="BB428" i="25"/>
  <c r="BC421" i="25" s="1"/>
  <c r="AM203" i="25"/>
  <c r="AN196" i="25" s="1"/>
  <c r="BC440" i="25"/>
  <c r="BD433" i="25" s="1"/>
  <c r="AT307" i="25"/>
  <c r="AU300" i="25" s="1"/>
  <c r="BM591" i="25"/>
  <c r="AY380" i="25"/>
  <c r="AZ373" i="25" s="1"/>
  <c r="AP246" i="25"/>
  <c r="AQ239" i="25" s="1"/>
  <c r="AV335" i="25"/>
  <c r="AW328" i="25" s="1"/>
  <c r="AN217" i="25"/>
  <c r="AO210" i="25" s="1"/>
  <c r="AI143" i="25"/>
  <c r="AJ136" i="25" s="1"/>
  <c r="BJ547" i="25"/>
  <c r="BK540" i="25" s="1"/>
  <c r="AV338" i="25"/>
  <c r="AW331" i="25" s="1"/>
  <c r="AD61" i="25"/>
  <c r="AD68" i="25" s="1"/>
  <c r="AG112" i="25"/>
  <c r="AH105" i="25" s="1"/>
  <c r="AM200" i="25"/>
  <c r="AN193" i="25" s="1"/>
  <c r="BE472" i="25"/>
  <c r="BF465" i="25" s="1"/>
  <c r="AU323" i="25"/>
  <c r="AV316" i="25" s="1"/>
  <c r="AJ155" i="25"/>
  <c r="AK148" i="25" s="1"/>
  <c r="BH518" i="25"/>
  <c r="BI511" i="25" s="1"/>
  <c r="AV334" i="25"/>
  <c r="AW327" i="25" s="1"/>
  <c r="AX367" i="25"/>
  <c r="AY360" i="25" s="1"/>
  <c r="AE79" i="25"/>
  <c r="AF72" i="25" s="1"/>
  <c r="AZ398" i="25"/>
  <c r="BA391" i="25" s="1"/>
  <c r="AL187" i="25"/>
  <c r="AM180" i="25" s="1"/>
  <c r="BG501" i="25"/>
  <c r="BH494" i="25" s="1"/>
  <c r="AR277" i="25"/>
  <c r="AS270" i="25" s="1"/>
  <c r="AS291" i="25"/>
  <c r="AT284" i="25" s="1"/>
  <c r="AF94" i="25"/>
  <c r="AG87" i="25" s="1"/>
  <c r="BD454" i="25"/>
  <c r="BE447" i="25" s="1"/>
  <c r="AP247" i="25"/>
  <c r="AQ240" i="25" s="1"/>
  <c r="AH116" i="25"/>
  <c r="AH123" i="25" s="1"/>
  <c r="BH516" i="25"/>
  <c r="BI509" i="25" s="1"/>
  <c r="BG500" i="25"/>
  <c r="BH493" i="25" s="1"/>
  <c r="AG111" i="25"/>
  <c r="AH104" i="25" s="1"/>
  <c r="AQ259" i="25"/>
  <c r="AR252" i="25" s="1"/>
  <c r="BL577" i="25"/>
  <c r="BM570" i="25" s="1"/>
  <c r="AD57" i="25"/>
  <c r="AD64" i="25" s="1"/>
  <c r="AI139" i="25"/>
  <c r="AJ132" i="25" s="1"/>
  <c r="BH517" i="25"/>
  <c r="BI510" i="25" s="1"/>
  <c r="AR278" i="25"/>
  <c r="AS271" i="25" s="1"/>
  <c r="AV337" i="25"/>
  <c r="AW330" i="25" s="1"/>
  <c r="AJ154" i="25"/>
  <c r="AK147" i="25" s="1"/>
  <c r="BL578" i="25"/>
  <c r="BM571" i="25" s="1"/>
  <c r="BK561" i="25"/>
  <c r="BL554" i="25" s="1"/>
  <c r="AL184" i="25"/>
  <c r="AM177" i="25" s="1"/>
  <c r="BG503" i="25"/>
  <c r="BH496" i="25" s="1"/>
  <c r="BB427" i="25"/>
  <c r="BC420" i="25" s="1"/>
  <c r="AR274" i="25"/>
  <c r="AS267" i="25" s="1"/>
  <c r="AW350" i="25"/>
  <c r="AX343" i="25" s="1"/>
  <c r="AT308" i="25"/>
  <c r="AU301" i="25" s="1"/>
  <c r="AE59" i="25"/>
  <c r="AE66" i="25" s="1"/>
  <c r="BH514" i="25"/>
  <c r="BI507" i="25" s="1"/>
  <c r="AF98" i="25"/>
  <c r="AG91" i="25" s="1"/>
  <c r="AG113" i="25"/>
  <c r="AH106" i="25" s="1"/>
  <c r="AO231" i="25"/>
  <c r="AP224" i="25" s="1"/>
  <c r="BI533" i="25"/>
  <c r="BJ526" i="25" s="1"/>
  <c r="BA410" i="25"/>
  <c r="BB403" i="25" s="1"/>
  <c r="AV336" i="25"/>
  <c r="AW329" i="25" s="1"/>
  <c r="BI531" i="25"/>
  <c r="BJ524" i="25" s="1"/>
  <c r="BF484" i="25"/>
  <c r="BG477" i="25" s="1"/>
  <c r="BF488" i="25"/>
  <c r="BG481" i="25" s="1"/>
  <c r="BJ548" i="25"/>
  <c r="BK541" i="25" s="1"/>
  <c r="AS293" i="25"/>
  <c r="AT286" i="25" s="1"/>
  <c r="AT304" i="25"/>
  <c r="AU297" i="25" s="1"/>
  <c r="AS289" i="25"/>
  <c r="AT282" i="25" s="1"/>
  <c r="BK560" i="25"/>
  <c r="BL553" i="25" s="1"/>
  <c r="BM592" i="25"/>
  <c r="AL186" i="25"/>
  <c r="AM179" i="25" s="1"/>
  <c r="BC442" i="25"/>
  <c r="BD435" i="25" s="1"/>
  <c r="AQ263" i="25"/>
  <c r="AR256" i="25" s="1"/>
  <c r="AT306" i="25"/>
  <c r="AU299" i="25" s="1"/>
  <c r="AX364" i="25"/>
  <c r="AY357" i="25" s="1"/>
  <c r="AZ394" i="25"/>
  <c r="BA387" i="25" s="1"/>
  <c r="AU321" i="25"/>
  <c r="AV314" i="25" s="1"/>
  <c r="AJ158" i="25"/>
  <c r="AK151" i="25" s="1"/>
  <c r="BE471" i="25"/>
  <c r="BF464" i="25" s="1"/>
  <c r="AY379" i="25"/>
  <c r="AZ372" i="25" s="1"/>
  <c r="BJ544" i="25"/>
  <c r="BK537" i="25" s="1"/>
  <c r="AO232" i="25"/>
  <c r="AP225" i="25" s="1"/>
  <c r="BE470" i="25"/>
  <c r="BF463" i="25" s="1"/>
  <c r="AI140" i="25"/>
  <c r="AJ133" i="25" s="1"/>
  <c r="AY383" i="25"/>
  <c r="AZ376" i="25" s="1"/>
  <c r="BM589" i="25"/>
  <c r="AD56" i="25"/>
  <c r="AD63" i="25" s="1"/>
  <c r="AH118" i="25"/>
  <c r="AH125" i="25" s="1"/>
  <c r="AN218" i="25"/>
  <c r="AO211" i="25" s="1"/>
  <c r="AM202" i="25"/>
  <c r="AN195" i="25" s="1"/>
  <c r="BC443" i="25"/>
  <c r="BD436" i="25" s="1"/>
  <c r="BG499" i="25"/>
  <c r="BH492" i="25" s="1"/>
  <c r="AU322" i="25"/>
  <c r="AV315" i="25" s="1"/>
  <c r="BD457" i="25"/>
  <c r="BE450" i="25" s="1"/>
  <c r="BA412" i="25"/>
  <c r="BB405" i="25" s="1"/>
  <c r="BD455" i="25"/>
  <c r="BE448" i="25" s="1"/>
  <c r="AO230" i="25"/>
  <c r="AP223" i="25" s="1"/>
  <c r="AP245" i="25"/>
  <c r="AQ238" i="25" s="1"/>
  <c r="AX368" i="25"/>
  <c r="AY361" i="25" s="1"/>
  <c r="BI530" i="25"/>
  <c r="BJ523" i="25" s="1"/>
  <c r="BA413" i="25"/>
  <c r="BB406" i="25" s="1"/>
  <c r="AR275" i="25"/>
  <c r="AS268" i="25" s="1"/>
  <c r="BA409" i="25"/>
  <c r="BB402" i="25" s="1"/>
  <c r="AK171" i="25"/>
  <c r="AL164" i="25" s="1"/>
  <c r="AH120" i="25"/>
  <c r="AH127" i="25" s="1"/>
  <c r="BI529" i="25"/>
  <c r="BJ522" i="25" s="1"/>
  <c r="BM590" i="25"/>
  <c r="AF97" i="25"/>
  <c r="AG90" i="25" s="1"/>
  <c r="AO229" i="25"/>
  <c r="AP222" i="25" s="1"/>
  <c r="W46" i="25"/>
  <c r="W946" i="25" s="1"/>
  <c r="W953" i="25" s="1"/>
  <c r="S50" i="25"/>
  <c r="B405" i="25"/>
  <c r="B397" i="25"/>
  <c r="V42" i="25"/>
  <c r="V942" i="25" s="1"/>
  <c r="T51" i="25"/>
  <c r="B402" i="25"/>
  <c r="B394" i="25"/>
  <c r="AN214" i="25"/>
  <c r="AO207" i="25" s="1"/>
  <c r="AY381" i="25"/>
  <c r="AZ374" i="25" s="1"/>
  <c r="BD458" i="25"/>
  <c r="BE451" i="25" s="1"/>
  <c r="BA411" i="25"/>
  <c r="BB404" i="25" s="1"/>
  <c r="AH119" i="25"/>
  <c r="AH126" i="25" s="1"/>
  <c r="BI532" i="25"/>
  <c r="BJ525" i="25" s="1"/>
  <c r="AE78" i="25"/>
  <c r="AF71" i="25" s="1"/>
  <c r="U41" i="25"/>
  <c r="U941" i="25" s="1"/>
  <c r="AW353" i="25"/>
  <c r="AX346" i="25" s="1"/>
  <c r="AS292" i="25"/>
  <c r="AT285" i="25" s="1"/>
  <c r="AE83" i="25"/>
  <c r="AF76" i="25" s="1"/>
  <c r="AY382" i="25"/>
  <c r="AZ375" i="25" s="1"/>
  <c r="AF96" i="25"/>
  <c r="AG89" i="25" s="1"/>
  <c r="BL575" i="25"/>
  <c r="BM568" i="25" s="1"/>
  <c r="B404" i="25"/>
  <c r="B396" i="25"/>
  <c r="AW352" i="25"/>
  <c r="AX345" i="25" s="1"/>
  <c r="BD456" i="25"/>
  <c r="BE449" i="25" s="1"/>
  <c r="AS290" i="25"/>
  <c r="AT283" i="25" s="1"/>
  <c r="AL185" i="25"/>
  <c r="AM178" i="25" s="1"/>
  <c r="AK169" i="25"/>
  <c r="AL162" i="25" s="1"/>
  <c r="BE469" i="25"/>
  <c r="BF462" i="25" s="1"/>
  <c r="BK559" i="25"/>
  <c r="BL552" i="25" s="1"/>
  <c r="AJ157" i="25"/>
  <c r="AK150" i="25" s="1"/>
  <c r="BH515" i="25"/>
  <c r="BI508" i="25" s="1"/>
  <c r="BF486" i="25"/>
  <c r="BG479" i="25" s="1"/>
  <c r="BK563" i="25"/>
  <c r="BL556" i="25" s="1"/>
  <c r="AI142" i="25"/>
  <c r="AJ135" i="25" s="1"/>
  <c r="AI141" i="25"/>
  <c r="AJ134" i="25" s="1"/>
  <c r="AW351" i="25"/>
  <c r="AX344" i="25" s="1"/>
  <c r="AP244" i="25"/>
  <c r="AQ237" i="25" s="1"/>
  <c r="BL574" i="25"/>
  <c r="BM567" i="25" s="1"/>
  <c r="AG109" i="25"/>
  <c r="AH102" i="25" s="1"/>
  <c r="AZ397" i="25"/>
  <c r="BA390" i="25" s="1"/>
  <c r="T45" i="25"/>
  <c r="T945" i="25" s="1"/>
  <c r="T952" i="25" s="1"/>
  <c r="B380" i="25"/>
  <c r="B388" i="25"/>
  <c r="B406" i="25"/>
  <c r="B398" i="25"/>
  <c r="AF93" i="25"/>
  <c r="AG86" i="25" s="1"/>
  <c r="AK170" i="25"/>
  <c r="AL163" i="25" s="1"/>
  <c r="BC439" i="25"/>
  <c r="BD432" i="25" s="1"/>
  <c r="BK562" i="25"/>
  <c r="BL555" i="25" s="1"/>
  <c r="BM593" i="25"/>
  <c r="AH121" i="25"/>
  <c r="AH128" i="25" s="1"/>
  <c r="AQ260" i="25"/>
  <c r="AR253" i="25" s="1"/>
  <c r="AE81" i="25"/>
  <c r="AF74" i="25" s="1"/>
  <c r="AP248" i="25"/>
  <c r="AQ241" i="25" s="1"/>
  <c r="AQ261" i="25"/>
  <c r="AR254" i="25" s="1"/>
  <c r="AE60" i="25"/>
  <c r="AE67" i="25" s="1"/>
  <c r="AJ156" i="25"/>
  <c r="AK149" i="25" s="1"/>
  <c r="AH117" i="25"/>
  <c r="AH124" i="25" s="1"/>
  <c r="BB424" i="25"/>
  <c r="BC417" i="25" s="1"/>
  <c r="AM201" i="25"/>
  <c r="AN194" i="25" s="1"/>
  <c r="AU320" i="25"/>
  <c r="AV313" i="25" s="1"/>
  <c r="AN215" i="25"/>
  <c r="AO208" i="25" s="1"/>
  <c r="AE82" i="25"/>
  <c r="AF75" i="25" s="1"/>
  <c r="AT305" i="25"/>
  <c r="AU298" i="25" s="1"/>
  <c r="AQ262" i="25"/>
  <c r="AR255" i="25" s="1"/>
  <c r="BL576" i="25"/>
  <c r="BM569" i="25" s="1"/>
  <c r="BF487" i="25"/>
  <c r="BG480" i="25" s="1"/>
  <c r="AM199" i="25"/>
  <c r="AN192" i="25" s="1"/>
  <c r="AX365" i="25"/>
  <c r="AY358" i="25" s="1"/>
  <c r="AG108" i="25"/>
  <c r="AH101" i="25" s="1"/>
  <c r="B401" i="25"/>
  <c r="B393" i="25"/>
  <c r="AW349" i="25"/>
  <c r="AX342" i="25" s="1"/>
  <c r="AF95" i="25"/>
  <c r="AG88" i="25" s="1"/>
  <c r="BE473" i="25"/>
  <c r="BF466" i="25" s="1"/>
  <c r="AK173" i="25"/>
  <c r="AL166" i="25" s="1"/>
  <c r="AU319" i="25"/>
  <c r="AV312" i="25" s="1"/>
  <c r="AN216" i="25"/>
  <c r="AO209" i="25" s="1"/>
  <c r="AG110" i="25"/>
  <c r="AH103" i="25" s="1"/>
  <c r="AK172" i="25"/>
  <c r="AL165" i="25" s="1"/>
  <c r="AE80" i="25"/>
  <c r="AF73" i="25" s="1"/>
  <c r="AO233" i="25"/>
  <c r="AP226" i="25" s="1"/>
  <c r="AZ395" i="25"/>
  <c r="BA388" i="25" s="1"/>
  <c r="BB425" i="25"/>
  <c r="BC418" i="25" s="1"/>
  <c r="BF485" i="25"/>
  <c r="BG478" i="25" s="1"/>
  <c r="AR276" i="25"/>
  <c r="AS269" i="25" s="1"/>
  <c r="BG502" i="25"/>
  <c r="BH495" i="25" s="1"/>
  <c r="BC441" i="25"/>
  <c r="BD434" i="25" s="1"/>
  <c r="BB426" i="25"/>
  <c r="BC419" i="25" s="1"/>
  <c r="AX366" i="25"/>
  <c r="AY359" i="25" s="1"/>
  <c r="AD58" i="25"/>
  <c r="AD65" i="25" s="1"/>
  <c r="BJ545" i="25"/>
  <c r="BK538" i="25" s="1"/>
  <c r="AG401" i="25" l="1"/>
  <c r="AG408" i="25" s="1"/>
  <c r="AG161" i="25"/>
  <c r="AG168" i="25"/>
  <c r="AG146" i="25"/>
  <c r="AG153" i="25" s="1"/>
  <c r="AG341" i="25"/>
  <c r="AG348" i="25"/>
  <c r="AG281" i="25"/>
  <c r="AG288" i="25" s="1"/>
  <c r="AG296" i="25"/>
  <c r="AG303" i="25"/>
  <c r="AG416" i="25"/>
  <c r="AG423" i="25" s="1"/>
  <c r="AG251" i="25"/>
  <c r="AG258" i="25"/>
  <c r="AG131" i="25"/>
  <c r="AG138" i="25" s="1"/>
  <c r="AG371" i="25"/>
  <c r="AG378" i="25"/>
  <c r="AG266" i="25"/>
  <c r="AG273" i="25" s="1"/>
  <c r="AG386" i="25"/>
  <c r="AG393" i="25"/>
  <c r="AG236" i="25"/>
  <c r="AG243" i="25" s="1"/>
  <c r="AG311" i="25"/>
  <c r="AG318" i="25"/>
  <c r="AG356" i="25"/>
  <c r="AG363" i="25" s="1"/>
  <c r="AG191" i="25"/>
  <c r="AG198" i="25"/>
  <c r="AG221" i="25"/>
  <c r="AG228" i="25" s="1"/>
  <c r="AG431" i="25"/>
  <c r="AG438" i="25"/>
  <c r="AG326" i="25"/>
  <c r="AG333" i="25" s="1"/>
  <c r="AG206" i="25"/>
  <c r="AG213" i="25"/>
  <c r="AG176" i="25"/>
  <c r="AG183" i="25" s="1"/>
  <c r="C461" i="25"/>
  <c r="AG446" i="25"/>
  <c r="AG453" i="25" s="1"/>
  <c r="AN46" i="28"/>
  <c r="AM50" i="11"/>
  <c r="D50" i="40"/>
  <c r="AE43" i="28"/>
  <c r="AE37" i="28"/>
  <c r="AF15" i="13" s="1"/>
  <c r="AL58" i="11"/>
  <c r="AM40" i="28"/>
  <c r="AD27" i="41"/>
  <c r="BA20" i="33"/>
  <c r="BB17" i="13"/>
  <c r="AC24" i="11"/>
  <c r="AC26" i="41" s="1"/>
  <c r="AC24" i="41" s="1"/>
  <c r="AD25" i="11"/>
  <c r="AD22" i="11"/>
  <c r="AC21" i="11"/>
  <c r="P50" i="12"/>
  <c r="Q34" i="11"/>
  <c r="Q29" i="11" s="1"/>
  <c r="U948" i="25"/>
  <c r="R23" i="11" s="1"/>
  <c r="Q48" i="12"/>
  <c r="V949" i="25"/>
  <c r="AE30" i="11"/>
  <c r="AF31" i="11"/>
  <c r="T52" i="25"/>
  <c r="U45" i="25" s="1"/>
  <c r="U945" i="25" s="1"/>
  <c r="U952" i="25" s="1"/>
  <c r="BD441" i="25"/>
  <c r="BE434" i="25" s="1"/>
  <c r="AF80" i="25"/>
  <c r="AG73" i="25" s="1"/>
  <c r="AO216" i="25"/>
  <c r="AP209" i="25" s="1"/>
  <c r="BF473" i="25"/>
  <c r="BG466" i="25" s="1"/>
  <c r="AN199" i="25"/>
  <c r="AO192" i="25" s="1"/>
  <c r="AF82" i="25"/>
  <c r="AG75" i="25" s="1"/>
  <c r="AG93" i="25"/>
  <c r="AH86" i="25" s="1"/>
  <c r="AX351" i="25"/>
  <c r="AY344" i="25" s="1"/>
  <c r="BL563" i="25"/>
  <c r="BM556" i="25" s="1"/>
  <c r="BI515" i="25"/>
  <c r="BJ508" i="25" s="1"/>
  <c r="AL169" i="25"/>
  <c r="AM162" i="25" s="1"/>
  <c r="BM575" i="25"/>
  <c r="AO214" i="25"/>
  <c r="AP207" i="25" s="1"/>
  <c r="AS275" i="25"/>
  <c r="AT268" i="25" s="1"/>
  <c r="BB412" i="25"/>
  <c r="BC405" i="25" s="1"/>
  <c r="AP232" i="25"/>
  <c r="AQ225" i="25" s="1"/>
  <c r="BD442" i="25"/>
  <c r="BE435" i="25" s="1"/>
  <c r="BI514" i="25"/>
  <c r="BJ507" i="25" s="1"/>
  <c r="BC427" i="25"/>
  <c r="BD420" i="25" s="1"/>
  <c r="BL561" i="25"/>
  <c r="BM554" i="25" s="1"/>
  <c r="AS278" i="25"/>
  <c r="AT271" i="25" s="1"/>
  <c r="AE57" i="25"/>
  <c r="AE64" i="25" s="1"/>
  <c r="AH111" i="25"/>
  <c r="AI104" i="25" s="1"/>
  <c r="AI116" i="25"/>
  <c r="AI123" i="25" s="1"/>
  <c r="AG94" i="25"/>
  <c r="AH87" i="25" s="1"/>
  <c r="AM187" i="25"/>
  <c r="AN180" i="25" s="1"/>
  <c r="AY367" i="25"/>
  <c r="AZ360" i="25" s="1"/>
  <c r="AN200" i="25"/>
  <c r="AO193" i="25" s="1"/>
  <c r="BK547" i="25"/>
  <c r="BL540" i="25" s="1"/>
  <c r="BC428" i="25"/>
  <c r="BD421" i="25" s="1"/>
  <c r="AV319" i="25"/>
  <c r="AW312" i="25" s="1"/>
  <c r="AG95" i="25"/>
  <c r="AH88" i="25" s="1"/>
  <c r="AH108" i="25"/>
  <c r="AI101" i="25" s="1"/>
  <c r="BG487" i="25"/>
  <c r="BH480" i="25" s="1"/>
  <c r="AR262" i="25"/>
  <c r="AS255" i="25" s="1"/>
  <c r="AR261" i="25"/>
  <c r="AS254" i="25" s="1"/>
  <c r="AJ141" i="25"/>
  <c r="AK134" i="25" s="1"/>
  <c r="AK157" i="25"/>
  <c r="AL150" i="25" s="1"/>
  <c r="BE456" i="25"/>
  <c r="BF449" i="25" s="1"/>
  <c r="AF83" i="25"/>
  <c r="AG76" i="25" s="1"/>
  <c r="AF78" i="25"/>
  <c r="AG71" i="25" s="1"/>
  <c r="BB411" i="25"/>
  <c r="BC404" i="25" s="1"/>
  <c r="AL171" i="25"/>
  <c r="AM164" i="25" s="1"/>
  <c r="BB413" i="25"/>
  <c r="BC406" i="25" s="1"/>
  <c r="BE457" i="25"/>
  <c r="BF450" i="25" s="1"/>
  <c r="BD443" i="25"/>
  <c r="BE436" i="25" s="1"/>
  <c r="AZ379" i="25"/>
  <c r="BA372" i="25" s="1"/>
  <c r="AM186" i="25"/>
  <c r="AN179" i="25" s="1"/>
  <c r="AU308" i="25"/>
  <c r="AV301" i="25" s="1"/>
  <c r="BM578" i="25"/>
  <c r="BI517" i="25"/>
  <c r="BJ510" i="25" s="1"/>
  <c r="BM577" i="25"/>
  <c r="BH500" i="25"/>
  <c r="BI493" i="25" s="1"/>
  <c r="AT291" i="25"/>
  <c r="AU284" i="25" s="1"/>
  <c r="AW334" i="25"/>
  <c r="AX327" i="25" s="1"/>
  <c r="AV323" i="25"/>
  <c r="AW316" i="25" s="1"/>
  <c r="AH112" i="25"/>
  <c r="AI105" i="25" s="1"/>
  <c r="AU307" i="25"/>
  <c r="AV300" i="25" s="1"/>
  <c r="BK546" i="25"/>
  <c r="BL539" i="25" s="1"/>
  <c r="BK545" i="25"/>
  <c r="BL538" i="25" s="1"/>
  <c r="AL173" i="25"/>
  <c r="AM166" i="25" s="1"/>
  <c r="AX349" i="25"/>
  <c r="AY342" i="25" s="1"/>
  <c r="AN201" i="25"/>
  <c r="AO194" i="25" s="1"/>
  <c r="AK156" i="25"/>
  <c r="AL149" i="25" s="1"/>
  <c r="AQ248" i="25"/>
  <c r="AR241" i="25" s="1"/>
  <c r="BL562" i="25"/>
  <c r="BM555" i="25" s="1"/>
  <c r="BM574" i="25"/>
  <c r="BL559" i="25"/>
  <c r="BM552" i="25" s="1"/>
  <c r="AT292" i="25"/>
  <c r="AU285" i="25" s="1"/>
  <c r="BJ532" i="25"/>
  <c r="BK525" i="25" s="1"/>
  <c r="BE458" i="25"/>
  <c r="BF451" i="25" s="1"/>
  <c r="AG97" i="25"/>
  <c r="AH90" i="25" s="1"/>
  <c r="BB409" i="25"/>
  <c r="BC402" i="25" s="1"/>
  <c r="BJ530" i="25"/>
  <c r="BK523" i="25" s="1"/>
  <c r="AP230" i="25"/>
  <c r="AQ223" i="25" s="1"/>
  <c r="AV322" i="25"/>
  <c r="AW315" i="25" s="1"/>
  <c r="AT293" i="25"/>
  <c r="AU286" i="25" s="1"/>
  <c r="BJ533" i="25"/>
  <c r="BK526" i="25" s="1"/>
  <c r="AK154" i="25"/>
  <c r="AL147" i="25" s="1"/>
  <c r="AS277" i="25"/>
  <c r="AT270" i="25" s="1"/>
  <c r="BI518" i="25"/>
  <c r="BJ511" i="25" s="1"/>
  <c r="AE61" i="25"/>
  <c r="AE68" i="25" s="1"/>
  <c r="BD440" i="25"/>
  <c r="BE433" i="25" s="1"/>
  <c r="AM188" i="25"/>
  <c r="AN181" i="25" s="1"/>
  <c r="AE58" i="25"/>
  <c r="AE65" i="25" s="1"/>
  <c r="AH110" i="25"/>
  <c r="AI103" i="25" s="1"/>
  <c r="AU305" i="25"/>
  <c r="AV298" i="25" s="1"/>
  <c r="AV320" i="25"/>
  <c r="AW313" i="25" s="1"/>
  <c r="BC424" i="25"/>
  <c r="BD417" i="25" s="1"/>
  <c r="AF81" i="25"/>
  <c r="AG74" i="25" s="1"/>
  <c r="AL170" i="25"/>
  <c r="AM163" i="25" s="1"/>
  <c r="BA397" i="25"/>
  <c r="BB390" i="25" s="1"/>
  <c r="AQ244" i="25"/>
  <c r="AR237" i="25" s="1"/>
  <c r="BF469" i="25"/>
  <c r="BG462" i="25" s="1"/>
  <c r="AX353" i="25"/>
  <c r="AY346" i="25" s="1"/>
  <c r="AI119" i="25"/>
  <c r="AI126" i="25" s="1"/>
  <c r="AZ381" i="25"/>
  <c r="BA374" i="25" s="1"/>
  <c r="AY368" i="25"/>
  <c r="AZ361" i="25" s="1"/>
  <c r="BE455" i="25"/>
  <c r="BF448" i="25" s="1"/>
  <c r="AZ383" i="25"/>
  <c r="BA376" i="25" s="1"/>
  <c r="AT289" i="25"/>
  <c r="AU282" i="25" s="1"/>
  <c r="AG98" i="25"/>
  <c r="AH91" i="25" s="1"/>
  <c r="AX350" i="25"/>
  <c r="AY343" i="25" s="1"/>
  <c r="AS274" i="25"/>
  <c r="AT267" i="25" s="1"/>
  <c r="AM184" i="25"/>
  <c r="AN177" i="25" s="1"/>
  <c r="AW337" i="25"/>
  <c r="AX330" i="25" s="1"/>
  <c r="AJ139" i="25"/>
  <c r="AK132" i="25" s="1"/>
  <c r="BE454" i="25"/>
  <c r="BF447" i="25" s="1"/>
  <c r="BH501" i="25"/>
  <c r="BI494" i="25" s="1"/>
  <c r="AF79" i="25"/>
  <c r="AG72" i="25" s="1"/>
  <c r="AW338" i="25"/>
  <c r="AX331" i="25" s="1"/>
  <c r="AZ380" i="25"/>
  <c r="BA373" i="25" s="1"/>
  <c r="AN203" i="25"/>
  <c r="AO196" i="25" s="1"/>
  <c r="BA396" i="25"/>
  <c r="BB389" i="25" s="1"/>
  <c r="BC426" i="25"/>
  <c r="BD419" i="25" s="1"/>
  <c r="BH502" i="25"/>
  <c r="BI495" i="25" s="1"/>
  <c r="BG485" i="25"/>
  <c r="BH478" i="25" s="1"/>
  <c r="BA395" i="25"/>
  <c r="BB388" i="25" s="1"/>
  <c r="AO215" i="25"/>
  <c r="AP208" i="25" s="1"/>
  <c r="AI121" i="25"/>
  <c r="AI128" i="25" s="1"/>
  <c r="B403" i="25"/>
  <c r="B395" i="25"/>
  <c r="AJ142" i="25"/>
  <c r="AK135" i="25" s="1"/>
  <c r="BG486" i="25"/>
  <c r="BH479" i="25" s="1"/>
  <c r="AT290" i="25"/>
  <c r="AU283" i="25" s="1"/>
  <c r="AG96" i="25"/>
  <c r="AH89" i="25" s="1"/>
  <c r="AP229" i="25"/>
  <c r="AQ222" i="25" s="1"/>
  <c r="BJ529" i="25"/>
  <c r="BK522" i="25" s="1"/>
  <c r="AQ245" i="25"/>
  <c r="AR238" i="25" s="1"/>
  <c r="BH499" i="25"/>
  <c r="BI492" i="25" s="1"/>
  <c r="AO218" i="25"/>
  <c r="AP211" i="25" s="1"/>
  <c r="AE56" i="25"/>
  <c r="AE63" i="25" s="1"/>
  <c r="BF470" i="25"/>
  <c r="BG463" i="25" s="1"/>
  <c r="AK158" i="25"/>
  <c r="AL151" i="25" s="1"/>
  <c r="BA394" i="25"/>
  <c r="BB387" i="25" s="1"/>
  <c r="AU306" i="25"/>
  <c r="AV299" i="25" s="1"/>
  <c r="AU304" i="25"/>
  <c r="AV297" i="25" s="1"/>
  <c r="BG484" i="25"/>
  <c r="BH477" i="25" s="1"/>
  <c r="AW336" i="25"/>
  <c r="AX329" i="25" s="1"/>
  <c r="AH113" i="25"/>
  <c r="AI106" i="25" s="1"/>
  <c r="BI516" i="25"/>
  <c r="BJ509" i="25" s="1"/>
  <c r="AQ247" i="25"/>
  <c r="AR240" i="25" s="1"/>
  <c r="AK155" i="25"/>
  <c r="AL148" i="25" s="1"/>
  <c r="BF472" i="25"/>
  <c r="BG465" i="25" s="1"/>
  <c r="AJ143" i="25"/>
  <c r="AK136" i="25" s="1"/>
  <c r="AQ246" i="25"/>
  <c r="AR239" i="25" s="1"/>
  <c r="AL172" i="25"/>
  <c r="AM165" i="25" s="1"/>
  <c r="B419" i="25"/>
  <c r="B411" i="25"/>
  <c r="B409" i="25"/>
  <c r="B417" i="25"/>
  <c r="W53" i="25"/>
  <c r="AY366" i="25"/>
  <c r="AZ359" i="25" s="1"/>
  <c r="AS276" i="25"/>
  <c r="AT269" i="25" s="1"/>
  <c r="BC425" i="25"/>
  <c r="BD418" i="25" s="1"/>
  <c r="AP233" i="25"/>
  <c r="AQ226" i="25" s="1"/>
  <c r="AY365" i="25"/>
  <c r="AZ358" i="25" s="1"/>
  <c r="BM576" i="25"/>
  <c r="AI117" i="25"/>
  <c r="AI124" i="25" s="1"/>
  <c r="AF60" i="25"/>
  <c r="AF67" i="25" s="1"/>
  <c r="AR260" i="25"/>
  <c r="AS253" i="25" s="1"/>
  <c r="BD439" i="25"/>
  <c r="BE432" i="25" s="1"/>
  <c r="AH109" i="25"/>
  <c r="AI102" i="25" s="1"/>
  <c r="AM185" i="25"/>
  <c r="AN178" i="25" s="1"/>
  <c r="AX352" i="25"/>
  <c r="AY345" i="25" s="1"/>
  <c r="AZ382" i="25"/>
  <c r="BA375" i="25" s="1"/>
  <c r="U44" i="25"/>
  <c r="U944" i="25" s="1"/>
  <c r="B420" i="25"/>
  <c r="B412" i="25"/>
  <c r="AI120" i="25"/>
  <c r="AI127" i="25" s="1"/>
  <c r="AN202" i="25"/>
  <c r="AO195" i="25" s="1"/>
  <c r="AI118" i="25"/>
  <c r="AI125" i="25" s="1"/>
  <c r="AJ140" i="25"/>
  <c r="AK133" i="25" s="1"/>
  <c r="BK544" i="25"/>
  <c r="BL537" i="25" s="1"/>
  <c r="BF471" i="25"/>
  <c r="BG464" i="25" s="1"/>
  <c r="AV321" i="25"/>
  <c r="AW314" i="25" s="1"/>
  <c r="AY364" i="25"/>
  <c r="AZ357" i="25" s="1"/>
  <c r="AR263" i="25"/>
  <c r="AS256" i="25" s="1"/>
  <c r="BL560" i="25"/>
  <c r="BM553" i="25" s="1"/>
  <c r="BK548" i="25"/>
  <c r="BL541" i="25" s="1"/>
  <c r="BG488" i="25"/>
  <c r="BH481" i="25" s="1"/>
  <c r="BJ531" i="25"/>
  <c r="BK524" i="25" s="1"/>
  <c r="BB410" i="25"/>
  <c r="BC403" i="25" s="1"/>
  <c r="AP231" i="25"/>
  <c r="AQ224" i="25" s="1"/>
  <c r="AF59" i="25"/>
  <c r="AF66" i="25" s="1"/>
  <c r="BH503" i="25"/>
  <c r="BI496" i="25" s="1"/>
  <c r="AR259" i="25"/>
  <c r="AS252" i="25" s="1"/>
  <c r="BA398" i="25"/>
  <c r="BB391" i="25" s="1"/>
  <c r="AO217" i="25"/>
  <c r="AP210" i="25" s="1"/>
  <c r="AW335" i="25"/>
  <c r="AX328" i="25" s="1"/>
  <c r="B416" i="25"/>
  <c r="B408" i="25"/>
  <c r="B413" i="25"/>
  <c r="B421" i="25"/>
  <c r="U48" i="25"/>
  <c r="V49" i="25"/>
  <c r="T43" i="25"/>
  <c r="T943" i="25" s="1"/>
  <c r="AH221" i="25" l="1"/>
  <c r="AH228" i="25"/>
  <c r="AH131" i="25"/>
  <c r="AH138" i="25"/>
  <c r="AH401" i="25"/>
  <c r="AH408" i="25"/>
  <c r="AH326" i="25"/>
  <c r="AH333" i="25"/>
  <c r="AH266" i="25"/>
  <c r="AH273" i="25"/>
  <c r="AH146" i="25"/>
  <c r="AH153" i="25"/>
  <c r="AH176" i="25"/>
  <c r="AH183" i="25"/>
  <c r="AH236" i="25"/>
  <c r="AH243" i="25"/>
  <c r="AH281" i="25"/>
  <c r="AH288" i="25"/>
  <c r="AH356" i="25"/>
  <c r="AH363" i="25"/>
  <c r="AH416" i="25"/>
  <c r="AH423" i="25"/>
  <c r="AH206" i="25"/>
  <c r="AH213" i="25"/>
  <c r="AH431" i="25"/>
  <c r="AH438" i="25"/>
  <c r="AH311" i="25"/>
  <c r="AH318" i="25"/>
  <c r="AH386" i="25"/>
  <c r="AH393" i="25"/>
  <c r="AH371" i="25"/>
  <c r="AH378" i="25"/>
  <c r="AH251" i="25"/>
  <c r="AH258" i="25"/>
  <c r="AH296" i="25"/>
  <c r="AH303" i="25"/>
  <c r="AH161" i="25"/>
  <c r="AH168" i="25"/>
  <c r="C476" i="25"/>
  <c r="AH461" i="25"/>
  <c r="AH468" i="25" s="1"/>
  <c r="AH446" i="25"/>
  <c r="AH453" i="25"/>
  <c r="AH191" i="25"/>
  <c r="AH198" i="25"/>
  <c r="AH341" i="25"/>
  <c r="AH348" i="25"/>
  <c r="BA24" i="33"/>
  <c r="AZ63" i="12" s="1"/>
  <c r="AN40" i="28"/>
  <c r="AM58" i="11"/>
  <c r="D58" i="40"/>
  <c r="AF43" i="28"/>
  <c r="AE49" i="11"/>
  <c r="AE17" i="41" s="1"/>
  <c r="AO46" i="28"/>
  <c r="AN50" i="11"/>
  <c r="BA18" i="33"/>
  <c r="BA19" i="33" s="1"/>
  <c r="BA21" i="33" s="1"/>
  <c r="AE27" i="41"/>
  <c r="AE25" i="11"/>
  <c r="AD24" i="11"/>
  <c r="AD26" i="41" s="1"/>
  <c r="AD21" i="11"/>
  <c r="AE22" i="11"/>
  <c r="T950" i="25"/>
  <c r="Q27" i="11" s="1"/>
  <c r="Q20" i="11" s="1"/>
  <c r="P49" i="12"/>
  <c r="U951" i="25"/>
  <c r="R34" i="11" s="1"/>
  <c r="R29" i="11" s="1"/>
  <c r="Q50" i="12"/>
  <c r="AG31" i="11"/>
  <c r="AF30" i="11"/>
  <c r="U52" i="25"/>
  <c r="V45" i="25" s="1"/>
  <c r="V945" i="25" s="1"/>
  <c r="V952" i="25" s="1"/>
  <c r="AS259" i="25"/>
  <c r="AT252" i="25" s="1"/>
  <c r="AW321" i="25"/>
  <c r="AX314" i="25" s="1"/>
  <c r="AO202" i="25"/>
  <c r="AP195" i="25" s="1"/>
  <c r="BE439" i="25"/>
  <c r="BF432" i="25" s="1"/>
  <c r="AR247" i="25"/>
  <c r="AS240" i="25" s="1"/>
  <c r="BH484" i="25"/>
  <c r="BI477" i="25" s="1"/>
  <c r="BI499" i="25"/>
  <c r="BJ492" i="25" s="1"/>
  <c r="AQ229" i="25"/>
  <c r="AR222" i="25" s="1"/>
  <c r="BH486" i="25"/>
  <c r="BI479" i="25" s="1"/>
  <c r="BF454" i="25"/>
  <c r="BG447" i="25" s="1"/>
  <c r="AN184" i="25"/>
  <c r="AO177" i="25" s="1"/>
  <c r="AR244" i="25"/>
  <c r="AS237" i="25" s="1"/>
  <c r="AV305" i="25"/>
  <c r="AW298" i="25" s="1"/>
  <c r="AL154" i="25"/>
  <c r="AM147" i="25" s="1"/>
  <c r="BK530" i="25"/>
  <c r="BL523" i="25" s="1"/>
  <c r="AO201" i="25"/>
  <c r="AP194" i="25" s="1"/>
  <c r="AY349" i="25"/>
  <c r="AZ342" i="25" s="1"/>
  <c r="AW323" i="25"/>
  <c r="AX316" i="25" s="1"/>
  <c r="BF457" i="25"/>
  <c r="BG450" i="25" s="1"/>
  <c r="BC411" i="25"/>
  <c r="BD404" i="25" s="1"/>
  <c r="BF456" i="25"/>
  <c r="BG449" i="25" s="1"/>
  <c r="AN187" i="25"/>
  <c r="AO180" i="25" s="1"/>
  <c r="AF57" i="25"/>
  <c r="AF64" i="25" s="1"/>
  <c r="BJ515" i="25"/>
  <c r="BK508" i="25" s="1"/>
  <c r="BG473" i="25"/>
  <c r="BH466" i="25" s="1"/>
  <c r="BK531" i="25"/>
  <c r="BL524" i="25" s="1"/>
  <c r="AI109" i="25"/>
  <c r="AJ102" i="25" s="1"/>
  <c r="AZ365" i="25"/>
  <c r="BA358" i="25" s="1"/>
  <c r="BD425" i="25"/>
  <c r="BE418" i="25" s="1"/>
  <c r="BG472" i="25"/>
  <c r="BH465" i="25" s="1"/>
  <c r="BJ516" i="25"/>
  <c r="BK509" i="25" s="1"/>
  <c r="AH96" i="25"/>
  <c r="AI89" i="25" s="1"/>
  <c r="AX338" i="25"/>
  <c r="AY331" i="25" s="1"/>
  <c r="AT274" i="25"/>
  <c r="AU267" i="25" s="1"/>
  <c r="AY353" i="25"/>
  <c r="AZ346" i="25" s="1"/>
  <c r="AG81" i="25"/>
  <c r="AH74" i="25" s="1"/>
  <c r="BC409" i="25"/>
  <c r="BD402" i="25" s="1"/>
  <c r="BM562" i="25"/>
  <c r="AM173" i="25"/>
  <c r="AN166" i="25" s="1"/>
  <c r="AX334" i="25"/>
  <c r="AY327" i="25" s="1"/>
  <c r="BC413" i="25"/>
  <c r="BD406" i="25" s="1"/>
  <c r="AL157" i="25"/>
  <c r="AM150" i="25" s="1"/>
  <c r="AS262" i="25"/>
  <c r="AT255" i="25" s="1"/>
  <c r="AH94" i="25"/>
  <c r="AI87" i="25" s="1"/>
  <c r="AT278" i="25"/>
  <c r="AU271" i="25" s="1"/>
  <c r="AT275" i="25"/>
  <c r="AU268" i="25" s="1"/>
  <c r="BM563" i="25"/>
  <c r="AP216" i="25"/>
  <c r="AQ209" i="25" s="1"/>
  <c r="AP217" i="25"/>
  <c r="AQ210" i="25" s="1"/>
  <c r="AQ231" i="25"/>
  <c r="AR224" i="25" s="1"/>
  <c r="BH488" i="25"/>
  <c r="BI481" i="25" s="1"/>
  <c r="AS263" i="25"/>
  <c r="AT256" i="25" s="1"/>
  <c r="BG471" i="25"/>
  <c r="BH464" i="25" s="1"/>
  <c r="AY352" i="25"/>
  <c r="AZ345" i="25" s="1"/>
  <c r="AI113" i="25"/>
  <c r="AJ106" i="25" s="1"/>
  <c r="AF56" i="25"/>
  <c r="AF63" i="25" s="1"/>
  <c r="AO203" i="25"/>
  <c r="AP196" i="25" s="1"/>
  <c r="AG79" i="25"/>
  <c r="AH72" i="25" s="1"/>
  <c r="AH98" i="25"/>
  <c r="AI91" i="25" s="1"/>
  <c r="BA381" i="25"/>
  <c r="BB374" i="25" s="1"/>
  <c r="BG469" i="25"/>
  <c r="BH462" i="25" s="1"/>
  <c r="BD424" i="25"/>
  <c r="BE417" i="25" s="1"/>
  <c r="AI110" i="25"/>
  <c r="AJ103" i="25" s="1"/>
  <c r="AF61" i="25"/>
  <c r="AF68" i="25" s="1"/>
  <c r="AW322" i="25"/>
  <c r="AX315" i="25" s="1"/>
  <c r="AH97" i="25"/>
  <c r="AI90" i="25" s="1"/>
  <c r="AU292" i="25"/>
  <c r="AV285" i="25" s="1"/>
  <c r="AR248" i="25"/>
  <c r="AS241" i="25" s="1"/>
  <c r="AU291" i="25"/>
  <c r="AV284" i="25" s="1"/>
  <c r="AV308" i="25"/>
  <c r="AW301" i="25" s="1"/>
  <c r="AM171" i="25"/>
  <c r="AN164" i="25" s="1"/>
  <c r="AK141" i="25"/>
  <c r="AL134" i="25" s="1"/>
  <c r="BH487" i="25"/>
  <c r="BI480" i="25" s="1"/>
  <c r="AO200" i="25"/>
  <c r="AP193" i="25" s="1"/>
  <c r="AJ116" i="25"/>
  <c r="AJ123" i="25" s="1"/>
  <c r="BM561" i="25"/>
  <c r="BJ514" i="25"/>
  <c r="BK507" i="25" s="1"/>
  <c r="AY351" i="25"/>
  <c r="AZ344" i="25" s="1"/>
  <c r="AG80" i="25"/>
  <c r="AH73" i="25" s="1"/>
  <c r="BB398" i="25"/>
  <c r="BC391" i="25" s="1"/>
  <c r="BL548" i="25"/>
  <c r="BM541" i="25" s="1"/>
  <c r="AZ364" i="25"/>
  <c r="BA357" i="25" s="1"/>
  <c r="BL544" i="25"/>
  <c r="BM537" i="25" s="1"/>
  <c r="AM172" i="25"/>
  <c r="AN165" i="25" s="1"/>
  <c r="AX336" i="25"/>
  <c r="AY329" i="25" s="1"/>
  <c r="AP218" i="25"/>
  <c r="AQ211" i="25" s="1"/>
  <c r="BK529" i="25"/>
  <c r="BL522" i="25" s="1"/>
  <c r="AU290" i="25"/>
  <c r="AV283" i="25" s="1"/>
  <c r="BD426" i="25"/>
  <c r="BE419" i="25" s="1"/>
  <c r="BI501" i="25"/>
  <c r="BJ494" i="25" s="1"/>
  <c r="AX337" i="25"/>
  <c r="AY330" i="25" s="1"/>
  <c r="AZ368" i="25"/>
  <c r="BA361" i="25" s="1"/>
  <c r="AW320" i="25"/>
  <c r="AX313" i="25" s="1"/>
  <c r="BJ518" i="25"/>
  <c r="BK511" i="25" s="1"/>
  <c r="AQ230" i="25"/>
  <c r="AR223" i="25" s="1"/>
  <c r="BF458" i="25"/>
  <c r="BG451" i="25" s="1"/>
  <c r="BM559" i="25"/>
  <c r="AL156" i="25"/>
  <c r="AM149" i="25" s="1"/>
  <c r="AN186" i="25"/>
  <c r="AO179" i="25" s="1"/>
  <c r="AG83" i="25"/>
  <c r="AH76" i="25" s="1"/>
  <c r="AW319" i="25"/>
  <c r="AX312" i="25" s="1"/>
  <c r="BD428" i="25"/>
  <c r="BE421" i="25" s="1"/>
  <c r="AZ367" i="25"/>
  <c r="BA360" i="25" s="1"/>
  <c r="AI111" i="25"/>
  <c r="AJ104" i="25" s="1"/>
  <c r="BD427" i="25"/>
  <c r="BE420" i="25" s="1"/>
  <c r="AP214" i="25"/>
  <c r="AQ207" i="25" s="1"/>
  <c r="AM169" i="25"/>
  <c r="AN162" i="25" s="1"/>
  <c r="AO199" i="25"/>
  <c r="AP192" i="25" s="1"/>
  <c r="BE441" i="25"/>
  <c r="BF434" i="25" s="1"/>
  <c r="B436" i="25"/>
  <c r="B428" i="25"/>
  <c r="AX335" i="25"/>
  <c r="AY328" i="25" s="1"/>
  <c r="BI503" i="25"/>
  <c r="BJ496" i="25" s="1"/>
  <c r="AG59" i="25"/>
  <c r="AG66" i="25" s="1"/>
  <c r="BC410" i="25"/>
  <c r="BD403" i="25" s="1"/>
  <c r="BM560" i="25"/>
  <c r="AJ118" i="25"/>
  <c r="AJ125" i="25" s="1"/>
  <c r="AJ120" i="25"/>
  <c r="AJ127" i="25" s="1"/>
  <c r="AG60" i="25"/>
  <c r="AG67" i="25" s="1"/>
  <c r="AZ366" i="25"/>
  <c r="BA359" i="25" s="1"/>
  <c r="AR246" i="25"/>
  <c r="AS239" i="25" s="1"/>
  <c r="AK143" i="25"/>
  <c r="AL136" i="25" s="1"/>
  <c r="AL155" i="25"/>
  <c r="AM148" i="25" s="1"/>
  <c r="AV306" i="25"/>
  <c r="AW299" i="25" s="1"/>
  <c r="BG470" i="25"/>
  <c r="BH463" i="25" s="1"/>
  <c r="AR245" i="25"/>
  <c r="AS238" i="25" s="1"/>
  <c r="AK142" i="25"/>
  <c r="AL135" i="25" s="1"/>
  <c r="BH485" i="25"/>
  <c r="BI478" i="25" s="1"/>
  <c r="AK139" i="25"/>
  <c r="AL132" i="25" s="1"/>
  <c r="AY350" i="25"/>
  <c r="AZ343" i="25" s="1"/>
  <c r="AU289" i="25"/>
  <c r="AV282" i="25" s="1"/>
  <c r="BF455" i="25"/>
  <c r="BG448" i="25" s="1"/>
  <c r="AJ119" i="25"/>
  <c r="AJ126" i="25" s="1"/>
  <c r="AM170" i="25"/>
  <c r="AN163" i="25" s="1"/>
  <c r="AF58" i="25"/>
  <c r="AF65" i="25" s="1"/>
  <c r="BE440" i="25"/>
  <c r="BF433" i="25" s="1"/>
  <c r="BK533" i="25"/>
  <c r="BL526" i="25" s="1"/>
  <c r="BL545" i="25"/>
  <c r="BM538" i="25" s="1"/>
  <c r="AV307" i="25"/>
  <c r="AW300" i="25" s="1"/>
  <c r="BE443" i="25"/>
  <c r="BF436" i="25" s="1"/>
  <c r="AG78" i="25"/>
  <c r="AH71" i="25" s="1"/>
  <c r="AI108" i="25"/>
  <c r="AJ101" i="25" s="1"/>
  <c r="BL547" i="25"/>
  <c r="BM540" i="25" s="1"/>
  <c r="AQ232" i="25"/>
  <c r="AR225" i="25" s="1"/>
  <c r="AG82" i="25"/>
  <c r="AH75" i="25" s="1"/>
  <c r="W42" i="25"/>
  <c r="W942" i="25" s="1"/>
  <c r="B435" i="25"/>
  <c r="B427" i="25"/>
  <c r="BA382" i="25"/>
  <c r="BB375" i="25" s="1"/>
  <c r="AN185" i="25"/>
  <c r="AO178" i="25" s="1"/>
  <c r="X46" i="25"/>
  <c r="X946" i="25" s="1"/>
  <c r="X953" i="25" s="1"/>
  <c r="B434" i="25"/>
  <c r="B426" i="25"/>
  <c r="V41" i="25"/>
  <c r="V941" i="25" s="1"/>
  <c r="AK140" i="25"/>
  <c r="AL133" i="25" s="1"/>
  <c r="AS260" i="25"/>
  <c r="AT253" i="25" s="1"/>
  <c r="AJ117" i="25"/>
  <c r="AJ124" i="25" s="1"/>
  <c r="AQ233" i="25"/>
  <c r="AR226" i="25" s="1"/>
  <c r="AT276" i="25"/>
  <c r="AU269" i="25" s="1"/>
  <c r="B432" i="25"/>
  <c r="B424" i="25"/>
  <c r="AJ121" i="25"/>
  <c r="AJ128" i="25" s="1"/>
  <c r="AP215" i="25"/>
  <c r="AQ208" i="25" s="1"/>
  <c r="BB395" i="25"/>
  <c r="BC388" i="25" s="1"/>
  <c r="BI502" i="25"/>
  <c r="BJ495" i="25" s="1"/>
  <c r="BB396" i="25"/>
  <c r="BC389" i="25" s="1"/>
  <c r="BA380" i="25"/>
  <c r="BB373" i="25" s="1"/>
  <c r="BA383" i="25"/>
  <c r="BB376" i="25" s="1"/>
  <c r="BB397" i="25"/>
  <c r="BC390" i="25" s="1"/>
  <c r="AN188" i="25"/>
  <c r="AO181" i="25" s="1"/>
  <c r="AT277" i="25"/>
  <c r="AU270" i="25" s="1"/>
  <c r="AU293" i="25"/>
  <c r="AV286" i="25" s="1"/>
  <c r="BK532" i="25"/>
  <c r="BL525" i="25" s="1"/>
  <c r="BL546" i="25"/>
  <c r="BM539" i="25" s="1"/>
  <c r="AI112" i="25"/>
  <c r="AJ105" i="25" s="1"/>
  <c r="BI500" i="25"/>
  <c r="BJ493" i="25" s="1"/>
  <c r="BJ517" i="25"/>
  <c r="BK510" i="25" s="1"/>
  <c r="BA379" i="25"/>
  <c r="BB372" i="25" s="1"/>
  <c r="AS261" i="25"/>
  <c r="AT254" i="25" s="1"/>
  <c r="AH95" i="25"/>
  <c r="AI88" i="25" s="1"/>
  <c r="BE442" i="25"/>
  <c r="BF435" i="25" s="1"/>
  <c r="BC412" i="25"/>
  <c r="BD405" i="25" s="1"/>
  <c r="AH93" i="25"/>
  <c r="AI86" i="25" s="1"/>
  <c r="T50" i="25"/>
  <c r="B431" i="25"/>
  <c r="B423" i="25"/>
  <c r="U51" i="25"/>
  <c r="AV304" i="25"/>
  <c r="AW297" i="25" s="1"/>
  <c r="BB394" i="25"/>
  <c r="BC387" i="25" s="1"/>
  <c r="AL158" i="25"/>
  <c r="AM151" i="25" s="1"/>
  <c r="B410" i="25"/>
  <c r="B418" i="25"/>
  <c r="AI461" i="25" l="1"/>
  <c r="AI468" i="25" s="1"/>
  <c r="AI371" i="25"/>
  <c r="AI378" i="25"/>
  <c r="AI206" i="25"/>
  <c r="AI213" i="25" s="1"/>
  <c r="AI236" i="25"/>
  <c r="AI243" i="25"/>
  <c r="AI326" i="25"/>
  <c r="AI333" i="25" s="1"/>
  <c r="C491" i="25"/>
  <c r="AI476" i="25"/>
  <c r="AI483" i="25" s="1"/>
  <c r="AI341" i="25"/>
  <c r="AI348" i="25" s="1"/>
  <c r="AI446" i="25"/>
  <c r="AI453" i="25"/>
  <c r="AI161" i="25"/>
  <c r="AI168" i="25" s="1"/>
  <c r="AI251" i="25"/>
  <c r="AI258" i="25"/>
  <c r="AI386" i="25"/>
  <c r="AI393" i="25" s="1"/>
  <c r="AI431" i="25"/>
  <c r="AI438" i="25"/>
  <c r="AI416" i="25"/>
  <c r="AI423" i="25" s="1"/>
  <c r="AI281" i="25"/>
  <c r="AI288" i="25"/>
  <c r="AI176" i="25"/>
  <c r="AI183" i="25" s="1"/>
  <c r="AI266" i="25"/>
  <c r="AI273" i="25"/>
  <c r="AI401" i="25"/>
  <c r="AI408" i="25" s="1"/>
  <c r="AI221" i="25"/>
  <c r="AI228" i="25"/>
  <c r="AI191" i="25"/>
  <c r="AI198" i="25" s="1"/>
  <c r="AI296" i="25"/>
  <c r="AI303" i="25"/>
  <c r="AI311" i="25"/>
  <c r="AI318" i="25" s="1"/>
  <c r="AI356" i="25"/>
  <c r="AI363" i="25"/>
  <c r="AI146" i="25"/>
  <c r="AI153" i="25" s="1"/>
  <c r="AI131" i="25"/>
  <c r="AI138" i="25"/>
  <c r="BB17" i="33"/>
  <c r="BB28" i="33" s="1"/>
  <c r="BA30" i="33"/>
  <c r="BB9" i="14" s="1"/>
  <c r="BA56" i="11" s="1"/>
  <c r="BA32" i="41" s="1"/>
  <c r="AP46" i="28"/>
  <c r="AO50" i="11"/>
  <c r="AG43" i="28"/>
  <c r="AF49" i="11"/>
  <c r="AF17" i="41" s="1"/>
  <c r="AN58" i="11"/>
  <c r="AO40" i="28"/>
  <c r="Q6" i="41"/>
  <c r="AF27" i="41"/>
  <c r="AD24" i="41"/>
  <c r="BB20" i="33"/>
  <c r="BC17" i="13"/>
  <c r="AF22" i="11"/>
  <c r="AE21" i="11"/>
  <c r="AE24" i="11"/>
  <c r="AE26" i="41" s="1"/>
  <c r="AE24" i="41" s="1"/>
  <c r="AF25" i="11"/>
  <c r="V948" i="25"/>
  <c r="S23" i="11" s="1"/>
  <c r="R48" i="12"/>
  <c r="W949" i="25"/>
  <c r="AG30" i="11"/>
  <c r="AH31" i="11"/>
  <c r="W49" i="25"/>
  <c r="X42" i="25" s="1"/>
  <c r="X942" i="25" s="1"/>
  <c r="X53" i="25"/>
  <c r="Y46" i="25" s="1"/>
  <c r="Y946" i="25" s="1"/>
  <c r="Y953" i="25" s="1"/>
  <c r="V52" i="25"/>
  <c r="W45" i="25" s="1"/>
  <c r="W945" i="25" s="1"/>
  <c r="W952" i="25" s="1"/>
  <c r="V48" i="25"/>
  <c r="W41" i="25" s="1"/>
  <c r="W941" i="25" s="1"/>
  <c r="BB379" i="25"/>
  <c r="BC372" i="25" s="1"/>
  <c r="AJ112" i="25"/>
  <c r="AK105" i="25" s="1"/>
  <c r="BC397" i="25"/>
  <c r="BD390" i="25" s="1"/>
  <c r="BC395" i="25"/>
  <c r="BD388" i="25" s="1"/>
  <c r="AK117" i="25"/>
  <c r="AK124" i="25" s="1"/>
  <c r="AH78" i="25"/>
  <c r="AI71" i="25" s="1"/>
  <c r="AP199" i="25"/>
  <c r="AQ192" i="25" s="1"/>
  <c r="BE427" i="25"/>
  <c r="BF420" i="25" s="1"/>
  <c r="BA368" i="25"/>
  <c r="BB361" i="25" s="1"/>
  <c r="AV290" i="25"/>
  <c r="AW283" i="25" s="1"/>
  <c r="BM548" i="25"/>
  <c r="AZ351" i="25"/>
  <c r="BA344" i="25" s="1"/>
  <c r="AL141" i="25"/>
  <c r="AM134" i="25" s="1"/>
  <c r="AS248" i="25"/>
  <c r="AT241" i="25" s="1"/>
  <c r="AX322" i="25"/>
  <c r="AY315" i="25" s="1"/>
  <c r="AG56" i="25"/>
  <c r="AG63" i="25" s="1"/>
  <c r="AZ352" i="25"/>
  <c r="BA345" i="25" s="1"/>
  <c r="AR231" i="25"/>
  <c r="AS224" i="25" s="1"/>
  <c r="AI94" i="25"/>
  <c r="AJ87" i="25" s="1"/>
  <c r="BD409" i="25"/>
  <c r="BE402" i="25" s="1"/>
  <c r="BH472" i="25"/>
  <c r="BI465" i="25" s="1"/>
  <c r="BK515" i="25"/>
  <c r="BL508" i="25" s="1"/>
  <c r="BG456" i="25"/>
  <c r="BH449" i="25" s="1"/>
  <c r="AM154" i="25"/>
  <c r="AN147" i="25" s="1"/>
  <c r="AO184" i="25"/>
  <c r="AP177" i="25" s="1"/>
  <c r="AR229" i="25"/>
  <c r="AS222" i="25" s="1"/>
  <c r="BF439" i="25"/>
  <c r="BG432" i="25" s="1"/>
  <c r="AI93" i="25"/>
  <c r="AJ86" i="25" s="1"/>
  <c r="BF442" i="25"/>
  <c r="BG435" i="25" s="1"/>
  <c r="BB383" i="25"/>
  <c r="BC376" i="25" s="1"/>
  <c r="AQ215" i="25"/>
  <c r="AR208" i="25" s="1"/>
  <c r="AU276" i="25"/>
  <c r="AV269" i="25" s="1"/>
  <c r="BM545" i="25"/>
  <c r="AG58" i="25"/>
  <c r="AG65" i="25" s="1"/>
  <c r="AW306" i="25"/>
  <c r="AX299" i="25" s="1"/>
  <c r="AJ111" i="25"/>
  <c r="AK104" i="25" s="1"/>
  <c r="AO186" i="25"/>
  <c r="AP179" i="25" s="1"/>
  <c r="AY337" i="25"/>
  <c r="AZ330" i="25" s="1"/>
  <c r="BL529" i="25"/>
  <c r="BM522" i="25" s="1"/>
  <c r="AN172" i="25"/>
  <c r="AO165" i="25" s="1"/>
  <c r="AK116" i="25"/>
  <c r="AK123" i="25" s="1"/>
  <c r="AN171" i="25"/>
  <c r="AO164" i="25" s="1"/>
  <c r="AG61" i="25"/>
  <c r="AG68" i="25" s="1"/>
  <c r="AJ113" i="25"/>
  <c r="AK106" i="25" s="1"/>
  <c r="BH471" i="25"/>
  <c r="BI464" i="25" s="1"/>
  <c r="AQ217" i="25"/>
  <c r="AR210" i="25" s="1"/>
  <c r="AI96" i="25"/>
  <c r="AJ89" i="25" s="1"/>
  <c r="BE425" i="25"/>
  <c r="BF418" i="25" s="1"/>
  <c r="BL531" i="25"/>
  <c r="BM524" i="25" s="1"/>
  <c r="AG57" i="25"/>
  <c r="AG64" i="25" s="1"/>
  <c r="BD411" i="25"/>
  <c r="BE404" i="25" s="1"/>
  <c r="BG454" i="25"/>
  <c r="BH447" i="25" s="1"/>
  <c r="BJ499" i="25"/>
  <c r="BK492" i="25" s="1"/>
  <c r="AP202" i="25"/>
  <c r="AQ195" i="25" s="1"/>
  <c r="BL532" i="25"/>
  <c r="BM525" i="25" s="1"/>
  <c r="AK121" i="25"/>
  <c r="AK128" i="25" s="1"/>
  <c r="AH82" i="25"/>
  <c r="AI75" i="25" s="1"/>
  <c r="AS245" i="25"/>
  <c r="AT238" i="25" s="1"/>
  <c r="BA367" i="25"/>
  <c r="BB360" i="25" s="1"/>
  <c r="BJ501" i="25"/>
  <c r="BK494" i="25" s="1"/>
  <c r="AQ218" i="25"/>
  <c r="AR211" i="25" s="1"/>
  <c r="BM544" i="25"/>
  <c r="BC398" i="25"/>
  <c r="BD391" i="25" s="1"/>
  <c r="BK514" i="25"/>
  <c r="BL507" i="25" s="1"/>
  <c r="AP200" i="25"/>
  <c r="AQ193" i="25" s="1"/>
  <c r="AW308" i="25"/>
  <c r="AX301" i="25" s="1"/>
  <c r="AJ110" i="25"/>
  <c r="AK103" i="25" s="1"/>
  <c r="BB381" i="25"/>
  <c r="BC374" i="25" s="1"/>
  <c r="AP203" i="25"/>
  <c r="AQ196" i="25" s="1"/>
  <c r="AT263" i="25"/>
  <c r="AU256" i="25" s="1"/>
  <c r="AU274" i="25"/>
  <c r="AV267" i="25" s="1"/>
  <c r="BA365" i="25"/>
  <c r="BB358" i="25" s="1"/>
  <c r="AO187" i="25"/>
  <c r="AP180" i="25" s="1"/>
  <c r="BG457" i="25"/>
  <c r="BH450" i="25" s="1"/>
  <c r="AP201" i="25"/>
  <c r="AQ194" i="25" s="1"/>
  <c r="BI484" i="25"/>
  <c r="BJ477" i="25" s="1"/>
  <c r="AX321" i="25"/>
  <c r="AY314" i="25" s="1"/>
  <c r="BJ500" i="25"/>
  <c r="BK493" i="25" s="1"/>
  <c r="AV293" i="25"/>
  <c r="AW286" i="25" s="1"/>
  <c r="AR232" i="25"/>
  <c r="AS225" i="25" s="1"/>
  <c r="AJ108" i="25"/>
  <c r="AK101" i="25" s="1"/>
  <c r="AK118" i="25"/>
  <c r="AK125" i="25" s="1"/>
  <c r="BF441" i="25"/>
  <c r="BG434" i="25" s="1"/>
  <c r="AQ214" i="25"/>
  <c r="AR207" i="25" s="1"/>
  <c r="BE428" i="25"/>
  <c r="BF421" i="25" s="1"/>
  <c r="BG458" i="25"/>
  <c r="BH451" i="25" s="1"/>
  <c r="BK518" i="25"/>
  <c r="BL511" i="25" s="1"/>
  <c r="BE426" i="25"/>
  <c r="BF419" i="25" s="1"/>
  <c r="BA364" i="25"/>
  <c r="BB357" i="25" s="1"/>
  <c r="AH80" i="25"/>
  <c r="AI73" i="25" s="1"/>
  <c r="BI487" i="25"/>
  <c r="BJ480" i="25" s="1"/>
  <c r="AV291" i="25"/>
  <c r="AW284" i="25" s="1"/>
  <c r="AI97" i="25"/>
  <c r="AJ90" i="25" s="1"/>
  <c r="BE424" i="25"/>
  <c r="BF417" i="25" s="1"/>
  <c r="AI98" i="25"/>
  <c r="AJ91" i="25" s="1"/>
  <c r="BI488" i="25"/>
  <c r="BJ481" i="25" s="1"/>
  <c r="AU278" i="25"/>
  <c r="AV271" i="25" s="1"/>
  <c r="AM157" i="25"/>
  <c r="AN150" i="25" s="1"/>
  <c r="AH81" i="25"/>
  <c r="AI74" i="25" s="1"/>
  <c r="AY338" i="25"/>
  <c r="AZ331" i="25" s="1"/>
  <c r="BK516" i="25"/>
  <c r="BL509" i="25" s="1"/>
  <c r="AJ109" i="25"/>
  <c r="AK102" i="25" s="1"/>
  <c r="AX323" i="25"/>
  <c r="AY316" i="25" s="1"/>
  <c r="BL530" i="25"/>
  <c r="BM523" i="25" s="1"/>
  <c r="AS244" i="25"/>
  <c r="AT237" i="25" s="1"/>
  <c r="BI486" i="25"/>
  <c r="BJ479" i="25" s="1"/>
  <c r="AS247" i="25"/>
  <c r="AT240" i="25" s="1"/>
  <c r="AT259" i="25"/>
  <c r="AU252" i="25" s="1"/>
  <c r="BC394" i="25"/>
  <c r="BD387" i="25" s="1"/>
  <c r="AL140" i="25"/>
  <c r="AM133" i="25" s="1"/>
  <c r="B449" i="25"/>
  <c r="B441" i="25"/>
  <c r="AO185" i="25"/>
  <c r="AP178" i="25" s="1"/>
  <c r="B450" i="25"/>
  <c r="B442" i="25"/>
  <c r="BM547" i="25"/>
  <c r="BF443" i="25"/>
  <c r="BG436" i="25" s="1"/>
  <c r="BL533" i="25"/>
  <c r="BM526" i="25" s="1"/>
  <c r="BF440" i="25"/>
  <c r="BG433" i="25" s="1"/>
  <c r="AN170" i="25"/>
  <c r="AO163" i="25" s="1"/>
  <c r="AV289" i="25"/>
  <c r="AW282" i="25" s="1"/>
  <c r="AL139" i="25"/>
  <c r="AM132" i="25" s="1"/>
  <c r="AM155" i="25"/>
  <c r="AN148" i="25" s="1"/>
  <c r="AS246" i="25"/>
  <c r="AT239" i="25" s="1"/>
  <c r="AH60" i="25"/>
  <c r="AH67" i="25" s="1"/>
  <c r="BD410" i="25"/>
  <c r="BE403" i="25" s="1"/>
  <c r="BJ503" i="25"/>
  <c r="BK496" i="25" s="1"/>
  <c r="B451" i="25"/>
  <c r="B443" i="25"/>
  <c r="AH83" i="25"/>
  <c r="AI76" i="25" s="1"/>
  <c r="AM156" i="25"/>
  <c r="AN149" i="25" s="1"/>
  <c r="AY336" i="25"/>
  <c r="AZ329" i="25" s="1"/>
  <c r="AV292" i="25"/>
  <c r="AW285" i="25" s="1"/>
  <c r="BH469" i="25"/>
  <c r="BI462" i="25" s="1"/>
  <c r="AQ216" i="25"/>
  <c r="AR209" i="25" s="1"/>
  <c r="AU275" i="25"/>
  <c r="AV268" i="25" s="1"/>
  <c r="AY334" i="25"/>
  <c r="AZ327" i="25" s="1"/>
  <c r="AZ353" i="25"/>
  <c r="BA346" i="25" s="1"/>
  <c r="AZ349" i="25"/>
  <c r="BA342" i="25" s="1"/>
  <c r="AW305" i="25"/>
  <c r="AX298" i="25" s="1"/>
  <c r="B446" i="25"/>
  <c r="B438" i="25"/>
  <c r="BD412" i="25"/>
  <c r="BE405" i="25" s="1"/>
  <c r="AT261" i="25"/>
  <c r="AU254" i="25" s="1"/>
  <c r="BK517" i="25"/>
  <c r="BL510" i="25" s="1"/>
  <c r="AU277" i="25"/>
  <c r="AV270" i="25" s="1"/>
  <c r="BB380" i="25"/>
  <c r="BC373" i="25" s="1"/>
  <c r="BJ502" i="25"/>
  <c r="BK495" i="25" s="1"/>
  <c r="B447" i="25"/>
  <c r="B439" i="25"/>
  <c r="AR233" i="25"/>
  <c r="AS226" i="25" s="1"/>
  <c r="AT260" i="25"/>
  <c r="AU253" i="25" s="1"/>
  <c r="AM158" i="25"/>
  <c r="AN151" i="25" s="1"/>
  <c r="AW304" i="25"/>
  <c r="AX297" i="25" s="1"/>
  <c r="AI95" i="25"/>
  <c r="AJ88" i="25" s="1"/>
  <c r="BM546" i="25"/>
  <c r="AO188" i="25"/>
  <c r="AP181" i="25" s="1"/>
  <c r="BC396" i="25"/>
  <c r="BD389" i="25" s="1"/>
  <c r="BB382" i="25"/>
  <c r="BC375" i="25" s="1"/>
  <c r="AW307" i="25"/>
  <c r="AX300" i="25" s="1"/>
  <c r="AK119" i="25"/>
  <c r="AK126" i="25" s="1"/>
  <c r="BG455" i="25"/>
  <c r="BH448" i="25" s="1"/>
  <c r="AZ350" i="25"/>
  <c r="BA343" i="25" s="1"/>
  <c r="BI485" i="25"/>
  <c r="BJ478" i="25" s="1"/>
  <c r="AL142" i="25"/>
  <c r="AM135" i="25" s="1"/>
  <c r="BH470" i="25"/>
  <c r="BI463" i="25" s="1"/>
  <c r="AL143" i="25"/>
  <c r="AM136" i="25" s="1"/>
  <c r="BA366" i="25"/>
  <c r="BB359" i="25" s="1"/>
  <c r="AK120" i="25"/>
  <c r="AK127" i="25" s="1"/>
  <c r="AH59" i="25"/>
  <c r="AH66" i="25" s="1"/>
  <c r="AY335" i="25"/>
  <c r="AZ328" i="25" s="1"/>
  <c r="AN169" i="25"/>
  <c r="AO162" i="25" s="1"/>
  <c r="AX319" i="25"/>
  <c r="AY312" i="25" s="1"/>
  <c r="AR230" i="25"/>
  <c r="AS223" i="25" s="1"/>
  <c r="AX320" i="25"/>
  <c r="AY313" i="25" s="1"/>
  <c r="AH79" i="25"/>
  <c r="AI72" i="25" s="1"/>
  <c r="AT262" i="25"/>
  <c r="AU255" i="25" s="1"/>
  <c r="BD413" i="25"/>
  <c r="BE406" i="25" s="1"/>
  <c r="AN173" i="25"/>
  <c r="AO166" i="25" s="1"/>
  <c r="BH473" i="25"/>
  <c r="BI466" i="25" s="1"/>
  <c r="B433" i="25"/>
  <c r="B425" i="25"/>
  <c r="V44" i="25"/>
  <c r="V944" i="25" s="1"/>
  <c r="U43" i="25"/>
  <c r="U943" i="25" s="1"/>
  <c r="AJ191" i="25" l="1"/>
  <c r="AJ198" i="25" s="1"/>
  <c r="AJ386" i="25"/>
  <c r="AJ393" i="25"/>
  <c r="AJ326" i="25"/>
  <c r="AJ333" i="25" s="1"/>
  <c r="AJ146" i="25"/>
  <c r="AJ153" i="25"/>
  <c r="AJ176" i="25"/>
  <c r="AJ183" i="25" s="1"/>
  <c r="AJ341" i="25"/>
  <c r="AJ348" i="25"/>
  <c r="AJ206" i="25"/>
  <c r="AJ213" i="25" s="1"/>
  <c r="AJ311" i="25"/>
  <c r="AJ318" i="25"/>
  <c r="AJ416" i="25"/>
  <c r="AJ423" i="25" s="1"/>
  <c r="AJ401" i="25"/>
  <c r="AJ408" i="25"/>
  <c r="AJ161" i="25"/>
  <c r="AJ168" i="25" s="1"/>
  <c r="AJ461" i="25"/>
  <c r="AJ468" i="25"/>
  <c r="AJ131" i="25"/>
  <c r="AJ138" i="25" s="1"/>
  <c r="AJ266" i="25"/>
  <c r="AJ273" i="25"/>
  <c r="AJ476" i="25"/>
  <c r="AJ483" i="25" s="1"/>
  <c r="AJ236" i="25"/>
  <c r="AJ243" i="25"/>
  <c r="C506" i="25"/>
  <c r="AJ491" i="25"/>
  <c r="AJ498" i="25" s="1"/>
  <c r="AJ356" i="25"/>
  <c r="AJ363" i="25"/>
  <c r="AJ296" i="25"/>
  <c r="AJ303" i="25" s="1"/>
  <c r="AJ221" i="25"/>
  <c r="AJ228" i="25"/>
  <c r="AJ281" i="25"/>
  <c r="AJ288" i="25" s="1"/>
  <c r="AJ431" i="25"/>
  <c r="AJ438" i="25"/>
  <c r="AJ251" i="25"/>
  <c r="AJ258" i="25" s="1"/>
  <c r="AJ446" i="25"/>
  <c r="AJ453" i="25"/>
  <c r="AJ371" i="25"/>
  <c r="AJ378" i="25" s="1"/>
  <c r="BB24" i="33"/>
  <c r="BA63" i="12" s="1"/>
  <c r="AO58" i="11"/>
  <c r="AP40" i="28"/>
  <c r="AH43" i="28"/>
  <c r="AG49" i="11"/>
  <c r="AG17" i="41" s="1"/>
  <c r="AQ46" i="28"/>
  <c r="AP50" i="11"/>
  <c r="BB18" i="33"/>
  <c r="BB19" i="33" s="1"/>
  <c r="BB21" i="33" s="1"/>
  <c r="AG27" i="41"/>
  <c r="AF24" i="11"/>
  <c r="AF26" i="41" s="1"/>
  <c r="AF24" i="41" s="1"/>
  <c r="AG25" i="11"/>
  <c r="AG22" i="11"/>
  <c r="AF21" i="11"/>
  <c r="X949" i="25"/>
  <c r="U950" i="25"/>
  <c r="R27" i="11" s="1"/>
  <c r="R20" i="11" s="1"/>
  <c r="Q49" i="12"/>
  <c r="W948" i="25"/>
  <c r="T23" i="11" s="1"/>
  <c r="S48" i="12"/>
  <c r="V951" i="25"/>
  <c r="S34" i="11" s="1"/>
  <c r="S29" i="11" s="1"/>
  <c r="R50" i="12"/>
  <c r="AH30" i="11"/>
  <c r="AI31" i="11"/>
  <c r="Y53" i="25"/>
  <c r="Z46" i="25" s="1"/>
  <c r="Z946" i="25" s="1"/>
  <c r="Z953" i="25" s="1"/>
  <c r="U50" i="25"/>
  <c r="V43" i="25" s="1"/>
  <c r="V943" i="25" s="1"/>
  <c r="AO173" i="25"/>
  <c r="AP166" i="25" s="1"/>
  <c r="AY319" i="25"/>
  <c r="AZ312" i="25" s="1"/>
  <c r="BI470" i="25"/>
  <c r="BJ463" i="25" s="1"/>
  <c r="AZ334" i="25"/>
  <c r="BA327" i="25" s="1"/>
  <c r="BE410" i="25"/>
  <c r="BF403" i="25" s="1"/>
  <c r="AW289" i="25"/>
  <c r="AX282" i="25" s="1"/>
  <c r="BM533" i="25"/>
  <c r="BL516" i="25"/>
  <c r="BM509" i="25" s="1"/>
  <c r="AN157" i="25"/>
  <c r="AO150" i="25" s="1"/>
  <c r="BB364" i="25"/>
  <c r="BC357" i="25" s="1"/>
  <c r="AL118" i="25"/>
  <c r="AL125" i="25" s="1"/>
  <c r="BH457" i="25"/>
  <c r="BI450" i="25" s="1"/>
  <c r="AU263" i="25"/>
  <c r="AV256" i="25" s="1"/>
  <c r="AQ200" i="25"/>
  <c r="AR193" i="25" s="1"/>
  <c r="BB367" i="25"/>
  <c r="BC360" i="25" s="1"/>
  <c r="BL515" i="25"/>
  <c r="BM508" i="25" s="1"/>
  <c r="BD397" i="25"/>
  <c r="BE390" i="25" s="1"/>
  <c r="AI59" i="25"/>
  <c r="AI66" i="25" s="1"/>
  <c r="AM142" i="25"/>
  <c r="AN135" i="25" s="1"/>
  <c r="AV277" i="25"/>
  <c r="AW270" i="25" s="1"/>
  <c r="BE412" i="25"/>
  <c r="BF405" i="25" s="1"/>
  <c r="AZ336" i="25"/>
  <c r="BA329" i="25" s="1"/>
  <c r="AI60" i="25"/>
  <c r="AI67" i="25" s="1"/>
  <c r="AU259" i="25"/>
  <c r="AV252" i="25" s="1"/>
  <c r="AV278" i="25"/>
  <c r="AW271" i="25" s="1"/>
  <c r="BF426" i="25"/>
  <c r="BG419" i="25" s="1"/>
  <c r="AR214" i="25"/>
  <c r="AS207" i="25" s="1"/>
  <c r="AK108" i="25"/>
  <c r="AL101" i="25" s="1"/>
  <c r="BC381" i="25"/>
  <c r="BD374" i="25" s="1"/>
  <c r="BL514" i="25"/>
  <c r="BM507" i="25" s="1"/>
  <c r="AH57" i="25"/>
  <c r="AH64" i="25" s="1"/>
  <c r="AO171" i="25"/>
  <c r="AP164" i="25" s="1"/>
  <c r="AP186" i="25"/>
  <c r="AQ179" i="25" s="1"/>
  <c r="AV276" i="25"/>
  <c r="AW269" i="25" s="1"/>
  <c r="BG439" i="25"/>
  <c r="BH432" i="25" s="1"/>
  <c r="AM141" i="25"/>
  <c r="AN134" i="25" s="1"/>
  <c r="AW290" i="25"/>
  <c r="AX283" i="25" s="1"/>
  <c r="AI78" i="25"/>
  <c r="AJ71" i="25" s="1"/>
  <c r="AK112" i="25"/>
  <c r="AL105" i="25" s="1"/>
  <c r="AY320" i="25"/>
  <c r="AZ313" i="25" s="1"/>
  <c r="BH455" i="25"/>
  <c r="BI448" i="25" s="1"/>
  <c r="BC382" i="25"/>
  <c r="BD375" i="25" s="1"/>
  <c r="AJ95" i="25"/>
  <c r="AK88" i="25" s="1"/>
  <c r="BC380" i="25"/>
  <c r="BD373" i="25" s="1"/>
  <c r="BL517" i="25"/>
  <c r="BM510" i="25" s="1"/>
  <c r="AN156" i="25"/>
  <c r="AO149" i="25" s="1"/>
  <c r="AT246" i="25"/>
  <c r="AU239" i="25" s="1"/>
  <c r="AO170" i="25"/>
  <c r="AP163" i="25" s="1"/>
  <c r="AM140" i="25"/>
  <c r="AN133" i="25" s="1"/>
  <c r="AJ97" i="25"/>
  <c r="AK90" i="25" s="1"/>
  <c r="BH458" i="25"/>
  <c r="BI451" i="25" s="1"/>
  <c r="AS232" i="25"/>
  <c r="AT225" i="25" s="1"/>
  <c r="AK110" i="25"/>
  <c r="AL103" i="25" s="1"/>
  <c r="AQ202" i="25"/>
  <c r="AR195" i="25" s="1"/>
  <c r="AJ96" i="25"/>
  <c r="AK89" i="25" s="1"/>
  <c r="AK113" i="25"/>
  <c r="AL106" i="25" s="1"/>
  <c r="AK111" i="25"/>
  <c r="AL104" i="25" s="1"/>
  <c r="AR215" i="25"/>
  <c r="AS208" i="25" s="1"/>
  <c r="AS229" i="25"/>
  <c r="AT222" i="25" s="1"/>
  <c r="AY322" i="25"/>
  <c r="AZ315" i="25" s="1"/>
  <c r="BB368" i="25"/>
  <c r="BC361" i="25" s="1"/>
  <c r="BF427" i="25"/>
  <c r="BG420" i="25" s="1"/>
  <c r="AL117" i="25"/>
  <c r="AL124" i="25" s="1"/>
  <c r="BC379" i="25"/>
  <c r="BD372" i="25" s="1"/>
  <c r="AU262" i="25"/>
  <c r="AV255" i="25" s="1"/>
  <c r="AS230" i="25"/>
  <c r="AT223" i="25" s="1"/>
  <c r="AX304" i="25"/>
  <c r="AY297" i="25" s="1"/>
  <c r="AU260" i="25"/>
  <c r="AV253" i="25" s="1"/>
  <c r="AU261" i="25"/>
  <c r="AV254" i="25" s="1"/>
  <c r="BK503" i="25"/>
  <c r="BL496" i="25" s="1"/>
  <c r="AM139" i="25"/>
  <c r="AN132" i="25" s="1"/>
  <c r="BG440" i="25"/>
  <c r="BH433" i="25" s="1"/>
  <c r="AI81" i="25"/>
  <c r="AJ74" i="25" s="1"/>
  <c r="AJ98" i="25"/>
  <c r="AK91" i="25" s="1"/>
  <c r="AI80" i="25"/>
  <c r="AJ73" i="25" s="1"/>
  <c r="AV274" i="25"/>
  <c r="AW267" i="25" s="1"/>
  <c r="AX308" i="25"/>
  <c r="AY301" i="25" s="1"/>
  <c r="BK501" i="25"/>
  <c r="BL494" i="25" s="1"/>
  <c r="AR217" i="25"/>
  <c r="AS210" i="25" s="1"/>
  <c r="AP184" i="25"/>
  <c r="AQ177" i="25" s="1"/>
  <c r="BI472" i="25"/>
  <c r="BJ465" i="25" s="1"/>
  <c r="AJ94" i="25"/>
  <c r="AK87" i="25" s="1"/>
  <c r="BD395" i="25"/>
  <c r="BE388" i="25" s="1"/>
  <c r="BE413" i="25"/>
  <c r="BF406" i="25" s="1"/>
  <c r="AI79" i="25"/>
  <c r="AJ72" i="25" s="1"/>
  <c r="AO169" i="25"/>
  <c r="AP162" i="25" s="1"/>
  <c r="BB366" i="25"/>
  <c r="BC359" i="25" s="1"/>
  <c r="BJ485" i="25"/>
  <c r="BK478" i="25" s="1"/>
  <c r="BD396" i="25"/>
  <c r="BE389" i="25" s="1"/>
  <c r="AP188" i="25"/>
  <c r="AQ181" i="25" s="1"/>
  <c r="W48" i="25"/>
  <c r="AS233" i="25"/>
  <c r="AT226" i="25" s="1"/>
  <c r="BK502" i="25"/>
  <c r="BL495" i="25" s="1"/>
  <c r="BA349" i="25"/>
  <c r="BB342" i="25" s="1"/>
  <c r="AV275" i="25"/>
  <c r="AW268" i="25" s="1"/>
  <c r="BI469" i="25"/>
  <c r="BJ462" i="25" s="1"/>
  <c r="AI83" i="25"/>
  <c r="AJ76" i="25" s="1"/>
  <c r="AN155" i="25"/>
  <c r="AO148" i="25" s="1"/>
  <c r="BI473" i="25"/>
  <c r="BJ466" i="25" s="1"/>
  <c r="B440" i="25"/>
  <c r="B448" i="25"/>
  <c r="AZ335" i="25"/>
  <c r="BA328" i="25" s="1"/>
  <c r="AL120" i="25"/>
  <c r="AL127" i="25" s="1"/>
  <c r="AM143" i="25"/>
  <c r="AN136" i="25" s="1"/>
  <c r="BA350" i="25"/>
  <c r="BB343" i="25" s="1"/>
  <c r="AL119" i="25"/>
  <c r="AL126" i="25" s="1"/>
  <c r="AX307" i="25"/>
  <c r="AY300" i="25" s="1"/>
  <c r="W52" i="25"/>
  <c r="AN158" i="25"/>
  <c r="AO151" i="25" s="1"/>
  <c r="B461" i="25"/>
  <c r="B453" i="25"/>
  <c r="BG443" i="25"/>
  <c r="BH436" i="25" s="1"/>
  <c r="B465" i="25"/>
  <c r="B457" i="25"/>
  <c r="B464" i="25"/>
  <c r="B456" i="25"/>
  <c r="BD394" i="25"/>
  <c r="BE387" i="25" s="1"/>
  <c r="AT247" i="25"/>
  <c r="AU240" i="25" s="1"/>
  <c r="AT244" i="25"/>
  <c r="AU237" i="25" s="1"/>
  <c r="AY323" i="25"/>
  <c r="AZ316" i="25" s="1"/>
  <c r="AK109" i="25"/>
  <c r="AL102" i="25" s="1"/>
  <c r="AZ338" i="25"/>
  <c r="BA331" i="25" s="1"/>
  <c r="BJ488" i="25"/>
  <c r="BK481" i="25" s="1"/>
  <c r="BF424" i="25"/>
  <c r="BG417" i="25" s="1"/>
  <c r="AW291" i="25"/>
  <c r="AX284" i="25" s="1"/>
  <c r="BL518" i="25"/>
  <c r="BM511" i="25" s="1"/>
  <c r="BF428" i="25"/>
  <c r="BG421" i="25" s="1"/>
  <c r="BG441" i="25"/>
  <c r="BH434" i="25" s="1"/>
  <c r="AW293" i="25"/>
  <c r="AX286" i="25" s="1"/>
  <c r="BK500" i="25"/>
  <c r="BL493" i="25" s="1"/>
  <c r="BJ484" i="25"/>
  <c r="BK477" i="25" s="1"/>
  <c r="AQ201" i="25"/>
  <c r="AR194" i="25" s="1"/>
  <c r="AP187" i="25"/>
  <c r="AQ180" i="25" s="1"/>
  <c r="AQ203" i="25"/>
  <c r="AR196" i="25" s="1"/>
  <c r="BD398" i="25"/>
  <c r="BE391" i="25" s="1"/>
  <c r="AR218" i="25"/>
  <c r="AS211" i="25" s="1"/>
  <c r="AT245" i="25"/>
  <c r="AU238" i="25" s="1"/>
  <c r="AL121" i="25"/>
  <c r="AL128" i="25" s="1"/>
  <c r="BK499" i="25"/>
  <c r="BL492" i="25" s="1"/>
  <c r="BE411" i="25"/>
  <c r="BF404" i="25" s="1"/>
  <c r="BM531" i="25"/>
  <c r="BI471" i="25"/>
  <c r="BJ464" i="25" s="1"/>
  <c r="AH61" i="25"/>
  <c r="AH68" i="25" s="1"/>
  <c r="AL116" i="25"/>
  <c r="AL123" i="25" s="1"/>
  <c r="BM529" i="25"/>
  <c r="AX306" i="25"/>
  <c r="AY299" i="25" s="1"/>
  <c r="BC383" i="25"/>
  <c r="BD376" i="25" s="1"/>
  <c r="AJ93" i="25"/>
  <c r="AK86" i="25" s="1"/>
  <c r="AN154" i="25"/>
  <c r="AO147" i="25" s="1"/>
  <c r="BE409" i="25"/>
  <c r="BF402" i="25" s="1"/>
  <c r="AS231" i="25"/>
  <c r="AT224" i="25" s="1"/>
  <c r="AH56" i="25"/>
  <c r="AH63" i="25" s="1"/>
  <c r="AT248" i="25"/>
  <c r="AU241" i="25" s="1"/>
  <c r="BA351" i="25"/>
  <c r="BB344" i="25" s="1"/>
  <c r="AX305" i="25"/>
  <c r="AY298" i="25" s="1"/>
  <c r="BA353" i="25"/>
  <c r="BB346" i="25" s="1"/>
  <c r="AR216" i="25"/>
  <c r="AS209" i="25" s="1"/>
  <c r="AW292" i="25"/>
  <c r="AX285" i="25" s="1"/>
  <c r="AP185" i="25"/>
  <c r="AQ178" i="25" s="1"/>
  <c r="BJ486" i="25"/>
  <c r="BK479" i="25" s="1"/>
  <c r="BM530" i="25"/>
  <c r="BJ487" i="25"/>
  <c r="BK480" i="25" s="1"/>
  <c r="AY321" i="25"/>
  <c r="AZ314" i="25" s="1"/>
  <c r="BB365" i="25"/>
  <c r="BC358" i="25" s="1"/>
  <c r="AI82" i="25"/>
  <c r="AJ75" i="25" s="1"/>
  <c r="BM532" i="25"/>
  <c r="BH454" i="25"/>
  <c r="BI447" i="25" s="1"/>
  <c r="BF425" i="25"/>
  <c r="BG418" i="25" s="1"/>
  <c r="AO172" i="25"/>
  <c r="AP165" i="25" s="1"/>
  <c r="AZ337" i="25"/>
  <c r="BA330" i="25" s="1"/>
  <c r="AH58" i="25"/>
  <c r="AH65" i="25" s="1"/>
  <c r="BG442" i="25"/>
  <c r="BH435" i="25" s="1"/>
  <c r="BH456" i="25"/>
  <c r="BI449" i="25" s="1"/>
  <c r="BA352" i="25"/>
  <c r="BB345" i="25" s="1"/>
  <c r="AQ199" i="25"/>
  <c r="AR192" i="25" s="1"/>
  <c r="V51" i="25"/>
  <c r="X49" i="25"/>
  <c r="B462" i="25"/>
  <c r="B454" i="25"/>
  <c r="B466" i="25"/>
  <c r="B458" i="25"/>
  <c r="AK326" i="25" l="1"/>
  <c r="AK333" i="25" s="1"/>
  <c r="AK176" i="25"/>
  <c r="AK183" i="25"/>
  <c r="AK371" i="25"/>
  <c r="AK378" i="25" s="1"/>
  <c r="AK476" i="25"/>
  <c r="AK483" i="25"/>
  <c r="AK206" i="25"/>
  <c r="AK213" i="25" s="1"/>
  <c r="AK281" i="25"/>
  <c r="AK288" i="25"/>
  <c r="AK161" i="25"/>
  <c r="AK168" i="25" s="1"/>
  <c r="AK251" i="25"/>
  <c r="AK258" i="25"/>
  <c r="AK131" i="25"/>
  <c r="AK138" i="25" s="1"/>
  <c r="AK296" i="25"/>
  <c r="AK303" i="25"/>
  <c r="AK416" i="25"/>
  <c r="AK423" i="25" s="1"/>
  <c r="AK191" i="25"/>
  <c r="AK198" i="25"/>
  <c r="AK431" i="25"/>
  <c r="AK438" i="25" s="1"/>
  <c r="AK356" i="25"/>
  <c r="AK363" i="25"/>
  <c r="AK266" i="25"/>
  <c r="AK273" i="25" s="1"/>
  <c r="AK311" i="25"/>
  <c r="AK318" i="25"/>
  <c r="AK146" i="25"/>
  <c r="AK153" i="25" s="1"/>
  <c r="AK491" i="25"/>
  <c r="AK498" i="25"/>
  <c r="AK446" i="25"/>
  <c r="AK453" i="25" s="1"/>
  <c r="AK221" i="25"/>
  <c r="AK228" i="25"/>
  <c r="AK236" i="25"/>
  <c r="AK243" i="25" s="1"/>
  <c r="AK461" i="25"/>
  <c r="AK468" i="25"/>
  <c r="AK401" i="25"/>
  <c r="AK408" i="25" s="1"/>
  <c r="AK341" i="25"/>
  <c r="AK348" i="25"/>
  <c r="AK386" i="25"/>
  <c r="AK393" i="25" s="1"/>
  <c r="C521" i="25"/>
  <c r="AK506" i="25"/>
  <c r="AK513" i="25" s="1"/>
  <c r="BB30" i="33"/>
  <c r="BC9" i="14" s="1"/>
  <c r="BB56" i="11" s="1"/>
  <c r="BB32" i="41" s="1"/>
  <c r="BC17" i="33"/>
  <c r="AR46" i="28"/>
  <c r="AQ50" i="11"/>
  <c r="AQ40" i="28"/>
  <c r="AP58" i="11"/>
  <c r="AI43" i="28"/>
  <c r="AH49" i="11"/>
  <c r="AH17" i="41" s="1"/>
  <c r="R6" i="41"/>
  <c r="AH27" i="41"/>
  <c r="AG21" i="11"/>
  <c r="AH22" i="11"/>
  <c r="AG24" i="11"/>
  <c r="AG26" i="41" s="1"/>
  <c r="AH25" i="11"/>
  <c r="V950" i="25"/>
  <c r="S27" i="11" s="1"/>
  <c r="S20" i="11" s="1"/>
  <c r="R49" i="12"/>
  <c r="S6" i="41" s="1"/>
  <c r="AI30" i="11"/>
  <c r="AI27" i="41" s="1"/>
  <c r="AJ31" i="11"/>
  <c r="V50" i="25"/>
  <c r="W43" i="25" s="1"/>
  <c r="W943" i="25" s="1"/>
  <c r="Z53" i="25"/>
  <c r="AA46" i="25" s="1"/>
  <c r="AA946" i="25" s="1"/>
  <c r="AA953" i="25" s="1"/>
  <c r="AP172" i="25"/>
  <c r="AQ165" i="25" s="1"/>
  <c r="AQ185" i="25"/>
  <c r="AR178" i="25" s="1"/>
  <c r="AY305" i="25"/>
  <c r="AZ298" i="25" s="1"/>
  <c r="AX291" i="25"/>
  <c r="AY284" i="25" s="1"/>
  <c r="AM119" i="25"/>
  <c r="AM126" i="25" s="1"/>
  <c r="AW275" i="25"/>
  <c r="AX268" i="25" s="1"/>
  <c r="BK485" i="25"/>
  <c r="BL478" i="25" s="1"/>
  <c r="AY308" i="25"/>
  <c r="AZ301" i="25" s="1"/>
  <c r="AT232" i="25"/>
  <c r="AU225" i="25" s="1"/>
  <c r="AZ320" i="25"/>
  <c r="BA313" i="25" s="1"/>
  <c r="BM514" i="25"/>
  <c r="BG426" i="25"/>
  <c r="BH419" i="25" s="1"/>
  <c r="AZ319" i="25"/>
  <c r="BA312" i="25" s="1"/>
  <c r="BK487" i="25"/>
  <c r="BL480" i="25" s="1"/>
  <c r="AS216" i="25"/>
  <c r="AT209" i="25" s="1"/>
  <c r="AO154" i="25"/>
  <c r="AP147" i="25" s="1"/>
  <c r="BF411" i="25"/>
  <c r="BG404" i="25" s="1"/>
  <c r="AR203" i="25"/>
  <c r="AS196" i="25" s="1"/>
  <c r="AR201" i="25"/>
  <c r="AS194" i="25" s="1"/>
  <c r="BG428" i="25"/>
  <c r="BH421" i="25" s="1"/>
  <c r="BH443" i="25"/>
  <c r="BI436" i="25" s="1"/>
  <c r="BB350" i="25"/>
  <c r="BC343" i="25" s="1"/>
  <c r="AJ83" i="25"/>
  <c r="AK76" i="25" s="1"/>
  <c r="AJ79" i="25"/>
  <c r="AK72" i="25" s="1"/>
  <c r="AN139" i="25"/>
  <c r="AO132" i="25" s="1"/>
  <c r="AV262" i="25"/>
  <c r="AW255" i="25" s="1"/>
  <c r="AL111" i="25"/>
  <c r="AM104" i="25" s="1"/>
  <c r="BI458" i="25"/>
  <c r="BJ451" i="25" s="1"/>
  <c r="AU246" i="25"/>
  <c r="AV239" i="25" s="1"/>
  <c r="BD380" i="25"/>
  <c r="BE373" i="25" s="1"/>
  <c r="AN141" i="25"/>
  <c r="AO134" i="25" s="1"/>
  <c r="AQ186" i="25"/>
  <c r="AR179" i="25" s="1"/>
  <c r="AJ59" i="25"/>
  <c r="AJ66" i="25" s="1"/>
  <c r="BC367" i="25"/>
  <c r="BD360" i="25" s="1"/>
  <c r="BB352" i="25"/>
  <c r="BC345" i="25" s="1"/>
  <c r="BA337" i="25"/>
  <c r="BB330" i="25" s="1"/>
  <c r="AU248" i="25"/>
  <c r="AV241" i="25" s="1"/>
  <c r="AM116" i="25"/>
  <c r="AM123" i="25" s="1"/>
  <c r="BK488" i="25"/>
  <c r="BL481" i="25" s="1"/>
  <c r="AU247" i="25"/>
  <c r="AV240" i="25" s="1"/>
  <c r="AY307" i="25"/>
  <c r="AZ300" i="25" s="1"/>
  <c r="BJ473" i="25"/>
  <c r="BK466" i="25" s="1"/>
  <c r="BB349" i="25"/>
  <c r="BC342" i="25" s="1"/>
  <c r="AT233" i="25"/>
  <c r="AU226" i="25" s="1"/>
  <c r="BE396" i="25"/>
  <c r="BF389" i="25" s="1"/>
  <c r="AJ80" i="25"/>
  <c r="AK73" i="25" s="1"/>
  <c r="AV261" i="25"/>
  <c r="AW254" i="25" s="1"/>
  <c r="BC368" i="25"/>
  <c r="BD361" i="25" s="1"/>
  <c r="AL110" i="25"/>
  <c r="AM103" i="25" s="1"/>
  <c r="AJ78" i="25"/>
  <c r="AK71" i="25" s="1"/>
  <c r="AS214" i="25"/>
  <c r="AT207" i="25" s="1"/>
  <c r="BA336" i="25"/>
  <c r="BB329" i="25" s="1"/>
  <c r="AM118" i="25"/>
  <c r="AM125" i="25" s="1"/>
  <c r="BM516" i="25"/>
  <c r="BF410" i="25"/>
  <c r="BG403" i="25" s="1"/>
  <c r="AQ187" i="25"/>
  <c r="AR180" i="25" s="1"/>
  <c r="BE394" i="25"/>
  <c r="BF387" i="25" s="1"/>
  <c r="AO155" i="25"/>
  <c r="AP148" i="25" s="1"/>
  <c r="BE395" i="25"/>
  <c r="BF388" i="25" s="1"/>
  <c r="AS215" i="25"/>
  <c r="AT208" i="25" s="1"/>
  <c r="AP170" i="25"/>
  <c r="AQ163" i="25" s="1"/>
  <c r="AX290" i="25"/>
  <c r="AY283" i="25" s="1"/>
  <c r="BM515" i="25"/>
  <c r="AV263" i="25"/>
  <c r="AW256" i="25" s="1"/>
  <c r="AT231" i="25"/>
  <c r="AU224" i="25" s="1"/>
  <c r="BJ471" i="25"/>
  <c r="BK464" i="25" s="1"/>
  <c r="BL499" i="25"/>
  <c r="BM492" i="25" s="1"/>
  <c r="AS218" i="25"/>
  <c r="AT211" i="25" s="1"/>
  <c r="BK484" i="25"/>
  <c r="BL477" i="25" s="1"/>
  <c r="AU244" i="25"/>
  <c r="AV237" i="25" s="1"/>
  <c r="AN143" i="25"/>
  <c r="AO136" i="25" s="1"/>
  <c r="AJ81" i="25"/>
  <c r="AK74" i="25" s="1"/>
  <c r="BL503" i="25"/>
  <c r="BM496" i="25" s="1"/>
  <c r="AY304" i="25"/>
  <c r="AZ297" i="25" s="1"/>
  <c r="BD379" i="25"/>
  <c r="BE372" i="25" s="1"/>
  <c r="AL113" i="25"/>
  <c r="AM106" i="25" s="1"/>
  <c r="AO156" i="25"/>
  <c r="AP149" i="25" s="1"/>
  <c r="BH439" i="25"/>
  <c r="BI432" i="25" s="1"/>
  <c r="AP171" i="25"/>
  <c r="AQ164" i="25" s="1"/>
  <c r="AJ60" i="25"/>
  <c r="AJ67" i="25" s="1"/>
  <c r="AW277" i="25"/>
  <c r="AX270" i="25" s="1"/>
  <c r="BE397" i="25"/>
  <c r="BF390" i="25" s="1"/>
  <c r="AO157" i="25"/>
  <c r="AP150" i="25" s="1"/>
  <c r="AX289" i="25"/>
  <c r="AY282" i="25" s="1"/>
  <c r="BH442" i="25"/>
  <c r="BI435" i="25" s="1"/>
  <c r="BG425" i="25"/>
  <c r="BH418" i="25" s="1"/>
  <c r="BC365" i="25"/>
  <c r="BD358" i="25" s="1"/>
  <c r="BK486" i="25"/>
  <c r="BL479" i="25" s="1"/>
  <c r="BD383" i="25"/>
  <c r="BE376" i="25" s="1"/>
  <c r="AU245" i="25"/>
  <c r="AV238" i="25" s="1"/>
  <c r="AX293" i="25"/>
  <c r="AY286" i="25" s="1"/>
  <c r="AL109" i="25"/>
  <c r="AM102" i="25" s="1"/>
  <c r="X45" i="25"/>
  <c r="X945" i="25" s="1"/>
  <c r="X952" i="25" s="1"/>
  <c r="BA335" i="25"/>
  <c r="BB328" i="25" s="1"/>
  <c r="BJ469" i="25"/>
  <c r="BK462" i="25" s="1"/>
  <c r="AP169" i="25"/>
  <c r="AQ162" i="25" s="1"/>
  <c r="BF413" i="25"/>
  <c r="BG406" i="25" s="1"/>
  <c r="BJ472" i="25"/>
  <c r="BK465" i="25" s="1"/>
  <c r="AS217" i="25"/>
  <c r="AT210" i="25" s="1"/>
  <c r="AM117" i="25"/>
  <c r="AM124" i="25" s="1"/>
  <c r="AT229" i="25"/>
  <c r="AU222" i="25" s="1"/>
  <c r="AK96" i="25"/>
  <c r="AL89" i="25" s="1"/>
  <c r="AK95" i="25"/>
  <c r="AL88" i="25" s="1"/>
  <c r="BI455" i="25"/>
  <c r="BJ448" i="25" s="1"/>
  <c r="AL112" i="25"/>
  <c r="AM105" i="25" s="1"/>
  <c r="AI57" i="25"/>
  <c r="AI64" i="25" s="1"/>
  <c r="BD381" i="25"/>
  <c r="BE374" i="25" s="1"/>
  <c r="AL108" i="25"/>
  <c r="AM101" i="25" s="1"/>
  <c r="AV259" i="25"/>
  <c r="AW252" i="25" s="1"/>
  <c r="BF412" i="25"/>
  <c r="BG405" i="25" s="1"/>
  <c r="AR200" i="25"/>
  <c r="AS193" i="25" s="1"/>
  <c r="BI457" i="25"/>
  <c r="BJ450" i="25" s="1"/>
  <c r="BC364" i="25"/>
  <c r="BD357" i="25" s="1"/>
  <c r="BA334" i="25"/>
  <c r="BB327" i="25" s="1"/>
  <c r="B469" i="25"/>
  <c r="B477" i="25"/>
  <c r="B480" i="25"/>
  <c r="B472" i="25"/>
  <c r="B476" i="25"/>
  <c r="B468" i="25"/>
  <c r="AM120" i="25"/>
  <c r="AM127" i="25" s="1"/>
  <c r="B463" i="25"/>
  <c r="B455" i="25"/>
  <c r="BL502" i="25"/>
  <c r="BM495" i="25" s="1"/>
  <c r="X41" i="25"/>
  <c r="X941" i="25" s="1"/>
  <c r="BC366" i="25"/>
  <c r="BD359" i="25" s="1"/>
  <c r="BD382" i="25"/>
  <c r="BE375" i="25" s="1"/>
  <c r="AW276" i="25"/>
  <c r="AX269" i="25" s="1"/>
  <c r="AW278" i="25"/>
  <c r="AX271" i="25" s="1"/>
  <c r="AN142" i="25"/>
  <c r="AO135" i="25" s="1"/>
  <c r="Y42" i="25"/>
  <c r="Y942" i="25" s="1"/>
  <c r="B473" i="25"/>
  <c r="B481" i="25"/>
  <c r="W44" i="25"/>
  <c r="W944" i="25" s="1"/>
  <c r="AR199" i="25"/>
  <c r="AS192" i="25" s="1"/>
  <c r="BI456" i="25"/>
  <c r="BJ449" i="25" s="1"/>
  <c r="AI58" i="25"/>
  <c r="AI65" i="25" s="1"/>
  <c r="BI454" i="25"/>
  <c r="BJ447" i="25" s="1"/>
  <c r="AJ82" i="25"/>
  <c r="AK75" i="25" s="1"/>
  <c r="AZ321" i="25"/>
  <c r="BA314" i="25" s="1"/>
  <c r="AX292" i="25"/>
  <c r="AY285" i="25" s="1"/>
  <c r="BB353" i="25"/>
  <c r="BC346" i="25" s="1"/>
  <c r="BB351" i="25"/>
  <c r="BC344" i="25" s="1"/>
  <c r="AI56" i="25"/>
  <c r="AI63" i="25" s="1"/>
  <c r="BF409" i="25"/>
  <c r="BG402" i="25" s="1"/>
  <c r="AK93" i="25"/>
  <c r="AL86" i="25" s="1"/>
  <c r="AY306" i="25"/>
  <c r="AZ299" i="25" s="1"/>
  <c r="AI61" i="25"/>
  <c r="AI68" i="25" s="1"/>
  <c r="AM121" i="25"/>
  <c r="AM128" i="25" s="1"/>
  <c r="BE398" i="25"/>
  <c r="BF391" i="25" s="1"/>
  <c r="BL500" i="25"/>
  <c r="BM493" i="25" s="1"/>
  <c r="BH441" i="25"/>
  <c r="BI434" i="25" s="1"/>
  <c r="BM518" i="25"/>
  <c r="BG424" i="25"/>
  <c r="BH417" i="25" s="1"/>
  <c r="BA338" i="25"/>
  <c r="BB331" i="25" s="1"/>
  <c r="AZ323" i="25"/>
  <c r="BA316" i="25" s="1"/>
  <c r="B479" i="25"/>
  <c r="B471" i="25"/>
  <c r="AO158" i="25"/>
  <c r="AP151" i="25" s="1"/>
  <c r="AQ188" i="25"/>
  <c r="AR181" i="25" s="1"/>
  <c r="AK94" i="25"/>
  <c r="AL87" i="25" s="1"/>
  <c r="AQ184" i="25"/>
  <c r="AR177" i="25" s="1"/>
  <c r="BL501" i="25"/>
  <c r="BM494" i="25" s="1"/>
  <c r="AW274" i="25"/>
  <c r="AX267" i="25" s="1"/>
  <c r="AK98" i="25"/>
  <c r="AL91" i="25" s="1"/>
  <c r="BH440" i="25"/>
  <c r="BI433" i="25" s="1"/>
  <c r="AV260" i="25"/>
  <c r="AW253" i="25" s="1"/>
  <c r="AT230" i="25"/>
  <c r="AU223" i="25" s="1"/>
  <c r="BG427" i="25"/>
  <c r="BH420" i="25" s="1"/>
  <c r="AZ322" i="25"/>
  <c r="BA315" i="25" s="1"/>
  <c r="AR202" i="25"/>
  <c r="AS195" i="25" s="1"/>
  <c r="AK97" i="25"/>
  <c r="AL90" i="25" s="1"/>
  <c r="AN140" i="25"/>
  <c r="AO133" i="25" s="1"/>
  <c r="BM517" i="25"/>
  <c r="BJ470" i="25"/>
  <c r="BK463" i="25" s="1"/>
  <c r="AP173" i="25"/>
  <c r="AQ166" i="25" s="1"/>
  <c r="AL386" i="25" l="1"/>
  <c r="AL393" i="25" s="1"/>
  <c r="AL146" i="25"/>
  <c r="AL153" i="25"/>
  <c r="AL131" i="25"/>
  <c r="AL138" i="25" s="1"/>
  <c r="AL326" i="25"/>
  <c r="AL333" i="25"/>
  <c r="AL446" i="25"/>
  <c r="AL453" i="25" s="1"/>
  <c r="AL416" i="25"/>
  <c r="AL423" i="25"/>
  <c r="AL371" i="25"/>
  <c r="AL378" i="25" s="1"/>
  <c r="AL236" i="25"/>
  <c r="AL243" i="25"/>
  <c r="AL431" i="25"/>
  <c r="AL438" i="25" s="1"/>
  <c r="AL206" i="25"/>
  <c r="AL213" i="25"/>
  <c r="AL401" i="25"/>
  <c r="AL408" i="25" s="1"/>
  <c r="AL266" i="25"/>
  <c r="AL273" i="25"/>
  <c r="AL161" i="25"/>
  <c r="AL168" i="25" s="1"/>
  <c r="AL461" i="25"/>
  <c r="AL468" i="25"/>
  <c r="AL491" i="25"/>
  <c r="AL498" i="25" s="1"/>
  <c r="AL356" i="25"/>
  <c r="AL363" i="25"/>
  <c r="AL296" i="25"/>
  <c r="AL303" i="25" s="1"/>
  <c r="AL476" i="25"/>
  <c r="AL483" i="25"/>
  <c r="AL506" i="25"/>
  <c r="AL513" i="25" s="1"/>
  <c r="AL341" i="25"/>
  <c r="AL348" i="25"/>
  <c r="AL221" i="25"/>
  <c r="AL228" i="25" s="1"/>
  <c r="AL311" i="25"/>
  <c r="AL318" i="25"/>
  <c r="AL191" i="25"/>
  <c r="AL198" i="25" s="1"/>
  <c r="AL251" i="25"/>
  <c r="AL258" i="25"/>
  <c r="AL281" i="25"/>
  <c r="AL288" i="25" s="1"/>
  <c r="AL176" i="25"/>
  <c r="AL183" i="25"/>
  <c r="C536" i="25"/>
  <c r="AL521" i="25"/>
  <c r="AL528" i="25" s="1"/>
  <c r="BC20" i="33"/>
  <c r="BC28" i="33"/>
  <c r="BD17" i="13" s="1"/>
  <c r="AR40" i="28"/>
  <c r="AQ58" i="11"/>
  <c r="AJ43" i="28"/>
  <c r="AI49" i="11"/>
  <c r="AI17" i="41" s="1"/>
  <c r="AS46" i="28"/>
  <c r="AR50" i="11"/>
  <c r="BC18" i="33"/>
  <c r="BC19" i="33" s="1"/>
  <c r="BC21" i="33" s="1"/>
  <c r="AG24" i="41"/>
  <c r="AH24" i="11"/>
  <c r="AH26" i="41" s="1"/>
  <c r="AH24" i="41" s="1"/>
  <c r="AI25" i="11"/>
  <c r="AI22" i="11"/>
  <c r="AH21" i="11"/>
  <c r="Y949" i="25"/>
  <c r="X948" i="25"/>
  <c r="U23" i="11" s="1"/>
  <c r="T48" i="12"/>
  <c r="W951" i="25"/>
  <c r="T34" i="11" s="1"/>
  <c r="T29" i="11" s="1"/>
  <c r="S50" i="12"/>
  <c r="W950" i="25"/>
  <c r="T27" i="11" s="1"/>
  <c r="T20" i="11" s="1"/>
  <c r="S49" i="12"/>
  <c r="AK31" i="11"/>
  <c r="AJ30" i="11"/>
  <c r="X48" i="25"/>
  <c r="Y41" i="25" s="1"/>
  <c r="Y941" i="25" s="1"/>
  <c r="W50" i="25"/>
  <c r="X43" i="25" s="1"/>
  <c r="X943" i="25" s="1"/>
  <c r="W51" i="25"/>
  <c r="X44" i="25" s="1"/>
  <c r="AA53" i="25"/>
  <c r="AB46" i="25" s="1"/>
  <c r="AB946" i="25" s="1"/>
  <c r="AB953" i="25" s="1"/>
  <c r="AO140" i="25"/>
  <c r="AP133" i="25" s="1"/>
  <c r="BK469" i="25"/>
  <c r="BL462" i="25" s="1"/>
  <c r="BI439" i="25"/>
  <c r="BJ432" i="25" s="1"/>
  <c r="AT214" i="25"/>
  <c r="AU207" i="25" s="1"/>
  <c r="AK83" i="25"/>
  <c r="AL76" i="25" s="1"/>
  <c r="AL97" i="25"/>
  <c r="AM90" i="25" s="1"/>
  <c r="BM500" i="25"/>
  <c r="BD364" i="25"/>
  <c r="BE357" i="25" s="1"/>
  <c r="AQ169" i="25"/>
  <c r="AR162" i="25" s="1"/>
  <c r="BH425" i="25"/>
  <c r="BI418" i="25" s="1"/>
  <c r="AP156" i="25"/>
  <c r="AQ149" i="25" s="1"/>
  <c r="AO143" i="25"/>
  <c r="AP136" i="25" s="1"/>
  <c r="AQ170" i="25"/>
  <c r="AR163" i="25" s="1"/>
  <c r="AP155" i="25"/>
  <c r="AQ148" i="25" s="1"/>
  <c r="AN118" i="25"/>
  <c r="AN125" i="25" s="1"/>
  <c r="AW261" i="25"/>
  <c r="AX254" i="25" s="1"/>
  <c r="AU233" i="25"/>
  <c r="AV226" i="25" s="1"/>
  <c r="BB337" i="25"/>
  <c r="BC330" i="25" s="1"/>
  <c r="BJ458" i="25"/>
  <c r="BK451" i="25" s="1"/>
  <c r="BC350" i="25"/>
  <c r="BD343" i="25" s="1"/>
  <c r="BG411" i="25"/>
  <c r="BH404" i="25" s="1"/>
  <c r="BA320" i="25"/>
  <c r="BB313" i="25" s="1"/>
  <c r="BL485" i="25"/>
  <c r="BM478" i="25" s="1"/>
  <c r="AR185" i="25"/>
  <c r="AS178" i="25" s="1"/>
  <c r="BA323" i="25"/>
  <c r="BB316" i="25" s="1"/>
  <c r="AO142" i="25"/>
  <c r="AP135" i="25" s="1"/>
  <c r="BM502" i="25"/>
  <c r="AR187" i="25"/>
  <c r="AS180" i="25" s="1"/>
  <c r="BD368" i="25"/>
  <c r="BE361" i="25" s="1"/>
  <c r="BD367" i="25"/>
  <c r="BE360" i="25" s="1"/>
  <c r="AN119" i="25"/>
  <c r="AN126" i="25" s="1"/>
  <c r="BK470" i="25"/>
  <c r="BL463" i="25" s="1"/>
  <c r="BA321" i="25"/>
  <c r="BB314" i="25" s="1"/>
  <c r="AJ58" i="25"/>
  <c r="AJ65" i="25" s="1"/>
  <c r="BJ457" i="25"/>
  <c r="BK450" i="25" s="1"/>
  <c r="AN117" i="25"/>
  <c r="AN124" i="25" s="1"/>
  <c r="BE383" i="25"/>
  <c r="BF376" i="25" s="1"/>
  <c r="BI442" i="25"/>
  <c r="BJ435" i="25" s="1"/>
  <c r="AM113" i="25"/>
  <c r="AN106" i="25" s="1"/>
  <c r="BM503" i="25"/>
  <c r="AT215" i="25"/>
  <c r="AU208" i="25" s="1"/>
  <c r="AK80" i="25"/>
  <c r="AL73" i="25" s="1"/>
  <c r="BC349" i="25"/>
  <c r="BD342" i="25" s="1"/>
  <c r="AV247" i="25"/>
  <c r="AW240" i="25" s="1"/>
  <c r="AN116" i="25"/>
  <c r="AN123" i="25" s="1"/>
  <c r="AM111" i="25"/>
  <c r="AN104" i="25" s="1"/>
  <c r="AS201" i="25"/>
  <c r="AT194" i="25" s="1"/>
  <c r="BH426" i="25"/>
  <c r="BI419" i="25" s="1"/>
  <c r="AU232" i="25"/>
  <c r="AV225" i="25" s="1"/>
  <c r="AQ172" i="25"/>
  <c r="AR165" i="25" s="1"/>
  <c r="BA322" i="25"/>
  <c r="BB315" i="25" s="1"/>
  <c r="AL93" i="25"/>
  <c r="AM86" i="25" s="1"/>
  <c r="BD365" i="25"/>
  <c r="BE358" i="25" s="1"/>
  <c r="AY289" i="25"/>
  <c r="AZ282" i="25" s="1"/>
  <c r="BM499" i="25"/>
  <c r="AO141" i="25"/>
  <c r="AP134" i="25" s="1"/>
  <c r="AT216" i="25"/>
  <c r="AU209" i="25" s="1"/>
  <c r="BI440" i="25"/>
  <c r="BJ433" i="25" s="1"/>
  <c r="AZ306" i="25"/>
  <c r="BA299" i="25" s="1"/>
  <c r="AJ56" i="25"/>
  <c r="AJ63" i="25" s="1"/>
  <c r="AK82" i="25"/>
  <c r="AL75" i="25" s="1"/>
  <c r="BE382" i="25"/>
  <c r="BF375" i="25" s="1"/>
  <c r="AS200" i="25"/>
  <c r="AT193" i="25" s="1"/>
  <c r="BJ455" i="25"/>
  <c r="BK448" i="25" s="1"/>
  <c r="AL96" i="25"/>
  <c r="AM89" i="25" s="1"/>
  <c r="BB335" i="25"/>
  <c r="BC328" i="25" s="1"/>
  <c r="AY293" i="25"/>
  <c r="AZ286" i="25" s="1"/>
  <c r="AX277" i="25"/>
  <c r="AY270" i="25" s="1"/>
  <c r="BE379" i="25"/>
  <c r="BF372" i="25" s="1"/>
  <c r="BF395" i="25"/>
  <c r="BG388" i="25" s="1"/>
  <c r="BB336" i="25"/>
  <c r="BC329" i="25" s="1"/>
  <c r="AM110" i="25"/>
  <c r="AN103" i="25" s="1"/>
  <c r="BK473" i="25"/>
  <c r="BL466" i="25" s="1"/>
  <c r="BL488" i="25"/>
  <c r="BM481" i="25" s="1"/>
  <c r="AV248" i="25"/>
  <c r="AW241" i="25" s="1"/>
  <c r="AR186" i="25"/>
  <c r="AS179" i="25" s="1"/>
  <c r="AW262" i="25"/>
  <c r="AX255" i="25" s="1"/>
  <c r="AK79" i="25"/>
  <c r="AL72" i="25" s="1"/>
  <c r="AX276" i="25"/>
  <c r="AY269" i="25" s="1"/>
  <c r="AN120" i="25"/>
  <c r="AN127" i="25" s="1"/>
  <c r="BB334" i="25"/>
  <c r="BC327" i="25" s="1"/>
  <c r="BE381" i="25"/>
  <c r="BF374" i="25" s="1"/>
  <c r="AU229" i="25"/>
  <c r="AV222" i="25" s="1"/>
  <c r="BG413" i="25"/>
  <c r="BH406" i="25" s="1"/>
  <c r="AK78" i="25"/>
  <c r="AL71" i="25" s="1"/>
  <c r="AK59" i="25"/>
  <c r="AK66" i="25" s="1"/>
  <c r="BE380" i="25"/>
  <c r="BF373" i="25" s="1"/>
  <c r="AS203" i="25"/>
  <c r="AT196" i="25" s="1"/>
  <c r="BL487" i="25"/>
  <c r="BM480" i="25" s="1"/>
  <c r="AZ305" i="25"/>
  <c r="BA298" i="25" s="1"/>
  <c r="Y49" i="25"/>
  <c r="X52" i="25"/>
  <c r="AS202" i="25"/>
  <c r="AT195" i="25" s="1"/>
  <c r="AL98" i="25"/>
  <c r="AM91" i="25" s="1"/>
  <c r="BI441" i="25"/>
  <c r="BJ434" i="25" s="1"/>
  <c r="BG410" i="25"/>
  <c r="BH403" i="25" s="1"/>
  <c r="BH428" i="25"/>
  <c r="BI421" i="25" s="1"/>
  <c r="AP154" i="25"/>
  <c r="AQ147" i="25" s="1"/>
  <c r="BA319" i="25"/>
  <c r="BB312" i="25" s="1"/>
  <c r="B496" i="25"/>
  <c r="B488" i="25"/>
  <c r="B492" i="25"/>
  <c r="B484" i="25"/>
  <c r="BG412" i="25"/>
  <c r="BH405" i="25" s="1"/>
  <c r="AM108" i="25"/>
  <c r="AN101" i="25" s="1"/>
  <c r="AM112" i="25"/>
  <c r="AN105" i="25" s="1"/>
  <c r="AL95" i="25"/>
  <c r="AM88" i="25" s="1"/>
  <c r="BK472" i="25"/>
  <c r="BL465" i="25" s="1"/>
  <c r="AM109" i="25"/>
  <c r="AN102" i="25" s="1"/>
  <c r="AV245" i="25"/>
  <c r="AW238" i="25" s="1"/>
  <c r="BI443" i="25"/>
  <c r="BJ436" i="25" s="1"/>
  <c r="BH427" i="25"/>
  <c r="BI420" i="25" s="1"/>
  <c r="AW260" i="25"/>
  <c r="AX253" i="25" s="1"/>
  <c r="BM501" i="25"/>
  <c r="AL94" i="25"/>
  <c r="AM87" i="25" s="1"/>
  <c r="AP158" i="25"/>
  <c r="AQ151" i="25" s="1"/>
  <c r="BH424" i="25"/>
  <c r="BI417" i="25" s="1"/>
  <c r="AJ61" i="25"/>
  <c r="AJ68" i="25" s="1"/>
  <c r="AY292" i="25"/>
  <c r="AZ285" i="25" s="1"/>
  <c r="BJ454" i="25"/>
  <c r="BK447" i="25" s="1"/>
  <c r="BJ456" i="25"/>
  <c r="BK449" i="25" s="1"/>
  <c r="AX278" i="25"/>
  <c r="AY271" i="25" s="1"/>
  <c r="BD366" i="25"/>
  <c r="BE359" i="25" s="1"/>
  <c r="B495" i="25"/>
  <c r="B487" i="25"/>
  <c r="AW259" i="25"/>
  <c r="AX252" i="25" s="1"/>
  <c r="AJ57" i="25"/>
  <c r="AJ64" i="25" s="1"/>
  <c r="AT217" i="25"/>
  <c r="AU210" i="25" s="1"/>
  <c r="AQ171" i="25"/>
  <c r="AR164" i="25" s="1"/>
  <c r="BL484" i="25"/>
  <c r="BM477" i="25" s="1"/>
  <c r="AQ173" i="25"/>
  <c r="AR166" i="25" s="1"/>
  <c r="AU230" i="25"/>
  <c r="AV223" i="25" s="1"/>
  <c r="AX274" i="25"/>
  <c r="AY267" i="25" s="1"/>
  <c r="AR184" i="25"/>
  <c r="AS177" i="25" s="1"/>
  <c r="AR188" i="25"/>
  <c r="AS181" i="25" s="1"/>
  <c r="B494" i="25"/>
  <c r="B486" i="25"/>
  <c r="BB338" i="25"/>
  <c r="BC331" i="25" s="1"/>
  <c r="BF398" i="25"/>
  <c r="BG391" i="25" s="1"/>
  <c r="AN121" i="25"/>
  <c r="AN128" i="25" s="1"/>
  <c r="BG409" i="25"/>
  <c r="BH402" i="25" s="1"/>
  <c r="BC351" i="25"/>
  <c r="BD344" i="25" s="1"/>
  <c r="BC353" i="25"/>
  <c r="BD346" i="25" s="1"/>
  <c r="AS199" i="25"/>
  <c r="AT192" i="25" s="1"/>
  <c r="B470" i="25"/>
  <c r="B478" i="25"/>
  <c r="B491" i="25"/>
  <c r="B483" i="25"/>
  <c r="BL486" i="25"/>
  <c r="BM479" i="25" s="1"/>
  <c r="AP157" i="25"/>
  <c r="AQ150" i="25" s="1"/>
  <c r="BF397" i="25"/>
  <c r="BG390" i="25" s="1"/>
  <c r="AK60" i="25"/>
  <c r="AK67" i="25" s="1"/>
  <c r="AZ304" i="25"/>
  <c r="BA297" i="25" s="1"/>
  <c r="AK81" i="25"/>
  <c r="AL74" i="25" s="1"/>
  <c r="AV244" i="25"/>
  <c r="AW237" i="25" s="1"/>
  <c r="AT218" i="25"/>
  <c r="AU211" i="25" s="1"/>
  <c r="BK471" i="25"/>
  <c r="BL464" i="25" s="1"/>
  <c r="AU231" i="25"/>
  <c r="AV224" i="25" s="1"/>
  <c r="AW263" i="25"/>
  <c r="AX256" i="25" s="1"/>
  <c r="AY290" i="25"/>
  <c r="AZ283" i="25" s="1"/>
  <c r="BF394" i="25"/>
  <c r="BG387" i="25" s="1"/>
  <c r="BF396" i="25"/>
  <c r="BG389" i="25" s="1"/>
  <c r="AZ307" i="25"/>
  <c r="BA300" i="25" s="1"/>
  <c r="BC352" i="25"/>
  <c r="BD345" i="25" s="1"/>
  <c r="AV246" i="25"/>
  <c r="AW239" i="25" s="1"/>
  <c r="AO139" i="25"/>
  <c r="AP132" i="25" s="1"/>
  <c r="AZ308" i="25"/>
  <c r="BA301" i="25" s="1"/>
  <c r="AX275" i="25"/>
  <c r="AY268" i="25" s="1"/>
  <c r="AY291" i="25"/>
  <c r="AZ284" i="25" s="1"/>
  <c r="AM281" i="25" l="1"/>
  <c r="AM288" i="25" s="1"/>
  <c r="AM296" i="25"/>
  <c r="AM303" i="25"/>
  <c r="AM431" i="25"/>
  <c r="AM438" i="25" s="1"/>
  <c r="AM386" i="25"/>
  <c r="AM393" i="25"/>
  <c r="AM506" i="25"/>
  <c r="AM513" i="25" s="1"/>
  <c r="AM401" i="25"/>
  <c r="AM408" i="25"/>
  <c r="AM131" i="25"/>
  <c r="AM138" i="25" s="1"/>
  <c r="AM221" i="25"/>
  <c r="AM228" i="25"/>
  <c r="AM161" i="25"/>
  <c r="AM168" i="25" s="1"/>
  <c r="AM446" i="25"/>
  <c r="AM453" i="25"/>
  <c r="AM191" i="25"/>
  <c r="AM198" i="25" s="1"/>
  <c r="AM491" i="25"/>
  <c r="AM498" i="25"/>
  <c r="AM371" i="25"/>
  <c r="AM378" i="25" s="1"/>
  <c r="AM251" i="25"/>
  <c r="AM258" i="25"/>
  <c r="AM326" i="25"/>
  <c r="AM333" i="25" s="1"/>
  <c r="AM521" i="25"/>
  <c r="AM528" i="25"/>
  <c r="AM176" i="25"/>
  <c r="AM183" i="25" s="1"/>
  <c r="AM311" i="25"/>
  <c r="AM318" i="25"/>
  <c r="AM341" i="25"/>
  <c r="AM348" i="25" s="1"/>
  <c r="AM476" i="25"/>
  <c r="AM483" i="25"/>
  <c r="AM356" i="25"/>
  <c r="AM363" i="25" s="1"/>
  <c r="AM461" i="25"/>
  <c r="AM468" i="25"/>
  <c r="AM266" i="25"/>
  <c r="AM273" i="25" s="1"/>
  <c r="AM206" i="25"/>
  <c r="AM213" i="25"/>
  <c r="AM236" i="25"/>
  <c r="AM243" i="25" s="1"/>
  <c r="AM416" i="25"/>
  <c r="AM423" i="25"/>
  <c r="AM146" i="25"/>
  <c r="AM153" i="25" s="1"/>
  <c r="C551" i="25"/>
  <c r="AM536" i="25"/>
  <c r="AM543" i="25" s="1"/>
  <c r="BD17" i="33"/>
  <c r="BD28" i="33" s="1"/>
  <c r="BE17" i="13" s="1"/>
  <c r="BC30" i="33"/>
  <c r="BB63" i="12"/>
  <c r="BC24" i="33"/>
  <c r="BD9" i="14"/>
  <c r="BC56" i="11" s="1"/>
  <c r="BC32" i="41" s="1"/>
  <c r="AK43" i="28"/>
  <c r="AJ49" i="11"/>
  <c r="AJ17" i="41" s="1"/>
  <c r="AT46" i="28"/>
  <c r="AS50" i="11"/>
  <c r="AS40" i="28"/>
  <c r="AR58" i="11"/>
  <c r="T6" i="41"/>
  <c r="AJ27" i="41"/>
  <c r="BD20" i="33"/>
  <c r="BD18" i="33"/>
  <c r="BD19" i="33" s="1"/>
  <c r="BD21" i="33" s="1"/>
  <c r="BD30" i="33" s="1"/>
  <c r="AJ22" i="11"/>
  <c r="AI21" i="11"/>
  <c r="AJ25" i="11"/>
  <c r="AI24" i="11"/>
  <c r="AI26" i="41" s="1"/>
  <c r="AI24" i="41" s="1"/>
  <c r="Y948" i="25"/>
  <c r="V23" i="11" s="1"/>
  <c r="U48" i="12"/>
  <c r="X950" i="25"/>
  <c r="U27" i="11" s="1"/>
  <c r="U20" i="11" s="1"/>
  <c r="T49" i="12"/>
  <c r="AK30" i="11"/>
  <c r="AL31" i="11"/>
  <c r="D31" i="40" s="1"/>
  <c r="D30" i="40" s="1"/>
  <c r="X944" i="25"/>
  <c r="X51" i="25"/>
  <c r="Y44" i="25" s="1"/>
  <c r="Y944" i="25" s="1"/>
  <c r="AB53" i="25"/>
  <c r="AC46" i="25" s="1"/>
  <c r="AC946" i="25" s="1"/>
  <c r="AC953" i="25" s="1"/>
  <c r="BA304" i="25"/>
  <c r="BB297" i="25" s="1"/>
  <c r="AT199" i="25"/>
  <c r="AU192" i="25" s="1"/>
  <c r="BC338" i="25"/>
  <c r="BD331" i="25" s="1"/>
  <c r="AV230" i="25"/>
  <c r="AW223" i="25" s="1"/>
  <c r="AR171" i="25"/>
  <c r="AS164" i="25" s="1"/>
  <c r="AY278" i="25"/>
  <c r="AZ271" i="25" s="1"/>
  <c r="BI424" i="25"/>
  <c r="BJ417" i="25" s="1"/>
  <c r="AN112" i="25"/>
  <c r="AO105" i="25" s="1"/>
  <c r="BJ441" i="25"/>
  <c r="BK434" i="25" s="1"/>
  <c r="BF380" i="25"/>
  <c r="BG373" i="25" s="1"/>
  <c r="AL78" i="25"/>
  <c r="AM71" i="25" s="1"/>
  <c r="AO120" i="25"/>
  <c r="AO127" i="25" s="1"/>
  <c r="AW248" i="25"/>
  <c r="AX241" i="25" s="1"/>
  <c r="AM93" i="25"/>
  <c r="AN86" i="25" s="1"/>
  <c r="BI426" i="25"/>
  <c r="BJ419" i="25" s="1"/>
  <c r="BK457" i="25"/>
  <c r="BL450" i="25" s="1"/>
  <c r="BE367" i="25"/>
  <c r="BF360" i="25" s="1"/>
  <c r="AQ155" i="25"/>
  <c r="AR148" i="25" s="1"/>
  <c r="AQ156" i="25"/>
  <c r="AR149" i="25" s="1"/>
  <c r="AM97" i="25"/>
  <c r="AN90" i="25" s="1"/>
  <c r="BJ439" i="25"/>
  <c r="BK432" i="25" s="1"/>
  <c r="AZ291" i="25"/>
  <c r="BA284" i="25" s="1"/>
  <c r="BA307" i="25"/>
  <c r="BB300" i="25" s="1"/>
  <c r="AW244" i="25"/>
  <c r="AX237" i="25" s="1"/>
  <c r="AK61" i="25"/>
  <c r="AK68" i="25" s="1"/>
  <c r="BJ443" i="25"/>
  <c r="BK436" i="25" s="1"/>
  <c r="BI428" i="25"/>
  <c r="BJ421" i="25" s="1"/>
  <c r="AM98" i="25"/>
  <c r="AN91" i="25" s="1"/>
  <c r="BA305" i="25"/>
  <c r="BB298" i="25" s="1"/>
  <c r="BF381" i="25"/>
  <c r="BG374" i="25" s="1"/>
  <c r="AL79" i="25"/>
  <c r="AM72" i="25" s="1"/>
  <c r="AT200" i="25"/>
  <c r="AU193" i="25" s="1"/>
  <c r="BB322" i="25"/>
  <c r="BC315" i="25" s="1"/>
  <c r="AO117" i="25"/>
  <c r="AO124" i="25" s="1"/>
  <c r="AK58" i="25"/>
  <c r="AK65" i="25" s="1"/>
  <c r="BL470" i="25"/>
  <c r="BM463" i="25" s="1"/>
  <c r="BM485" i="25"/>
  <c r="AV233" i="25"/>
  <c r="AW226" i="25" s="1"/>
  <c r="BI425" i="25"/>
  <c r="BJ418" i="25" s="1"/>
  <c r="AY275" i="25"/>
  <c r="AZ268" i="25" s="1"/>
  <c r="AW246" i="25"/>
  <c r="AX239" i="25" s="1"/>
  <c r="BG396" i="25"/>
  <c r="BH389" i="25" s="1"/>
  <c r="BL471" i="25"/>
  <c r="BM464" i="25" s="1"/>
  <c r="BD353" i="25"/>
  <c r="BE346" i="25" s="1"/>
  <c r="AO121" i="25"/>
  <c r="AO128" i="25" s="1"/>
  <c r="AK57" i="25"/>
  <c r="AK64" i="25" s="1"/>
  <c r="AX260" i="25"/>
  <c r="AY253" i="25" s="1"/>
  <c r="AW245" i="25"/>
  <c r="AX238" i="25" s="1"/>
  <c r="AN108" i="25"/>
  <c r="AO101" i="25" s="1"/>
  <c r="AT202" i="25"/>
  <c r="AU195" i="25" s="1"/>
  <c r="BM487" i="25"/>
  <c r="AX262" i="25"/>
  <c r="AY255" i="25" s="1"/>
  <c r="AM96" i="25"/>
  <c r="AN89" i="25" s="1"/>
  <c r="BE365" i="25"/>
  <c r="BF358" i="25" s="1"/>
  <c r="AR172" i="25"/>
  <c r="AS165" i="25" s="1"/>
  <c r="AO116" i="25"/>
  <c r="AO123" i="25" s="1"/>
  <c r="AU215" i="25"/>
  <c r="AV208" i="25" s="1"/>
  <c r="BJ442" i="25"/>
  <c r="BK435" i="25" s="1"/>
  <c r="BB321" i="25"/>
  <c r="BC314" i="25" s="1"/>
  <c r="BB320" i="25"/>
  <c r="BC313" i="25" s="1"/>
  <c r="BK458" i="25"/>
  <c r="BL451" i="25" s="1"/>
  <c r="BE364" i="25"/>
  <c r="BF357" i="25" s="1"/>
  <c r="BA308" i="25"/>
  <c r="BB301" i="25" s="1"/>
  <c r="BG394" i="25"/>
  <c r="BH387" i="25" s="1"/>
  <c r="BM486" i="25"/>
  <c r="BD351" i="25"/>
  <c r="BE344" i="25" s="1"/>
  <c r="BG398" i="25"/>
  <c r="BH391" i="25" s="1"/>
  <c r="AY274" i="25"/>
  <c r="AZ267" i="25" s="1"/>
  <c r="AX259" i="25"/>
  <c r="AY252" i="25" s="1"/>
  <c r="BK456" i="25"/>
  <c r="BL449" i="25" s="1"/>
  <c r="AM94" i="25"/>
  <c r="AN87" i="25" s="1"/>
  <c r="AN109" i="25"/>
  <c r="AO102" i="25" s="1"/>
  <c r="BH412" i="25"/>
  <c r="BI405" i="25" s="1"/>
  <c r="AT203" i="25"/>
  <c r="AU196" i="25" s="1"/>
  <c r="AS186" i="25"/>
  <c r="AT179" i="25" s="1"/>
  <c r="AZ293" i="25"/>
  <c r="BA286" i="25" s="1"/>
  <c r="AV232" i="25"/>
  <c r="AW225" i="25" s="1"/>
  <c r="BH411" i="25"/>
  <c r="BI404" i="25" s="1"/>
  <c r="AP143" i="25"/>
  <c r="AQ136" i="25" s="1"/>
  <c r="AU214" i="25"/>
  <c r="AV207" i="25" s="1"/>
  <c r="AP140" i="25"/>
  <c r="AQ133" i="25" s="1"/>
  <c r="AX263" i="25"/>
  <c r="AY256" i="25" s="1"/>
  <c r="BH409" i="25"/>
  <c r="BI402" i="25" s="1"/>
  <c r="BK454" i="25"/>
  <c r="BL447" i="25" s="1"/>
  <c r="AQ158" i="25"/>
  <c r="AR151" i="25" s="1"/>
  <c r="BL472" i="25"/>
  <c r="BM465" i="25" s="1"/>
  <c r="AQ154" i="25"/>
  <c r="AR147" i="25" s="1"/>
  <c r="BL473" i="25"/>
  <c r="BM466" i="25" s="1"/>
  <c r="BF382" i="25"/>
  <c r="BG375" i="25" s="1"/>
  <c r="AP141" i="25"/>
  <c r="AQ134" i="25" s="1"/>
  <c r="AN111" i="25"/>
  <c r="AO104" i="25" s="1"/>
  <c r="AL80" i="25"/>
  <c r="AM73" i="25" s="1"/>
  <c r="BF383" i="25"/>
  <c r="BG376" i="25" s="1"/>
  <c r="BE368" i="25"/>
  <c r="BF361" i="25" s="1"/>
  <c r="AS185" i="25"/>
  <c r="AT178" i="25" s="1"/>
  <c r="BC337" i="25"/>
  <c r="BD330" i="25" s="1"/>
  <c r="AR170" i="25"/>
  <c r="AS163" i="25" s="1"/>
  <c r="B506" i="25"/>
  <c r="B498" i="25"/>
  <c r="AS188" i="25"/>
  <c r="AT181" i="25" s="1"/>
  <c r="AR173" i="25"/>
  <c r="AS166" i="25" s="1"/>
  <c r="AZ292" i="25"/>
  <c r="BA285" i="25" s="1"/>
  <c r="AM95" i="25"/>
  <c r="AN88" i="25" s="1"/>
  <c r="BB319" i="25"/>
  <c r="BC312" i="25" s="1"/>
  <c r="Z42" i="25"/>
  <c r="Z942" i="25" s="1"/>
  <c r="BH413" i="25"/>
  <c r="BI406" i="25" s="1"/>
  <c r="AL82" i="25"/>
  <c r="AM75" i="25" s="1"/>
  <c r="BA306" i="25"/>
  <c r="BB299" i="25" s="1"/>
  <c r="AU216" i="25"/>
  <c r="AV209" i="25" s="1"/>
  <c r="BD349" i="25"/>
  <c r="BE342" i="25" s="1"/>
  <c r="AS187" i="25"/>
  <c r="AT180" i="25" s="1"/>
  <c r="BB323" i="25"/>
  <c r="BC316" i="25" s="1"/>
  <c r="AO118" i="25"/>
  <c r="AO125" i="25" s="1"/>
  <c r="BE366" i="25"/>
  <c r="BF359" i="25" s="1"/>
  <c r="B507" i="25"/>
  <c r="B499" i="25"/>
  <c r="Y45" i="25"/>
  <c r="Y945" i="25" s="1"/>
  <c r="Y952" i="25" s="1"/>
  <c r="BC334" i="25"/>
  <c r="BD327" i="25" s="1"/>
  <c r="BC335" i="25"/>
  <c r="BD328" i="25" s="1"/>
  <c r="AK56" i="25"/>
  <c r="AK63" i="25" s="1"/>
  <c r="AT201" i="25"/>
  <c r="AU194" i="25" s="1"/>
  <c r="AO119" i="25"/>
  <c r="AO126" i="25" s="1"/>
  <c r="AX261" i="25"/>
  <c r="AY254" i="25" s="1"/>
  <c r="BL469" i="25"/>
  <c r="BM462" i="25" s="1"/>
  <c r="B493" i="25"/>
  <c r="B485" i="25"/>
  <c r="B510" i="25"/>
  <c r="B502" i="25"/>
  <c r="Y48" i="25"/>
  <c r="AR169" i="25"/>
  <c r="AS162" i="25" s="1"/>
  <c r="AL83" i="25"/>
  <c r="AM76" i="25" s="1"/>
  <c r="BG397" i="25"/>
  <c r="BH390" i="25" s="1"/>
  <c r="B509" i="25"/>
  <c r="B501" i="25"/>
  <c r="AS184" i="25"/>
  <c r="AT177" i="25" s="1"/>
  <c r="BM484" i="25"/>
  <c r="AU217" i="25"/>
  <c r="AV210" i="25" s="1"/>
  <c r="BI427" i="25"/>
  <c r="BJ420" i="25" s="1"/>
  <c r="B511" i="25"/>
  <c r="B503" i="25"/>
  <c r="BH410" i="25"/>
  <c r="BI403" i="25" s="1"/>
  <c r="AL59" i="25"/>
  <c r="AL66" i="25" s="1"/>
  <c r="AV229" i="25"/>
  <c r="AW222" i="25" s="1"/>
  <c r="AY276" i="25"/>
  <c r="AZ269" i="25" s="1"/>
  <c r="BC336" i="25"/>
  <c r="BD329" i="25" s="1"/>
  <c r="AY277" i="25"/>
  <c r="AZ270" i="25" s="1"/>
  <c r="BK455" i="25"/>
  <c r="BL448" i="25" s="1"/>
  <c r="BJ440" i="25"/>
  <c r="BK433" i="25" s="1"/>
  <c r="AZ289" i="25"/>
  <c r="BA282" i="25" s="1"/>
  <c r="AW247" i="25"/>
  <c r="AX240" i="25" s="1"/>
  <c r="AN113" i="25"/>
  <c r="AO106" i="25" s="1"/>
  <c r="AP142" i="25"/>
  <c r="AQ135" i="25" s="1"/>
  <c r="BD350" i="25"/>
  <c r="BE343" i="25" s="1"/>
  <c r="AP139" i="25"/>
  <c r="AQ132" i="25" s="1"/>
  <c r="BD352" i="25"/>
  <c r="BE345" i="25" s="1"/>
  <c r="AZ290" i="25"/>
  <c r="BA283" i="25" s="1"/>
  <c r="AV231" i="25"/>
  <c r="AW224" i="25" s="1"/>
  <c r="AU218" i="25"/>
  <c r="AV211" i="25" s="1"/>
  <c r="AL81" i="25"/>
  <c r="AM74" i="25" s="1"/>
  <c r="AL60" i="25"/>
  <c r="AL67" i="25" s="1"/>
  <c r="AQ157" i="25"/>
  <c r="AR150" i="25" s="1"/>
  <c r="X50" i="25"/>
  <c r="BM488" i="25"/>
  <c r="AN110" i="25"/>
  <c r="AO103" i="25" s="1"/>
  <c r="BG395" i="25"/>
  <c r="BH388" i="25" s="1"/>
  <c r="BF379" i="25"/>
  <c r="BG372" i="25" s="1"/>
  <c r="AN146" i="25" l="1"/>
  <c r="AN153" i="25" s="1"/>
  <c r="AN431" i="25"/>
  <c r="AN438" i="25"/>
  <c r="AN506" i="25"/>
  <c r="AN513" i="25" s="1"/>
  <c r="AN266" i="25"/>
  <c r="AN273" i="25"/>
  <c r="AN326" i="25"/>
  <c r="AN333" i="25" s="1"/>
  <c r="AN131" i="25"/>
  <c r="AN138" i="25"/>
  <c r="AN341" i="25"/>
  <c r="AN348" i="25" s="1"/>
  <c r="AN191" i="25"/>
  <c r="AN198" i="25"/>
  <c r="AN356" i="25"/>
  <c r="AN363" i="25" s="1"/>
  <c r="AN371" i="25"/>
  <c r="AN378" i="25"/>
  <c r="AN236" i="25"/>
  <c r="AN243" i="25" s="1"/>
  <c r="AN176" i="25"/>
  <c r="AN183" i="25"/>
  <c r="AN161" i="25"/>
  <c r="AN168" i="25" s="1"/>
  <c r="AN281" i="25"/>
  <c r="AN288" i="25"/>
  <c r="AN536" i="25"/>
  <c r="AN543" i="25" s="1"/>
  <c r="AN206" i="25"/>
  <c r="AN213" i="25"/>
  <c r="AN476" i="25"/>
  <c r="AN483" i="25" s="1"/>
  <c r="AN521" i="25"/>
  <c r="AN528" i="25"/>
  <c r="AN491" i="25"/>
  <c r="AN498" i="25" s="1"/>
  <c r="AN221" i="25"/>
  <c r="AN228" i="25"/>
  <c r="AN386" i="25"/>
  <c r="AN393" i="25" s="1"/>
  <c r="AN416" i="25"/>
  <c r="AN423" i="25"/>
  <c r="AN461" i="25"/>
  <c r="AN468" i="25" s="1"/>
  <c r="AN311" i="25"/>
  <c r="AN318" i="25"/>
  <c r="AN251" i="25"/>
  <c r="AN258" i="25" s="1"/>
  <c r="AN446" i="25"/>
  <c r="AN453" i="25"/>
  <c r="AN401" i="25"/>
  <c r="AN408" i="25" s="1"/>
  <c r="AN296" i="25"/>
  <c r="AN303" i="25"/>
  <c r="C566" i="25"/>
  <c r="AN551" i="25"/>
  <c r="AN558" i="25" s="1"/>
  <c r="BD24" i="33"/>
  <c r="BC63" i="12" s="1"/>
  <c r="AU46" i="28"/>
  <c r="AT50" i="11"/>
  <c r="AT40" i="28"/>
  <c r="AS58" i="11"/>
  <c r="AL43" i="28"/>
  <c r="AK49" i="11"/>
  <c r="AK17" i="41" s="1"/>
  <c r="AK27" i="41"/>
  <c r="BE9" i="14"/>
  <c r="BD56" i="11" s="1"/>
  <c r="BD32" i="41" s="1"/>
  <c r="BE17" i="33"/>
  <c r="BE28" i="33" s="1"/>
  <c r="AK25" i="11"/>
  <c r="AJ24" i="11"/>
  <c r="AJ26" i="41" s="1"/>
  <c r="AJ24" i="41" s="1"/>
  <c r="AJ21" i="11"/>
  <c r="AK22" i="11"/>
  <c r="X951" i="25"/>
  <c r="U34" i="11" s="1"/>
  <c r="U29" i="11" s="1"/>
  <c r="T50" i="12"/>
  <c r="U6" i="41" s="1"/>
  <c r="U50" i="12"/>
  <c r="Z949" i="25"/>
  <c r="AL30" i="11"/>
  <c r="AL27" i="41" s="1"/>
  <c r="AM31" i="11"/>
  <c r="AC53" i="25"/>
  <c r="AD46" i="25" s="1"/>
  <c r="AD946" i="25" s="1"/>
  <c r="AD953" i="25" s="1"/>
  <c r="Y52" i="25"/>
  <c r="Z45" i="25" s="1"/>
  <c r="Z945" i="25" s="1"/>
  <c r="Z952" i="25" s="1"/>
  <c r="Z49" i="25"/>
  <c r="AA42" i="25" s="1"/>
  <c r="AA942" i="25" s="1"/>
  <c r="AW231" i="25"/>
  <c r="AX224" i="25" s="1"/>
  <c r="AO113" i="25"/>
  <c r="AP106" i="25" s="1"/>
  <c r="BL455" i="25"/>
  <c r="BM448" i="25" s="1"/>
  <c r="BI410" i="25"/>
  <c r="BJ403" i="25" s="1"/>
  <c r="BC323" i="25"/>
  <c r="BD316" i="25" s="1"/>
  <c r="BA292" i="25"/>
  <c r="BB285" i="25" s="1"/>
  <c r="AT188" i="25"/>
  <c r="AU181" i="25" s="1"/>
  <c r="BD337" i="25"/>
  <c r="BE330" i="25" s="1"/>
  <c r="AR154" i="25"/>
  <c r="AS147" i="25" s="1"/>
  <c r="BL454" i="25"/>
  <c r="BM447" i="25" s="1"/>
  <c r="AZ274" i="25"/>
  <c r="BA267" i="25" s="1"/>
  <c r="BL458" i="25"/>
  <c r="BM451" i="25" s="1"/>
  <c r="BK442" i="25"/>
  <c r="BL435" i="25" s="1"/>
  <c r="AP117" i="25"/>
  <c r="AP124" i="25" s="1"/>
  <c r="AU200" i="25"/>
  <c r="AV193" i="25" s="1"/>
  <c r="BK443" i="25"/>
  <c r="BL436" i="25" s="1"/>
  <c r="AR156" i="25"/>
  <c r="AS149" i="25" s="1"/>
  <c r="BG380" i="25"/>
  <c r="BH373" i="25" s="1"/>
  <c r="AZ277" i="25"/>
  <c r="BA270" i="25" s="1"/>
  <c r="BD334" i="25"/>
  <c r="BE327" i="25" s="1"/>
  <c r="BC319" i="25"/>
  <c r="BD312" i="25" s="1"/>
  <c r="AQ143" i="25"/>
  <c r="AR136" i="25" s="1"/>
  <c r="AO109" i="25"/>
  <c r="AP102" i="25" s="1"/>
  <c r="BB308" i="25"/>
  <c r="BC301" i="25" s="1"/>
  <c r="AV215" i="25"/>
  <c r="AW208" i="25" s="1"/>
  <c r="AP121" i="25"/>
  <c r="AP128" i="25" s="1"/>
  <c r="BJ428" i="25"/>
  <c r="BK421" i="25" s="1"/>
  <c r="BK439" i="25"/>
  <c r="BL432" i="25" s="1"/>
  <c r="AO110" i="25"/>
  <c r="AP103" i="25" s="1"/>
  <c r="AM81" i="25"/>
  <c r="AN74" i="25" s="1"/>
  <c r="AQ139" i="25"/>
  <c r="AR132" i="25" s="1"/>
  <c r="BA289" i="25"/>
  <c r="BB282" i="25" s="1"/>
  <c r="BD336" i="25"/>
  <c r="BE329" i="25" s="1"/>
  <c r="BH397" i="25"/>
  <c r="BI390" i="25" s="1"/>
  <c r="AL56" i="25"/>
  <c r="AL63" i="25" s="1"/>
  <c r="BF366" i="25"/>
  <c r="BG359" i="25" s="1"/>
  <c r="BI413" i="25"/>
  <c r="BJ406" i="25" s="1"/>
  <c r="AQ140" i="25"/>
  <c r="AR133" i="25" s="1"/>
  <c r="AU203" i="25"/>
  <c r="AV196" i="25" s="1"/>
  <c r="BE351" i="25"/>
  <c r="BF344" i="25" s="1"/>
  <c r="BF365" i="25"/>
  <c r="BG358" i="25" s="1"/>
  <c r="AY260" i="25"/>
  <c r="AZ253" i="25" s="1"/>
  <c r="BE353" i="25"/>
  <c r="BF346" i="25" s="1"/>
  <c r="AX246" i="25"/>
  <c r="AY239" i="25" s="1"/>
  <c r="AW233" i="25"/>
  <c r="AX226" i="25" s="1"/>
  <c r="BM470" i="25"/>
  <c r="BB307" i="25"/>
  <c r="BC300" i="25" s="1"/>
  <c r="AP120" i="25"/>
  <c r="AP127" i="25" s="1"/>
  <c r="AS171" i="25"/>
  <c r="AT164" i="25" s="1"/>
  <c r="AU199" i="25"/>
  <c r="AV192" i="25" s="1"/>
  <c r="AM60" i="25"/>
  <c r="AM67" i="25" s="1"/>
  <c r="AX247" i="25"/>
  <c r="AY240" i="25" s="1"/>
  <c r="BI409" i="25"/>
  <c r="BJ402" i="25" s="1"/>
  <c r="AT186" i="25"/>
  <c r="AU179" i="25" s="1"/>
  <c r="BH398" i="25"/>
  <c r="BI391" i="25" s="1"/>
  <c r="BC320" i="25"/>
  <c r="BD313" i="25" s="1"/>
  <c r="AY262" i="25"/>
  <c r="AZ255" i="25" s="1"/>
  <c r="AR155" i="25"/>
  <c r="AS148" i="25" s="1"/>
  <c r="BD338" i="25"/>
  <c r="BE331" i="25" s="1"/>
  <c r="AV218" i="25"/>
  <c r="AW211" i="25" s="1"/>
  <c r="BE350" i="25"/>
  <c r="BF343" i="25" s="1"/>
  <c r="BK440" i="25"/>
  <c r="BL433" i="25" s="1"/>
  <c r="AM59" i="25"/>
  <c r="AM66" i="25" s="1"/>
  <c r="AV217" i="25"/>
  <c r="AW210" i="25" s="1"/>
  <c r="AT184" i="25"/>
  <c r="AU177" i="25" s="1"/>
  <c r="AP119" i="25"/>
  <c r="AP126" i="25" s="1"/>
  <c r="AP118" i="25"/>
  <c r="AP125" i="25" s="1"/>
  <c r="BE349" i="25"/>
  <c r="BF342" i="25" s="1"/>
  <c r="AS173" i="25"/>
  <c r="AT166" i="25" s="1"/>
  <c r="AS170" i="25"/>
  <c r="AT163" i="25" s="1"/>
  <c r="AR158" i="25"/>
  <c r="AS151" i="25" s="1"/>
  <c r="BM471" i="25"/>
  <c r="AZ275" i="25"/>
  <c r="BA268" i="25" s="1"/>
  <c r="AL58" i="25"/>
  <c r="AL65" i="25" s="1"/>
  <c r="BC322" i="25"/>
  <c r="BD315" i="25" s="1"/>
  <c r="AM78" i="25"/>
  <c r="AN71" i="25" s="1"/>
  <c r="BB304" i="25"/>
  <c r="BC297" i="25" s="1"/>
  <c r="BG379" i="25"/>
  <c r="BH372" i="25" s="1"/>
  <c r="BA290" i="25"/>
  <c r="BB283" i="25" s="1"/>
  <c r="AZ276" i="25"/>
  <c r="BA269" i="25" s="1"/>
  <c r="B508" i="25"/>
  <c r="B500" i="25"/>
  <c r="AU201" i="25"/>
  <c r="AV194" i="25" s="1"/>
  <c r="BD335" i="25"/>
  <c r="BE328" i="25" s="1"/>
  <c r="B521" i="25"/>
  <c r="B513" i="25"/>
  <c r="BG383" i="25"/>
  <c r="BH376" i="25" s="1"/>
  <c r="BI411" i="25"/>
  <c r="BJ404" i="25" s="1"/>
  <c r="AW232" i="25"/>
  <c r="AX225" i="25" s="1"/>
  <c r="BF364" i="25"/>
  <c r="BG357" i="25" s="1"/>
  <c r="AP116" i="25"/>
  <c r="AP123" i="25" s="1"/>
  <c r="AU202" i="25"/>
  <c r="AV195" i="25" s="1"/>
  <c r="AX245" i="25"/>
  <c r="AY238" i="25" s="1"/>
  <c r="BH396" i="25"/>
  <c r="BI389" i="25" s="1"/>
  <c r="BG381" i="25"/>
  <c r="BH374" i="25" s="1"/>
  <c r="BA291" i="25"/>
  <c r="BB284" i="25" s="1"/>
  <c r="AN97" i="25"/>
  <c r="AO90" i="25" s="1"/>
  <c r="BL457" i="25"/>
  <c r="BM450" i="25" s="1"/>
  <c r="AN93" i="25"/>
  <c r="AO86" i="25" s="1"/>
  <c r="BJ424" i="25"/>
  <c r="BK417" i="25" s="1"/>
  <c r="AW230" i="25"/>
  <c r="AX223" i="25" s="1"/>
  <c r="BH395" i="25"/>
  <c r="BI388" i="25" s="1"/>
  <c r="B526" i="25"/>
  <c r="B518" i="25"/>
  <c r="AV216" i="25"/>
  <c r="AW209" i="25" s="1"/>
  <c r="AN95" i="25"/>
  <c r="AO88" i="25" s="1"/>
  <c r="AT185" i="25"/>
  <c r="AU178" i="25" s="1"/>
  <c r="AM80" i="25"/>
  <c r="AN73" i="25" s="1"/>
  <c r="BG382" i="25"/>
  <c r="BH375" i="25" s="1"/>
  <c r="AY263" i="25"/>
  <c r="AZ256" i="25" s="1"/>
  <c r="BC321" i="25"/>
  <c r="BD314" i="25" s="1"/>
  <c r="AS172" i="25"/>
  <c r="AT165" i="25" s="1"/>
  <c r="AN96" i="25"/>
  <c r="AO89" i="25" s="1"/>
  <c r="AO108" i="25"/>
  <c r="AP101" i="25" s="1"/>
  <c r="BB305" i="25"/>
  <c r="BC298" i="25" s="1"/>
  <c r="BF367" i="25"/>
  <c r="BG360" i="25" s="1"/>
  <c r="AO112" i="25"/>
  <c r="AP105" i="25" s="1"/>
  <c r="Y43" i="25"/>
  <c r="Y943" i="25" s="1"/>
  <c r="Y51" i="25"/>
  <c r="AM83" i="25"/>
  <c r="AN76" i="25" s="1"/>
  <c r="Z41" i="25"/>
  <c r="Z941" i="25" s="1"/>
  <c r="AY261" i="25"/>
  <c r="AZ254" i="25" s="1"/>
  <c r="BF368" i="25"/>
  <c r="BG361" i="25" s="1"/>
  <c r="AQ141" i="25"/>
  <c r="AR134" i="25" s="1"/>
  <c r="BM473" i="25"/>
  <c r="AV214" i="25"/>
  <c r="AW207" i="25" s="1"/>
  <c r="BI412" i="25"/>
  <c r="BJ405" i="25" s="1"/>
  <c r="AY259" i="25"/>
  <c r="AZ252" i="25" s="1"/>
  <c r="BH394" i="25"/>
  <c r="BI387" i="25" s="1"/>
  <c r="AL57" i="25"/>
  <c r="AL64" i="25" s="1"/>
  <c r="AN98" i="25"/>
  <c r="AO91" i="25" s="1"/>
  <c r="AL61" i="25"/>
  <c r="AL68" i="25" s="1"/>
  <c r="AX244" i="25"/>
  <c r="AY237" i="25" s="1"/>
  <c r="AX248" i="25"/>
  <c r="AY241" i="25" s="1"/>
  <c r="BK441" i="25"/>
  <c r="BL434" i="25" s="1"/>
  <c r="B524" i="25"/>
  <c r="B516" i="25"/>
  <c r="BM469" i="25"/>
  <c r="AT187" i="25"/>
  <c r="AU180" i="25" s="1"/>
  <c r="BB306" i="25"/>
  <c r="BC299" i="25" s="1"/>
  <c r="AO111" i="25"/>
  <c r="AP104" i="25" s="1"/>
  <c r="BM472" i="25"/>
  <c r="BA293" i="25"/>
  <c r="BB286" i="25" s="1"/>
  <c r="AN94" i="25"/>
  <c r="AO87" i="25" s="1"/>
  <c r="AZ278" i="25"/>
  <c r="BA271" i="25" s="1"/>
  <c r="AM82" i="25"/>
  <c r="AN75" i="25" s="1"/>
  <c r="BL456" i="25"/>
  <c r="BM449" i="25" s="1"/>
  <c r="BJ425" i="25"/>
  <c r="BK418" i="25" s="1"/>
  <c r="AM79" i="25"/>
  <c r="AN72" i="25" s="1"/>
  <c r="BJ426" i="25"/>
  <c r="BK419" i="25" s="1"/>
  <c r="AR157" i="25"/>
  <c r="AS150" i="25" s="1"/>
  <c r="BE352" i="25"/>
  <c r="BF345" i="25" s="1"/>
  <c r="AQ142" i="25"/>
  <c r="AR135" i="25" s="1"/>
  <c r="AW229" i="25"/>
  <c r="AX222" i="25" s="1"/>
  <c r="BJ427" i="25"/>
  <c r="BK420" i="25" s="1"/>
  <c r="AS169" i="25"/>
  <c r="AT162" i="25" s="1"/>
  <c r="B525" i="25"/>
  <c r="B517" i="25"/>
  <c r="B522" i="25"/>
  <c r="B514" i="25"/>
  <c r="AO491" i="25" l="1"/>
  <c r="AO498" i="25" s="1"/>
  <c r="AO506" i="25"/>
  <c r="AO513" i="25"/>
  <c r="AO326" i="25"/>
  <c r="AO333" i="25" s="1"/>
  <c r="AO461" i="25"/>
  <c r="AO468" i="25"/>
  <c r="AO536" i="25"/>
  <c r="AO543" i="25" s="1"/>
  <c r="AO341" i="25"/>
  <c r="AO348" i="25"/>
  <c r="AO401" i="25"/>
  <c r="AO408" i="25" s="1"/>
  <c r="AO236" i="25"/>
  <c r="AO243" i="25"/>
  <c r="AO386" i="25"/>
  <c r="AO393" i="25" s="1"/>
  <c r="AO161" i="25"/>
  <c r="AO168" i="25"/>
  <c r="AO251" i="25"/>
  <c r="AO258" i="25" s="1"/>
  <c r="AO476" i="25"/>
  <c r="AO483" i="25"/>
  <c r="AO356" i="25"/>
  <c r="AO363" i="25" s="1"/>
  <c r="AO146" i="25"/>
  <c r="AO153" i="25"/>
  <c r="AO446" i="25"/>
  <c r="AO453" i="25" s="1"/>
  <c r="AO416" i="25"/>
  <c r="AO423" i="25"/>
  <c r="AO521" i="25"/>
  <c r="AO528" i="25" s="1"/>
  <c r="AO281" i="25"/>
  <c r="AO288" i="25"/>
  <c r="AO371" i="25"/>
  <c r="AO378" i="25" s="1"/>
  <c r="AO191" i="25"/>
  <c r="AO198" i="25"/>
  <c r="AO131" i="25"/>
  <c r="AO138" i="25" s="1"/>
  <c r="AO431" i="25"/>
  <c r="AO438" i="25"/>
  <c r="AO551" i="25"/>
  <c r="AO558" i="25" s="1"/>
  <c r="AO296" i="25"/>
  <c r="AO303" i="25"/>
  <c r="AO311" i="25"/>
  <c r="AO318" i="25" s="1"/>
  <c r="AO221" i="25"/>
  <c r="AO228" i="25"/>
  <c r="AO206" i="25"/>
  <c r="AO213" i="25" s="1"/>
  <c r="AO176" i="25"/>
  <c r="AO183" i="25"/>
  <c r="AO266" i="25"/>
  <c r="AO273" i="25" s="1"/>
  <c r="C581" i="25"/>
  <c r="AO566" i="25"/>
  <c r="AO573" i="25" s="1"/>
  <c r="E27" i="43"/>
  <c r="AU40" i="28"/>
  <c r="AT58" i="11"/>
  <c r="AM43" i="28"/>
  <c r="AL49" i="11"/>
  <c r="AV46" i="28"/>
  <c r="AU50" i="11"/>
  <c r="BE20" i="33"/>
  <c r="BE18" i="33"/>
  <c r="BE19" i="33" s="1"/>
  <c r="BE21" i="33" s="1"/>
  <c r="BE30" i="33" s="1"/>
  <c r="BF17" i="13"/>
  <c r="AL22" i="11"/>
  <c r="AK21" i="11"/>
  <c r="AL25" i="11"/>
  <c r="D25" i="40" s="1"/>
  <c r="D24" i="40" s="1"/>
  <c r="AK24" i="11"/>
  <c r="AK26" i="41" s="1"/>
  <c r="AK24" i="41" s="1"/>
  <c r="Y951" i="25"/>
  <c r="V34" i="11" s="1"/>
  <c r="V29" i="11" s="1"/>
  <c r="Z948" i="25"/>
  <c r="W23" i="11" s="1"/>
  <c r="V48" i="12"/>
  <c r="Y950" i="25"/>
  <c r="V27" i="11" s="1"/>
  <c r="V20" i="11" s="1"/>
  <c r="U49" i="12"/>
  <c r="V6" i="41" s="1"/>
  <c r="AA949" i="25"/>
  <c r="AM30" i="11"/>
  <c r="AN31" i="11"/>
  <c r="AA49" i="25"/>
  <c r="AB42" i="25" s="1"/>
  <c r="AB942" i="25" s="1"/>
  <c r="Y50" i="25"/>
  <c r="Z43" i="25" s="1"/>
  <c r="Z943" i="25" s="1"/>
  <c r="AX230" i="25"/>
  <c r="AY223" i="25" s="1"/>
  <c r="BI396" i="25"/>
  <c r="BJ389" i="25" s="1"/>
  <c r="BF350" i="25"/>
  <c r="BG343" i="25" s="1"/>
  <c r="AT171" i="25"/>
  <c r="AU164" i="25" s="1"/>
  <c r="AP108" i="25"/>
  <c r="AQ101" i="25" s="1"/>
  <c r="AZ263" i="25"/>
  <c r="BA256" i="25" s="1"/>
  <c r="AO95" i="25"/>
  <c r="AP88" i="25" s="1"/>
  <c r="BM457" i="25"/>
  <c r="AV202" i="25"/>
  <c r="AW195" i="25" s="1"/>
  <c r="BE335" i="25"/>
  <c r="BF328" i="25" s="1"/>
  <c r="BC304" i="25"/>
  <c r="BD297" i="25" s="1"/>
  <c r="AM58" i="25"/>
  <c r="AM65" i="25" s="1"/>
  <c r="AT170" i="25"/>
  <c r="AU163" i="25" s="1"/>
  <c r="BL440" i="25"/>
  <c r="BM433" i="25" s="1"/>
  <c r="BD320" i="25"/>
  <c r="BE313" i="25" s="1"/>
  <c r="AV199" i="25"/>
  <c r="AW192" i="25" s="1"/>
  <c r="BC307" i="25"/>
  <c r="BD300" i="25" s="1"/>
  <c r="AV203" i="25"/>
  <c r="AW196" i="25" s="1"/>
  <c r="BI397" i="25"/>
  <c r="BJ390" i="25" s="1"/>
  <c r="AR139" i="25"/>
  <c r="AS132" i="25" s="1"/>
  <c r="BK428" i="25"/>
  <c r="BL421" i="25" s="1"/>
  <c r="AR143" i="25"/>
  <c r="AS136" i="25" s="1"/>
  <c r="BA277" i="25"/>
  <c r="BB270" i="25" s="1"/>
  <c r="AV200" i="25"/>
  <c r="AW193" i="25" s="1"/>
  <c r="BA274" i="25"/>
  <c r="BB267" i="25" s="1"/>
  <c r="AS154" i="25"/>
  <c r="AT147" i="25" s="1"/>
  <c r="AT169" i="25"/>
  <c r="AU162" i="25" s="1"/>
  <c r="BD321" i="25"/>
  <c r="BE314" i="25" s="1"/>
  <c r="AO97" i="25"/>
  <c r="AP90" i="25" s="1"/>
  <c r="AV201" i="25"/>
  <c r="AW194" i="25" s="1"/>
  <c r="AT173" i="25"/>
  <c r="AU166" i="25" s="1"/>
  <c r="BJ409" i="25"/>
  <c r="BK402" i="25" s="1"/>
  <c r="AR140" i="25"/>
  <c r="AS133" i="25" s="1"/>
  <c r="AM56" i="25"/>
  <c r="AM63" i="25" s="1"/>
  <c r="BE336" i="25"/>
  <c r="BF329" i="25" s="1"/>
  <c r="AN81" i="25"/>
  <c r="AO74" i="25" s="1"/>
  <c r="AQ121" i="25"/>
  <c r="AQ128" i="25" s="1"/>
  <c r="BD319" i="25"/>
  <c r="BE312" i="25" s="1"/>
  <c r="AQ117" i="25"/>
  <c r="AQ124" i="25" s="1"/>
  <c r="BM455" i="25"/>
  <c r="AR142" i="25"/>
  <c r="AS135" i="25" s="1"/>
  <c r="BK424" i="25"/>
  <c r="BL417" i="25" s="1"/>
  <c r="BB291" i="25"/>
  <c r="BC284" i="25" s="1"/>
  <c r="BH381" i="25"/>
  <c r="BI374" i="25" s="1"/>
  <c r="AN78" i="25"/>
  <c r="AO71" i="25" s="1"/>
  <c r="BF349" i="25"/>
  <c r="BG342" i="25" s="1"/>
  <c r="AW218" i="25"/>
  <c r="AX211" i="25" s="1"/>
  <c r="BF353" i="25"/>
  <c r="BG346" i="25" s="1"/>
  <c r="BJ413" i="25"/>
  <c r="BK406" i="25" s="1"/>
  <c r="AP110" i="25"/>
  <c r="AQ103" i="25" s="1"/>
  <c r="BL442" i="25"/>
  <c r="BM435" i="25" s="1"/>
  <c r="BD323" i="25"/>
  <c r="BE316" i="25" s="1"/>
  <c r="AP113" i="25"/>
  <c r="AQ106" i="25" s="1"/>
  <c r="BC306" i="25"/>
  <c r="BD299" i="25" s="1"/>
  <c r="AN80" i="25"/>
  <c r="AO73" i="25" s="1"/>
  <c r="AW216" i="25"/>
  <c r="AX209" i="25" s="1"/>
  <c r="BA275" i="25"/>
  <c r="BB268" i="25" s="1"/>
  <c r="AN82" i="25"/>
  <c r="AO75" i="25" s="1"/>
  <c r="BC305" i="25"/>
  <c r="BD298" i="25" s="1"/>
  <c r="AO93" i="25"/>
  <c r="AP86" i="25" s="1"/>
  <c r="BG364" i="25"/>
  <c r="BH357" i="25" s="1"/>
  <c r="BJ411" i="25"/>
  <c r="BK404" i="25" s="1"/>
  <c r="BD322" i="25"/>
  <c r="BE315" i="25" s="1"/>
  <c r="AS158" i="25"/>
  <c r="AT151" i="25" s="1"/>
  <c r="AU184" i="25"/>
  <c r="AV177" i="25" s="1"/>
  <c r="BE338" i="25"/>
  <c r="BF331" i="25" s="1"/>
  <c r="AZ262" i="25"/>
  <c r="BA255" i="25" s="1"/>
  <c r="BF351" i="25"/>
  <c r="BG344" i="25" s="1"/>
  <c r="BL439" i="25"/>
  <c r="BM432" i="25" s="1"/>
  <c r="BH380" i="25"/>
  <c r="BI373" i="25" s="1"/>
  <c r="BM458" i="25"/>
  <c r="AU188" i="25"/>
  <c r="AV181" i="25" s="1"/>
  <c r="AX231" i="25"/>
  <c r="AY224" i="25" s="1"/>
  <c r="AU187" i="25"/>
  <c r="AV180" i="25" s="1"/>
  <c r="B531" i="25"/>
  <c r="B539" i="25"/>
  <c r="AY248" i="25"/>
  <c r="AZ241" i="25" s="1"/>
  <c r="AM61" i="25"/>
  <c r="AM68" i="25" s="1"/>
  <c r="AM57" i="25"/>
  <c r="AM64" i="25" s="1"/>
  <c r="AZ259" i="25"/>
  <c r="BA252" i="25" s="1"/>
  <c r="AW214" i="25"/>
  <c r="AX207" i="25" s="1"/>
  <c r="AR141" i="25"/>
  <c r="AS134" i="25" s="1"/>
  <c r="AY246" i="25"/>
  <c r="AZ239" i="25" s="1"/>
  <c r="BE334" i="25"/>
  <c r="BF327" i="25" s="1"/>
  <c r="AS156" i="25"/>
  <c r="AT149" i="25" s="1"/>
  <c r="BE337" i="25"/>
  <c r="BF330" i="25" s="1"/>
  <c r="BJ410" i="25"/>
  <c r="BK403" i="25" s="1"/>
  <c r="AD53" i="25"/>
  <c r="Z52" i="25"/>
  <c r="Z48" i="25"/>
  <c r="B541" i="25"/>
  <c r="B533" i="25"/>
  <c r="B528" i="25"/>
  <c r="B536" i="25"/>
  <c r="B532" i="25"/>
  <c r="B540" i="25"/>
  <c r="AS157" i="25"/>
  <c r="AT150" i="25" s="1"/>
  <c r="BM456" i="25"/>
  <c r="BA278" i="25"/>
  <c r="BB271" i="25" s="1"/>
  <c r="AO94" i="25"/>
  <c r="AP87" i="25" s="1"/>
  <c r="AP111" i="25"/>
  <c r="AQ104" i="25" s="1"/>
  <c r="BH382" i="25"/>
  <c r="BI375" i="25" s="1"/>
  <c r="BI395" i="25"/>
  <c r="BJ388" i="25" s="1"/>
  <c r="AX232" i="25"/>
  <c r="AY225" i="25" s="1"/>
  <c r="BH379" i="25"/>
  <c r="BI372" i="25" s="1"/>
  <c r="AN59" i="25"/>
  <c r="AN66" i="25" s="1"/>
  <c r="AU186" i="25"/>
  <c r="AV179" i="25" s="1"/>
  <c r="AY247" i="25"/>
  <c r="AZ240" i="25" s="1"/>
  <c r="AQ120" i="25"/>
  <c r="AQ127" i="25" s="1"/>
  <c r="AZ260" i="25"/>
  <c r="BA253" i="25" s="1"/>
  <c r="BG366" i="25"/>
  <c r="BH359" i="25" s="1"/>
  <c r="AX229" i="25"/>
  <c r="AY222" i="25" s="1"/>
  <c r="BF352" i="25"/>
  <c r="BG345" i="25" s="1"/>
  <c r="BK426" i="25"/>
  <c r="BL419" i="25" s="1"/>
  <c r="BK425" i="25"/>
  <c r="BL418" i="25" s="1"/>
  <c r="BB293" i="25"/>
  <c r="BC286" i="25" s="1"/>
  <c r="B523" i="25"/>
  <c r="B515" i="25"/>
  <c r="AW215" i="25"/>
  <c r="AX208" i="25" s="1"/>
  <c r="AP109" i="25"/>
  <c r="AQ102" i="25" s="1"/>
  <c r="BL443" i="25"/>
  <c r="BM436" i="25" s="1"/>
  <c r="BK427" i="25"/>
  <c r="BL420" i="25" s="1"/>
  <c r="AN79" i="25"/>
  <c r="AO72" i="25" s="1"/>
  <c r="AT172" i="25"/>
  <c r="AU165" i="25" s="1"/>
  <c r="BH383" i="25"/>
  <c r="BI376" i="25" s="1"/>
  <c r="AQ118" i="25"/>
  <c r="AQ125" i="25" s="1"/>
  <c r="BC308" i="25"/>
  <c r="BD301" i="25" s="1"/>
  <c r="BM454" i="25"/>
  <c r="BB292" i="25"/>
  <c r="BC285" i="25" s="1"/>
  <c r="B537" i="25"/>
  <c r="B529" i="25"/>
  <c r="BL441" i="25"/>
  <c r="BM434" i="25" s="1"/>
  <c r="AY244" i="25"/>
  <c r="AZ237" i="25" s="1"/>
  <c r="AO98" i="25"/>
  <c r="AP91" i="25" s="1"/>
  <c r="BI394" i="25"/>
  <c r="BJ387" i="25" s="1"/>
  <c r="BJ412" i="25"/>
  <c r="BK405" i="25" s="1"/>
  <c r="BG368" i="25"/>
  <c r="BH361" i="25" s="1"/>
  <c r="AZ261" i="25"/>
  <c r="BA254" i="25" s="1"/>
  <c r="AN83" i="25"/>
  <c r="AO76" i="25" s="1"/>
  <c r="Z44" i="25"/>
  <c r="Z944" i="25" s="1"/>
  <c r="AP112" i="25"/>
  <c r="AQ105" i="25" s="1"/>
  <c r="BG367" i="25"/>
  <c r="BH360" i="25" s="1"/>
  <c r="AO96" i="25"/>
  <c r="AP89" i="25" s="1"/>
  <c r="AU185" i="25"/>
  <c r="AV178" i="25" s="1"/>
  <c r="AY245" i="25"/>
  <c r="AZ238" i="25" s="1"/>
  <c r="AQ116" i="25"/>
  <c r="AQ123" i="25" s="1"/>
  <c r="BA276" i="25"/>
  <c r="BB269" i="25" s="1"/>
  <c r="BB290" i="25"/>
  <c r="BC283" i="25" s="1"/>
  <c r="AQ119" i="25"/>
  <c r="AQ126" i="25" s="1"/>
  <c r="AW217" i="25"/>
  <c r="AX210" i="25" s="1"/>
  <c r="AS155" i="25"/>
  <c r="AT148" i="25" s="1"/>
  <c r="BI398" i="25"/>
  <c r="BJ391" i="25" s="1"/>
  <c r="AN60" i="25"/>
  <c r="AN67" i="25" s="1"/>
  <c r="AX233" i="25"/>
  <c r="AY226" i="25" s="1"/>
  <c r="BG365" i="25"/>
  <c r="BH358" i="25" s="1"/>
  <c r="BB289" i="25"/>
  <c r="BC282" i="25" s="1"/>
  <c r="AP311" i="25" l="1"/>
  <c r="AP318" i="25" s="1"/>
  <c r="AP521" i="25"/>
  <c r="AP528" i="25"/>
  <c r="AP386" i="25"/>
  <c r="AP393" i="25" s="1"/>
  <c r="AP491" i="25"/>
  <c r="AP498" i="25"/>
  <c r="AP206" i="25"/>
  <c r="AP213" i="25" s="1"/>
  <c r="AP371" i="25"/>
  <c r="AP378" i="25"/>
  <c r="AP251" i="25"/>
  <c r="AP258" i="25" s="1"/>
  <c r="AP326" i="25"/>
  <c r="AP333" i="25"/>
  <c r="AP266" i="25"/>
  <c r="AP273" i="25" s="1"/>
  <c r="AP131" i="25"/>
  <c r="AP138" i="25"/>
  <c r="AP356" i="25"/>
  <c r="AP363" i="25" s="1"/>
  <c r="AP536" i="25"/>
  <c r="AP543" i="25"/>
  <c r="AP551" i="25"/>
  <c r="AP558" i="25" s="1"/>
  <c r="AP446" i="25"/>
  <c r="AP453" i="25"/>
  <c r="AP401" i="25"/>
  <c r="AP408" i="25" s="1"/>
  <c r="AP566" i="25"/>
  <c r="AP573" i="25"/>
  <c r="AP221" i="25"/>
  <c r="AP228" i="25" s="1"/>
  <c r="AP431" i="25"/>
  <c r="AP438" i="25"/>
  <c r="AP281" i="25"/>
  <c r="AP288" i="25" s="1"/>
  <c r="AP146" i="25"/>
  <c r="AP153" i="25"/>
  <c r="AP161" i="25"/>
  <c r="AP168" i="25" s="1"/>
  <c r="AP461" i="25"/>
  <c r="AP468" i="25"/>
  <c r="AP176" i="25"/>
  <c r="AP183" i="25" s="1"/>
  <c r="AP296" i="25"/>
  <c r="AP303" i="25"/>
  <c r="AP191" i="25"/>
  <c r="AP198" i="25" s="1"/>
  <c r="AP416" i="25"/>
  <c r="AP423" i="25"/>
  <c r="AP476" i="25"/>
  <c r="AP483" i="25" s="1"/>
  <c r="AP236" i="25"/>
  <c r="AP243" i="25"/>
  <c r="AP341" i="25"/>
  <c r="AP348" i="25" s="1"/>
  <c r="AP506" i="25"/>
  <c r="AP513" i="25"/>
  <c r="C596" i="25"/>
  <c r="AP581" i="25"/>
  <c r="AP588" i="25" s="1"/>
  <c r="BE24" i="33"/>
  <c r="BD63" i="12" s="1"/>
  <c r="D49" i="40"/>
  <c r="AL17" i="41"/>
  <c r="E17" i="43" s="1"/>
  <c r="AM49" i="11"/>
  <c r="AM17" i="41" s="1"/>
  <c r="AN33" i="28"/>
  <c r="AW46" i="28"/>
  <c r="AV50" i="11"/>
  <c r="AV40" i="28"/>
  <c r="AU58" i="11"/>
  <c r="AM27" i="41"/>
  <c r="D22" i="40"/>
  <c r="D21" i="40" s="1"/>
  <c r="BF17" i="33"/>
  <c r="BF28" i="33" s="1"/>
  <c r="BF9" i="14"/>
  <c r="BE56" i="11" s="1"/>
  <c r="BE32" i="41" s="1"/>
  <c r="AL24" i="11"/>
  <c r="AL26" i="41" s="1"/>
  <c r="AM25" i="11"/>
  <c r="AL21" i="11"/>
  <c r="AM22" i="11"/>
  <c r="AB949" i="25"/>
  <c r="Z951" i="25"/>
  <c r="W34" i="11" s="1"/>
  <c r="W29" i="11" s="1"/>
  <c r="V50" i="12"/>
  <c r="Z950" i="25"/>
  <c r="W27" i="11" s="1"/>
  <c r="W20" i="11" s="1"/>
  <c r="V49" i="12"/>
  <c r="AO31" i="11"/>
  <c r="AN30" i="11"/>
  <c r="AN27" i="41" s="1"/>
  <c r="BC290" i="25"/>
  <c r="BD283" i="25" s="1"/>
  <c r="AO83" i="25"/>
  <c r="AP76" i="25" s="1"/>
  <c r="BA260" i="25"/>
  <c r="BB253" i="25" s="1"/>
  <c r="AQ111" i="25"/>
  <c r="AR104" i="25" s="1"/>
  <c r="AN57" i="25"/>
  <c r="AN64" i="25" s="1"/>
  <c r="BA262" i="25"/>
  <c r="BB255" i="25" s="1"/>
  <c r="AN56" i="25"/>
  <c r="AN63" i="25" s="1"/>
  <c r="AP96" i="25"/>
  <c r="AQ89" i="25" s="1"/>
  <c r="BH368" i="25"/>
  <c r="BI361" i="25" s="1"/>
  <c r="AP98" i="25"/>
  <c r="AQ91" i="25" s="1"/>
  <c r="BD308" i="25"/>
  <c r="BE301" i="25" s="1"/>
  <c r="BL426" i="25"/>
  <c r="BM419" i="25" s="1"/>
  <c r="BH366" i="25"/>
  <c r="BI359" i="25" s="1"/>
  <c r="AV186" i="25"/>
  <c r="AW179" i="25" s="1"/>
  <c r="BA259" i="25"/>
  <c r="BB252" i="25" s="1"/>
  <c r="AY231" i="25"/>
  <c r="AZ224" i="25" s="1"/>
  <c r="AT158" i="25"/>
  <c r="AU151" i="25" s="1"/>
  <c r="BG353" i="25"/>
  <c r="BH346" i="25" s="1"/>
  <c r="AX218" i="25"/>
  <c r="AY211" i="25" s="1"/>
  <c r="BI381" i="25"/>
  <c r="BJ374" i="25" s="1"/>
  <c r="BM440" i="25"/>
  <c r="AY233" i="25"/>
  <c r="AZ226" i="25" s="1"/>
  <c r="AZ244" i="25"/>
  <c r="BA237" i="25" s="1"/>
  <c r="AT157" i="25"/>
  <c r="AU150" i="25" s="1"/>
  <c r="BE322" i="25"/>
  <c r="BF315" i="25" s="1"/>
  <c r="BG349" i="25"/>
  <c r="BH342" i="25" s="1"/>
  <c r="AU171" i="25"/>
  <c r="AV164" i="25" s="1"/>
  <c r="AO60" i="25"/>
  <c r="AO67" i="25" s="1"/>
  <c r="AX217" i="25"/>
  <c r="AY210" i="25" s="1"/>
  <c r="BB276" i="25"/>
  <c r="BC269" i="25" s="1"/>
  <c r="BM441" i="25"/>
  <c r="BC292" i="25"/>
  <c r="BD285" i="25" s="1"/>
  <c r="AR120" i="25"/>
  <c r="AR127" i="25" s="1"/>
  <c r="AP94" i="25"/>
  <c r="AQ87" i="25" s="1"/>
  <c r="BF337" i="25"/>
  <c r="BG330" i="25" s="1"/>
  <c r="AS141" i="25"/>
  <c r="AT134" i="25" s="1"/>
  <c r="AN61" i="25"/>
  <c r="AN68" i="25" s="1"/>
  <c r="AV187" i="25"/>
  <c r="AW180" i="25" s="1"/>
  <c r="BF338" i="25"/>
  <c r="BG331" i="25" s="1"/>
  <c r="BK411" i="25"/>
  <c r="BL404" i="25" s="1"/>
  <c r="BD305" i="25"/>
  <c r="BE298" i="25" s="1"/>
  <c r="BB275" i="25"/>
  <c r="BC268" i="25" s="1"/>
  <c r="AO80" i="25"/>
  <c r="AP73" i="25" s="1"/>
  <c r="AQ110" i="25"/>
  <c r="AR103" i="25" s="1"/>
  <c r="BL424" i="25"/>
  <c r="BM417" i="25" s="1"/>
  <c r="AO81" i="25"/>
  <c r="AP74" i="25" s="1"/>
  <c r="AS140" i="25"/>
  <c r="AT133" i="25" s="1"/>
  <c r="AW201" i="25"/>
  <c r="AX194" i="25" s="1"/>
  <c r="BB277" i="25"/>
  <c r="BC270" i="25" s="1"/>
  <c r="AS139" i="25"/>
  <c r="AT132" i="25" s="1"/>
  <c r="AN58" i="25"/>
  <c r="AN65" i="25" s="1"/>
  <c r="AP95" i="25"/>
  <c r="AQ88" i="25" s="1"/>
  <c r="BH367" i="25"/>
  <c r="BI360" i="25" s="1"/>
  <c r="AR118" i="25"/>
  <c r="AR125" i="25" s="1"/>
  <c r="BF334" i="25"/>
  <c r="BG327" i="25" s="1"/>
  <c r="AV188" i="25"/>
  <c r="AW181" i="25" s="1"/>
  <c r="AX216" i="25"/>
  <c r="AY209" i="25" s="1"/>
  <c r="BC291" i="25"/>
  <c r="BD284" i="25" s="1"/>
  <c r="AU170" i="25"/>
  <c r="AV163" i="25" s="1"/>
  <c r="BF335" i="25"/>
  <c r="BG328" i="25" s="1"/>
  <c r="BJ398" i="25"/>
  <c r="BK391" i="25" s="1"/>
  <c r="BJ394" i="25"/>
  <c r="BK387" i="25" s="1"/>
  <c r="AY229" i="25"/>
  <c r="AZ222" i="25" s="1"/>
  <c r="AZ247" i="25"/>
  <c r="BA240" i="25" s="1"/>
  <c r="BB278" i="25"/>
  <c r="BC271" i="25" s="1"/>
  <c r="AX214" i="25"/>
  <c r="AY207" i="25" s="1"/>
  <c r="AZ248" i="25"/>
  <c r="BA241" i="25" s="1"/>
  <c r="BG351" i="25"/>
  <c r="BH344" i="25" s="1"/>
  <c r="AV184" i="25"/>
  <c r="AW177" i="25" s="1"/>
  <c r="BH364" i="25"/>
  <c r="BI357" i="25" s="1"/>
  <c r="BE323" i="25"/>
  <c r="BF316" i="25" s="1"/>
  <c r="BK413" i="25"/>
  <c r="BL406" i="25" s="1"/>
  <c r="BE319" i="25"/>
  <c r="BF312" i="25" s="1"/>
  <c r="BK409" i="25"/>
  <c r="BL402" i="25" s="1"/>
  <c r="AP97" i="25"/>
  <c r="AQ90" i="25" s="1"/>
  <c r="AS143" i="25"/>
  <c r="AT136" i="25" s="1"/>
  <c r="BD307" i="25"/>
  <c r="BE300" i="25" s="1"/>
  <c r="AW202" i="25"/>
  <c r="AX195" i="25" s="1"/>
  <c r="AY230" i="25"/>
  <c r="AZ223" i="25" s="1"/>
  <c r="BH365" i="25"/>
  <c r="BI358" i="25" s="1"/>
  <c r="AT155" i="25"/>
  <c r="AU148" i="25" s="1"/>
  <c r="AR119" i="25"/>
  <c r="AR126" i="25" s="1"/>
  <c r="AZ245" i="25"/>
  <c r="BA238" i="25" s="1"/>
  <c r="AV185" i="25"/>
  <c r="AW178" i="25" s="1"/>
  <c r="AQ112" i="25"/>
  <c r="AR105" i="25" s="1"/>
  <c r="AO79" i="25"/>
  <c r="AP72" i="25" s="1"/>
  <c r="AX215" i="25"/>
  <c r="AY208" i="25" s="1"/>
  <c r="BG352" i="25"/>
  <c r="BH345" i="25" s="1"/>
  <c r="B551" i="25"/>
  <c r="B543" i="25"/>
  <c r="AT156" i="25"/>
  <c r="AU149" i="25" s="1"/>
  <c r="AZ246" i="25"/>
  <c r="BA239" i="25" s="1"/>
  <c r="BM439" i="25"/>
  <c r="BD306" i="25"/>
  <c r="BE299" i="25" s="1"/>
  <c r="AR117" i="25"/>
  <c r="AR124" i="25" s="1"/>
  <c r="AU173" i="25"/>
  <c r="AV166" i="25" s="1"/>
  <c r="AU169" i="25"/>
  <c r="AV162" i="25" s="1"/>
  <c r="BB274" i="25"/>
  <c r="BC267" i="25" s="1"/>
  <c r="BL428" i="25"/>
  <c r="BM421" i="25" s="1"/>
  <c r="BJ397" i="25"/>
  <c r="BK390" i="25" s="1"/>
  <c r="BE320" i="25"/>
  <c r="BF313" i="25" s="1"/>
  <c r="BD304" i="25"/>
  <c r="BE297" i="25" s="1"/>
  <c r="BA263" i="25"/>
  <c r="BB256" i="25" s="1"/>
  <c r="BG350" i="25"/>
  <c r="BH343" i="25" s="1"/>
  <c r="BJ396" i="25"/>
  <c r="BK389" i="25" s="1"/>
  <c r="AB49" i="25"/>
  <c r="AA41" i="25"/>
  <c r="AA941" i="25" s="1"/>
  <c r="AS142" i="25"/>
  <c r="AT135" i="25" s="1"/>
  <c r="AQ108" i="25"/>
  <c r="AR101" i="25" s="1"/>
  <c r="BC293" i="25"/>
  <c r="BD286" i="25" s="1"/>
  <c r="BJ395" i="25"/>
  <c r="BK388" i="25" s="1"/>
  <c r="AP93" i="25"/>
  <c r="AQ86" i="25" s="1"/>
  <c r="AR121" i="25"/>
  <c r="AR128" i="25" s="1"/>
  <c r="BC289" i="25"/>
  <c r="BD282" i="25" s="1"/>
  <c r="BA261" i="25"/>
  <c r="BB254" i="25" s="1"/>
  <c r="BK412" i="25"/>
  <c r="BL405" i="25" s="1"/>
  <c r="AU172" i="25"/>
  <c r="AV165" i="25" s="1"/>
  <c r="BL427" i="25"/>
  <c r="BM420" i="25" s="1"/>
  <c r="AQ109" i="25"/>
  <c r="AR102" i="25" s="1"/>
  <c r="AO59" i="25"/>
  <c r="AO66" i="25" s="1"/>
  <c r="AY232" i="25"/>
  <c r="AZ225" i="25" s="1"/>
  <c r="BI382" i="25"/>
  <c r="BJ375" i="25" s="1"/>
  <c r="B555" i="25"/>
  <c r="B547" i="25"/>
  <c r="AA45" i="25"/>
  <c r="AA945" i="25" s="1"/>
  <c r="AA952" i="25" s="1"/>
  <c r="B554" i="25"/>
  <c r="B546" i="25"/>
  <c r="BI380" i="25"/>
  <c r="BJ373" i="25" s="1"/>
  <c r="AO82" i="25"/>
  <c r="AP75" i="25" s="1"/>
  <c r="AQ113" i="25"/>
  <c r="AR106" i="25" s="1"/>
  <c r="BM442" i="25"/>
  <c r="AO78" i="25"/>
  <c r="AP71" i="25" s="1"/>
  <c r="BE321" i="25"/>
  <c r="BF314" i="25" s="1"/>
  <c r="AT154" i="25"/>
  <c r="AU147" i="25" s="1"/>
  <c r="AW200" i="25"/>
  <c r="AX193" i="25" s="1"/>
  <c r="AW203" i="25"/>
  <c r="AX196" i="25" s="1"/>
  <c r="AW199" i="25"/>
  <c r="AX192" i="25" s="1"/>
  <c r="BI383" i="25"/>
  <c r="BJ376" i="25" s="1"/>
  <c r="BM443" i="25"/>
  <c r="BL425" i="25"/>
  <c r="BM418" i="25" s="1"/>
  <c r="BI379" i="25"/>
  <c r="BJ372" i="25" s="1"/>
  <c r="BK410" i="25"/>
  <c r="BL403" i="25" s="1"/>
  <c r="BF336" i="25"/>
  <c r="BG329" i="25" s="1"/>
  <c r="AR116" i="25"/>
  <c r="AR123" i="25" s="1"/>
  <c r="Z51" i="25"/>
  <c r="B552" i="25"/>
  <c r="B544" i="25"/>
  <c r="B538" i="25"/>
  <c r="B530" i="25"/>
  <c r="Z50" i="25"/>
  <c r="B556" i="25"/>
  <c r="B548" i="25"/>
  <c r="AE46" i="25"/>
  <c r="AE946" i="25" s="1"/>
  <c r="AE953" i="25" s="1"/>
  <c r="AQ191" i="25" l="1"/>
  <c r="AQ198" i="25" s="1"/>
  <c r="AQ221" i="25"/>
  <c r="AQ228" i="25"/>
  <c r="AQ266" i="25"/>
  <c r="AQ273" i="25" s="1"/>
  <c r="AQ311" i="25"/>
  <c r="AQ318" i="25"/>
  <c r="AQ476" i="25"/>
  <c r="AQ483" i="25" s="1"/>
  <c r="AQ281" i="25"/>
  <c r="AQ288" i="25"/>
  <c r="AQ356" i="25"/>
  <c r="AQ363" i="25" s="1"/>
  <c r="AQ386" i="25"/>
  <c r="AQ393" i="25"/>
  <c r="AQ341" i="25"/>
  <c r="AQ348" i="25" s="1"/>
  <c r="AQ161" i="25"/>
  <c r="AQ168" i="25"/>
  <c r="AQ551" i="25"/>
  <c r="AQ558" i="25" s="1"/>
  <c r="AQ206" i="25"/>
  <c r="AQ213" i="25"/>
  <c r="AQ176" i="25"/>
  <c r="AQ183" i="25" s="1"/>
  <c r="AQ401" i="25"/>
  <c r="AQ408" i="25"/>
  <c r="AQ251" i="25"/>
  <c r="AQ258" i="25" s="1"/>
  <c r="AQ506" i="25"/>
  <c r="AQ513" i="25"/>
  <c r="AQ416" i="25"/>
  <c r="AQ423" i="25" s="1"/>
  <c r="AQ461" i="25"/>
  <c r="AQ468" i="25"/>
  <c r="AQ431" i="25"/>
  <c r="AQ438" i="25" s="1"/>
  <c r="AQ446" i="25"/>
  <c r="AQ453" i="25"/>
  <c r="AQ131" i="25"/>
  <c r="AQ138" i="25" s="1"/>
  <c r="AQ491" i="25"/>
  <c r="AQ498" i="25"/>
  <c r="AQ581" i="25"/>
  <c r="AQ588" i="25" s="1"/>
  <c r="AQ236" i="25"/>
  <c r="AQ243" i="25"/>
  <c r="AQ296" i="25"/>
  <c r="AQ303" i="25" s="1"/>
  <c r="AQ146" i="25"/>
  <c r="AQ153" i="25"/>
  <c r="AQ566" i="25"/>
  <c r="AQ573" i="25" s="1"/>
  <c r="AQ536" i="25"/>
  <c r="AQ543" i="25"/>
  <c r="AQ326" i="25"/>
  <c r="AQ333" i="25" s="1"/>
  <c r="AQ371" i="25"/>
  <c r="AQ378" i="25"/>
  <c r="AQ521" i="25"/>
  <c r="AQ528" i="25" s="1"/>
  <c r="C611" i="25"/>
  <c r="AQ596" i="25"/>
  <c r="AQ603" i="25" s="1"/>
  <c r="AN43" i="28"/>
  <c r="AN37" i="28"/>
  <c r="AO15" i="13" s="1"/>
  <c r="AW40" i="28"/>
  <c r="AV58" i="11"/>
  <c r="AX46" i="28"/>
  <c r="AW50" i="11"/>
  <c r="W6" i="41"/>
  <c r="AL24" i="41"/>
  <c r="E26" i="43"/>
  <c r="E24" i="43" s="1"/>
  <c r="BG17" i="13"/>
  <c r="BF20" i="33"/>
  <c r="AM24" i="11"/>
  <c r="AM26" i="41" s="1"/>
  <c r="AN25" i="11"/>
  <c r="AM21" i="11"/>
  <c r="AN22" i="11"/>
  <c r="AA948" i="25"/>
  <c r="X23" i="11" s="1"/>
  <c r="W48" i="12"/>
  <c r="AO30" i="11"/>
  <c r="AO27" i="41" s="1"/>
  <c r="AP31" i="11"/>
  <c r="AA48" i="25"/>
  <c r="AB41" i="25" s="1"/>
  <c r="AB941" i="25" s="1"/>
  <c r="AE53" i="25"/>
  <c r="AP82" i="25"/>
  <c r="AQ75" i="25" s="1"/>
  <c r="BE304" i="25"/>
  <c r="BF297" i="25" s="1"/>
  <c r="BA245" i="25"/>
  <c r="BB238" i="25" s="1"/>
  <c r="BI365" i="25"/>
  <c r="BJ358" i="25" s="1"/>
  <c r="BL409" i="25"/>
  <c r="BM402" i="25" s="1"/>
  <c r="BL413" i="25"/>
  <c r="BM406" i="25" s="1"/>
  <c r="BH351" i="25"/>
  <c r="BI344" i="25" s="1"/>
  <c r="BA247" i="25"/>
  <c r="BB240" i="25" s="1"/>
  <c r="AQ95" i="25"/>
  <c r="AR88" i="25" s="1"/>
  <c r="AR110" i="25"/>
  <c r="AS103" i="25" s="1"/>
  <c r="BG337" i="25"/>
  <c r="BH330" i="25" s="1"/>
  <c r="AY218" i="25"/>
  <c r="AZ211" i="25" s="1"/>
  <c r="AW186" i="25"/>
  <c r="AX179" i="25" s="1"/>
  <c r="BD289" i="25"/>
  <c r="BE282" i="25" s="1"/>
  <c r="AS119" i="25"/>
  <c r="AS126" i="25" s="1"/>
  <c r="AZ230" i="25"/>
  <c r="BA223" i="25" s="1"/>
  <c r="AT143" i="25"/>
  <c r="AU136" i="25" s="1"/>
  <c r="BI364" i="25"/>
  <c r="BJ357" i="25" s="1"/>
  <c r="BC278" i="25"/>
  <c r="BD271" i="25" s="1"/>
  <c r="AV170" i="25"/>
  <c r="AW163" i="25" s="1"/>
  <c r="AP81" i="25"/>
  <c r="AQ74" i="25" s="1"/>
  <c r="BE305" i="25"/>
  <c r="BF298" i="25" s="1"/>
  <c r="AT141" i="25"/>
  <c r="AU134" i="25" s="1"/>
  <c r="AP60" i="25"/>
  <c r="AP67" i="25" s="1"/>
  <c r="AZ233" i="25"/>
  <c r="BA226" i="25" s="1"/>
  <c r="BH353" i="25"/>
  <c r="BI346" i="25" s="1"/>
  <c r="AZ231" i="25"/>
  <c r="BA224" i="25" s="1"/>
  <c r="AQ96" i="25"/>
  <c r="AR89" i="25" s="1"/>
  <c r="BB262" i="25"/>
  <c r="BC255" i="25" s="1"/>
  <c r="BB260" i="25"/>
  <c r="BC253" i="25" s="1"/>
  <c r="AX199" i="25"/>
  <c r="AY192" i="25" s="1"/>
  <c r="AP78" i="25"/>
  <c r="AQ71" i="25" s="1"/>
  <c r="AZ232" i="25"/>
  <c r="BA225" i="25" s="1"/>
  <c r="AS121" i="25"/>
  <c r="AS128" i="25" s="1"/>
  <c r="AR108" i="25"/>
  <c r="AS101" i="25" s="1"/>
  <c r="BC274" i="25"/>
  <c r="BD267" i="25" s="1"/>
  <c r="BE306" i="25"/>
  <c r="BF299" i="25" s="1"/>
  <c r="BH352" i="25"/>
  <c r="BI345" i="25" s="1"/>
  <c r="AR112" i="25"/>
  <c r="AS105" i="25" s="1"/>
  <c r="AX202" i="25"/>
  <c r="AY195" i="25" s="1"/>
  <c r="BA248" i="25"/>
  <c r="BB241" i="25" s="1"/>
  <c r="BK398" i="25"/>
  <c r="BL391" i="25" s="1"/>
  <c r="AS118" i="25"/>
  <c r="AS125" i="25" s="1"/>
  <c r="AO58" i="25"/>
  <c r="AO65" i="25" s="1"/>
  <c r="AX201" i="25"/>
  <c r="AY194" i="25" s="1"/>
  <c r="BL411" i="25"/>
  <c r="BM404" i="25" s="1"/>
  <c r="BC276" i="25"/>
  <c r="BD269" i="25" s="1"/>
  <c r="BF322" i="25"/>
  <c r="BG315" i="25" s="1"/>
  <c r="AU158" i="25"/>
  <c r="AV151" i="25" s="1"/>
  <c r="AQ98" i="25"/>
  <c r="AR91" i="25" s="1"/>
  <c r="AO57" i="25"/>
  <c r="AO64" i="25" s="1"/>
  <c r="AP83" i="25"/>
  <c r="AQ76" i="25" s="1"/>
  <c r="BG336" i="25"/>
  <c r="BH329" i="25" s="1"/>
  <c r="AX203" i="25"/>
  <c r="AY196" i="25" s="1"/>
  <c r="AQ93" i="25"/>
  <c r="AR86" i="25" s="1"/>
  <c r="BK397" i="25"/>
  <c r="BL390" i="25" s="1"/>
  <c r="AV169" i="25"/>
  <c r="AW162" i="25" s="1"/>
  <c r="AY215" i="25"/>
  <c r="AZ208" i="25" s="1"/>
  <c r="AW185" i="25"/>
  <c r="AX178" i="25" s="1"/>
  <c r="BK394" i="25"/>
  <c r="BL387" i="25" s="1"/>
  <c r="BI367" i="25"/>
  <c r="BJ360" i="25" s="1"/>
  <c r="AT139" i="25"/>
  <c r="AU132" i="25" s="1"/>
  <c r="AS120" i="25"/>
  <c r="AS127" i="25" s="1"/>
  <c r="BM426" i="25"/>
  <c r="BD290" i="25"/>
  <c r="BE283" i="25" s="1"/>
  <c r="BL410" i="25"/>
  <c r="BM403" i="25" s="1"/>
  <c r="BJ383" i="25"/>
  <c r="BK376" i="25" s="1"/>
  <c r="AU154" i="25"/>
  <c r="AV147" i="25" s="1"/>
  <c r="BD293" i="25"/>
  <c r="BE286" i="25" s="1"/>
  <c r="AV173" i="25"/>
  <c r="AW166" i="25" s="1"/>
  <c r="AU156" i="25"/>
  <c r="AV149" i="25" s="1"/>
  <c r="AP79" i="25"/>
  <c r="AQ72" i="25" s="1"/>
  <c r="BD291" i="25"/>
  <c r="BE284" i="25" s="1"/>
  <c r="AT140" i="25"/>
  <c r="AU133" i="25" s="1"/>
  <c r="AY217" i="25"/>
  <c r="AZ210" i="25" s="1"/>
  <c r="AV171" i="25"/>
  <c r="AW164" i="25" s="1"/>
  <c r="AU157" i="25"/>
  <c r="AV150" i="25" s="1"/>
  <c r="BJ381" i="25"/>
  <c r="BK374" i="25" s="1"/>
  <c r="AR111" i="25"/>
  <c r="AS104" i="25" s="1"/>
  <c r="AA43" i="25"/>
  <c r="AA943" i="25" s="1"/>
  <c r="B567" i="25"/>
  <c r="B559" i="25"/>
  <c r="AC42" i="25"/>
  <c r="AC942" i="25" s="1"/>
  <c r="BH350" i="25"/>
  <c r="BI343" i="25" s="1"/>
  <c r="BB263" i="25"/>
  <c r="BC256" i="25" s="1"/>
  <c r="BF320" i="25"/>
  <c r="BG313" i="25" s="1"/>
  <c r="BM428" i="25"/>
  <c r="AS117" i="25"/>
  <c r="AS124" i="25" s="1"/>
  <c r="BA246" i="25"/>
  <c r="BB239" i="25" s="1"/>
  <c r="B566" i="25"/>
  <c r="B558" i="25"/>
  <c r="AU155" i="25"/>
  <c r="AV148" i="25" s="1"/>
  <c r="BE307" i="25"/>
  <c r="BF300" i="25" s="1"/>
  <c r="AQ97" i="25"/>
  <c r="AR90" i="25" s="1"/>
  <c r="BF319" i="25"/>
  <c r="BG312" i="25" s="1"/>
  <c r="AW184" i="25"/>
  <c r="AX177" i="25" s="1"/>
  <c r="AY214" i="25"/>
  <c r="AZ207" i="25" s="1"/>
  <c r="AZ229" i="25"/>
  <c r="BA222" i="25" s="1"/>
  <c r="AF46" i="25"/>
  <c r="AF946" i="25" s="1"/>
  <c r="AF953" i="25" s="1"/>
  <c r="AS116" i="25"/>
  <c r="AS123" i="25" s="1"/>
  <c r="BM425" i="25"/>
  <c r="AR113" i="25"/>
  <c r="AS106" i="25" s="1"/>
  <c r="B570" i="25"/>
  <c r="B562" i="25"/>
  <c r="BM427" i="25"/>
  <c r="BL412" i="25"/>
  <c r="BM405" i="25" s="1"/>
  <c r="BK395" i="25"/>
  <c r="BL388" i="25" s="1"/>
  <c r="BK396" i="25"/>
  <c r="BL389" i="25" s="1"/>
  <c r="BG335" i="25"/>
  <c r="BH328" i="25" s="1"/>
  <c r="AW188" i="25"/>
  <c r="AX181" i="25" s="1"/>
  <c r="BM424" i="25"/>
  <c r="AP80" i="25"/>
  <c r="AQ73" i="25" s="1"/>
  <c r="AO61" i="25"/>
  <c r="AO68" i="25" s="1"/>
  <c r="AQ94" i="25"/>
  <c r="AR87" i="25" s="1"/>
  <c r="BA244" i="25"/>
  <c r="BB237" i="25" s="1"/>
  <c r="BB259" i="25"/>
  <c r="BC252" i="25" s="1"/>
  <c r="BI366" i="25"/>
  <c r="BJ359" i="25" s="1"/>
  <c r="BE308" i="25"/>
  <c r="BF301" i="25" s="1"/>
  <c r="BI368" i="25"/>
  <c r="BJ361" i="25" s="1"/>
  <c r="AO56" i="25"/>
  <c r="AO63" i="25" s="1"/>
  <c r="B553" i="25"/>
  <c r="B545" i="25"/>
  <c r="AA52" i="25"/>
  <c r="AY216" i="25"/>
  <c r="AZ209" i="25" s="1"/>
  <c r="BG334" i="25"/>
  <c r="BH327" i="25" s="1"/>
  <c r="BC275" i="25"/>
  <c r="BD268" i="25" s="1"/>
  <c r="AW187" i="25"/>
  <c r="AX180" i="25" s="1"/>
  <c r="BD292" i="25"/>
  <c r="BE285" i="25" s="1"/>
  <c r="BH349" i="25"/>
  <c r="BI342" i="25" s="1"/>
  <c r="AA44" i="25"/>
  <c r="AA944" i="25" s="1"/>
  <c r="B561" i="25"/>
  <c r="B569" i="25"/>
  <c r="AT142" i="25"/>
  <c r="AU135" i="25" s="1"/>
  <c r="BF323" i="25"/>
  <c r="BG316" i="25" s="1"/>
  <c r="BC277" i="25"/>
  <c r="BD270" i="25" s="1"/>
  <c r="BG338" i="25"/>
  <c r="BH331" i="25" s="1"/>
  <c r="B571" i="25"/>
  <c r="B563" i="25"/>
  <c r="BJ379" i="25"/>
  <c r="BK372" i="25" s="1"/>
  <c r="AX200" i="25"/>
  <c r="AY193" i="25" s="1"/>
  <c r="BF321" i="25"/>
  <c r="BG314" i="25" s="1"/>
  <c r="BJ380" i="25"/>
  <c r="BK373" i="25" s="1"/>
  <c r="BJ382" i="25"/>
  <c r="BK375" i="25" s="1"/>
  <c r="AP59" i="25"/>
  <c r="AP66" i="25" s="1"/>
  <c r="AR109" i="25"/>
  <c r="AS102" i="25" s="1"/>
  <c r="AV172" i="25"/>
  <c r="AW165" i="25" s="1"/>
  <c r="BB261" i="25"/>
  <c r="BC254" i="25" s="1"/>
  <c r="AR296" i="25" l="1"/>
  <c r="AR303" i="25" s="1"/>
  <c r="AR416" i="25"/>
  <c r="AR423" i="25"/>
  <c r="AR341" i="25"/>
  <c r="AR348" i="25" s="1"/>
  <c r="AR191" i="25"/>
  <c r="AR198" i="25"/>
  <c r="AR566" i="25"/>
  <c r="AR573" i="25" s="1"/>
  <c r="AR431" i="25"/>
  <c r="AR438" i="25"/>
  <c r="AR551" i="25"/>
  <c r="AR558" i="25" s="1"/>
  <c r="AR266" i="25"/>
  <c r="AR273" i="25"/>
  <c r="AR326" i="25"/>
  <c r="AR333" i="25" s="1"/>
  <c r="AR131" i="25"/>
  <c r="AR138" i="25"/>
  <c r="AR176" i="25"/>
  <c r="AR183" i="25" s="1"/>
  <c r="AR476" i="25"/>
  <c r="AR483" i="25"/>
  <c r="AR521" i="25"/>
  <c r="AR528" i="25" s="1"/>
  <c r="AR581" i="25"/>
  <c r="AR588" i="25"/>
  <c r="AR251" i="25"/>
  <c r="AR258" i="25" s="1"/>
  <c r="AR356" i="25"/>
  <c r="AR363" i="25"/>
  <c r="AR596" i="25"/>
  <c r="AR603" i="25" s="1"/>
  <c r="AR536" i="25"/>
  <c r="AR543" i="25"/>
  <c r="AR146" i="25"/>
  <c r="AR153" i="25" s="1"/>
  <c r="AR236" i="25"/>
  <c r="AR243" i="25"/>
  <c r="AR491" i="25"/>
  <c r="AR498" i="25" s="1"/>
  <c r="AR446" i="25"/>
  <c r="AR453" i="25"/>
  <c r="AR461" i="25"/>
  <c r="AR468" i="25" s="1"/>
  <c r="AR506" i="25"/>
  <c r="AR513" i="25"/>
  <c r="AR401" i="25"/>
  <c r="AR408" i="25" s="1"/>
  <c r="AR206" i="25"/>
  <c r="AR213" i="25"/>
  <c r="AR161" i="25"/>
  <c r="AR168" i="25" s="1"/>
  <c r="AR281" i="25"/>
  <c r="AR288" i="25"/>
  <c r="AR311" i="25"/>
  <c r="AR318" i="25" s="1"/>
  <c r="AR221" i="25"/>
  <c r="AR228" i="25"/>
  <c r="C626" i="25"/>
  <c r="AR611" i="25"/>
  <c r="AR618" i="25" s="1"/>
  <c r="AR371" i="25"/>
  <c r="AR378" i="25"/>
  <c r="AR386" i="25"/>
  <c r="AR393" i="25" s="1"/>
  <c r="BF24" i="33"/>
  <c r="BE63" i="12" s="1"/>
  <c r="AX40" i="28"/>
  <c r="AW58" i="11"/>
  <c r="AY46" i="28"/>
  <c r="AX50" i="11"/>
  <c r="AN49" i="11"/>
  <c r="AN17" i="41" s="1"/>
  <c r="AO33" i="28"/>
  <c r="AO37" i="28" s="1"/>
  <c r="AP15" i="13" s="1"/>
  <c r="AM24" i="41"/>
  <c r="BF18" i="33"/>
  <c r="BF19" i="33" s="1"/>
  <c r="BF21" i="33" s="1"/>
  <c r="BF30" i="33" s="1"/>
  <c r="AO25" i="11"/>
  <c r="AN24" i="11"/>
  <c r="AN26" i="41" s="1"/>
  <c r="AN24" i="41" s="1"/>
  <c r="AO22" i="11"/>
  <c r="AN21" i="11"/>
  <c r="AA950" i="25"/>
  <c r="X27" i="11" s="1"/>
  <c r="X20" i="11" s="1"/>
  <c r="W49" i="12"/>
  <c r="AA951" i="25"/>
  <c r="X34" i="11" s="1"/>
  <c r="X29" i="11" s="1"/>
  <c r="W50" i="12"/>
  <c r="AB948" i="25"/>
  <c r="Y23" i="11" s="1"/>
  <c r="X48" i="12"/>
  <c r="AC949" i="25"/>
  <c r="AQ31" i="11"/>
  <c r="AP30" i="11"/>
  <c r="AB48" i="25"/>
  <c r="AC41" i="25" s="1"/>
  <c r="AC941" i="25" s="1"/>
  <c r="AA50" i="25"/>
  <c r="AB43" i="25" s="1"/>
  <c r="AB943" i="25" s="1"/>
  <c r="AA51" i="25"/>
  <c r="AB44" i="25" s="1"/>
  <c r="AB944" i="25" s="1"/>
  <c r="AF53" i="25"/>
  <c r="AG46" i="25" s="1"/>
  <c r="AG946" i="25" s="1"/>
  <c r="AG953" i="25" s="1"/>
  <c r="AC49" i="25"/>
  <c r="AD42" i="25" s="1"/>
  <c r="AD942" i="25" s="1"/>
  <c r="BK382" i="25"/>
  <c r="BL375" i="25" s="1"/>
  <c r="AY200" i="25"/>
  <c r="AZ193" i="25" s="1"/>
  <c r="BG323" i="25"/>
  <c r="BH316" i="25" s="1"/>
  <c r="BI349" i="25"/>
  <c r="BJ342" i="25" s="1"/>
  <c r="BH334" i="25"/>
  <c r="BI327" i="25" s="1"/>
  <c r="BC259" i="25"/>
  <c r="BD252" i="25" s="1"/>
  <c r="BG320" i="25"/>
  <c r="BH313" i="25" s="1"/>
  <c r="BE291" i="25"/>
  <c r="BF284" i="25" s="1"/>
  <c r="AV156" i="25"/>
  <c r="AW149" i="25" s="1"/>
  <c r="BE293" i="25"/>
  <c r="BF286" i="25" s="1"/>
  <c r="BM411" i="25"/>
  <c r="AT118" i="25"/>
  <c r="AT125" i="25" s="1"/>
  <c r="AY202" i="25"/>
  <c r="AZ195" i="25" s="1"/>
  <c r="BA231" i="25"/>
  <c r="BB224" i="25" s="1"/>
  <c r="BD278" i="25"/>
  <c r="BE271" i="25" s="1"/>
  <c r="AU143" i="25"/>
  <c r="AV136" i="25" s="1"/>
  <c r="AS110" i="25"/>
  <c r="AT103" i="25" s="1"/>
  <c r="BI351" i="25"/>
  <c r="BJ344" i="25" s="1"/>
  <c r="BE292" i="25"/>
  <c r="BF285" i="25" s="1"/>
  <c r="AZ216" i="25"/>
  <c r="BA209" i="25" s="1"/>
  <c r="BL396" i="25"/>
  <c r="BM389" i="25" s="1"/>
  <c r="BC263" i="25"/>
  <c r="BD256" i="25" s="1"/>
  <c r="AV154" i="25"/>
  <c r="AW147" i="25" s="1"/>
  <c r="AY203" i="25"/>
  <c r="AZ196" i="25" s="1"/>
  <c r="AP57" i="25"/>
  <c r="AP64" i="25" s="1"/>
  <c r="BG322" i="25"/>
  <c r="BH315" i="25" s="1"/>
  <c r="AY201" i="25"/>
  <c r="AZ194" i="25" s="1"/>
  <c r="BF306" i="25"/>
  <c r="BG299" i="25" s="1"/>
  <c r="AT121" i="25"/>
  <c r="AT128" i="25" s="1"/>
  <c r="AQ60" i="25"/>
  <c r="AQ67" i="25" s="1"/>
  <c r="AQ81" i="25"/>
  <c r="AR74" i="25" s="1"/>
  <c r="BA230" i="25"/>
  <c r="BB223" i="25" s="1"/>
  <c r="AX186" i="25"/>
  <c r="AY179" i="25" s="1"/>
  <c r="BM413" i="25"/>
  <c r="BB245" i="25"/>
  <c r="BC238" i="25" s="1"/>
  <c r="BK380" i="25"/>
  <c r="BL373" i="25" s="1"/>
  <c r="AX187" i="25"/>
  <c r="AY180" i="25" s="1"/>
  <c r="BF308" i="25"/>
  <c r="BG301" i="25" s="1"/>
  <c r="AP61" i="25"/>
  <c r="AP68" i="25" s="1"/>
  <c r="BL395" i="25"/>
  <c r="BM388" i="25" s="1"/>
  <c r="BG319" i="25"/>
  <c r="BH312" i="25" s="1"/>
  <c r="AS111" i="25"/>
  <c r="AT104" i="25" s="1"/>
  <c r="AW171" i="25"/>
  <c r="AX164" i="25" s="1"/>
  <c r="BK383" i="25"/>
  <c r="BL376" i="25" s="1"/>
  <c r="AT120" i="25"/>
  <c r="AT127" i="25" s="1"/>
  <c r="BL394" i="25"/>
  <c r="BM387" i="25" s="1"/>
  <c r="BL397" i="25"/>
  <c r="BM390" i="25" s="1"/>
  <c r="BH336" i="25"/>
  <c r="BI329" i="25" s="1"/>
  <c r="AR98" i="25"/>
  <c r="AS91" i="25" s="1"/>
  <c r="BD274" i="25"/>
  <c r="BE267" i="25" s="1"/>
  <c r="BA232" i="25"/>
  <c r="BB225" i="25" s="1"/>
  <c r="AU141" i="25"/>
  <c r="AV134" i="25" s="1"/>
  <c r="AT119" i="25"/>
  <c r="AT126" i="25" s="1"/>
  <c r="AZ218" i="25"/>
  <c r="BA211" i="25" s="1"/>
  <c r="BM409" i="25"/>
  <c r="BF304" i="25"/>
  <c r="BG297" i="25" s="1"/>
  <c r="AQ59" i="25"/>
  <c r="AQ66" i="25" s="1"/>
  <c r="BG321" i="25"/>
  <c r="BH314" i="25" s="1"/>
  <c r="BD277" i="25"/>
  <c r="BE270" i="25" s="1"/>
  <c r="BD275" i="25"/>
  <c r="BE268" i="25" s="1"/>
  <c r="AP56" i="25"/>
  <c r="AP63" i="25" s="1"/>
  <c r="BJ366" i="25"/>
  <c r="BK359" i="25" s="1"/>
  <c r="BB244" i="25"/>
  <c r="BC237" i="25" s="1"/>
  <c r="AQ80" i="25"/>
  <c r="AR73" i="25" s="1"/>
  <c r="BH335" i="25"/>
  <c r="BI328" i="25" s="1"/>
  <c r="BM412" i="25"/>
  <c r="BA229" i="25"/>
  <c r="BB222" i="25" s="1"/>
  <c r="AV155" i="25"/>
  <c r="AW148" i="25" s="1"/>
  <c r="BK381" i="25"/>
  <c r="BL374" i="25" s="1"/>
  <c r="AZ217" i="25"/>
  <c r="BA210" i="25" s="1"/>
  <c r="AU140" i="25"/>
  <c r="AV133" i="25" s="1"/>
  <c r="BM410" i="25"/>
  <c r="AU139" i="25"/>
  <c r="AV132" i="25" s="1"/>
  <c r="AZ215" i="25"/>
  <c r="BA208" i="25" s="1"/>
  <c r="AR93" i="25"/>
  <c r="AS86" i="25" s="1"/>
  <c r="AV158" i="25"/>
  <c r="AW151" i="25" s="1"/>
  <c r="BB248" i="25"/>
  <c r="BC241" i="25" s="1"/>
  <c r="BC260" i="25"/>
  <c r="BD253" i="25" s="1"/>
  <c r="AW170" i="25"/>
  <c r="AX163" i="25" s="1"/>
  <c r="BJ364" i="25"/>
  <c r="BK357" i="25" s="1"/>
  <c r="BE289" i="25"/>
  <c r="BF282" i="25" s="1"/>
  <c r="BH337" i="25"/>
  <c r="BI330" i="25" s="1"/>
  <c r="BB247" i="25"/>
  <c r="BC240" i="25" s="1"/>
  <c r="AQ82" i="25"/>
  <c r="AR75" i="25" s="1"/>
  <c r="B584" i="25"/>
  <c r="B576" i="25"/>
  <c r="AB45" i="25"/>
  <c r="AB945" i="25" s="1"/>
  <c r="AB952" i="25" s="1"/>
  <c r="B585" i="25"/>
  <c r="B577" i="25"/>
  <c r="AX184" i="25"/>
  <c r="AY177" i="25" s="1"/>
  <c r="BF307" i="25"/>
  <c r="BG300" i="25" s="1"/>
  <c r="B581" i="25"/>
  <c r="B573" i="25"/>
  <c r="AT117" i="25"/>
  <c r="AT124" i="25" s="1"/>
  <c r="BI350" i="25"/>
  <c r="BJ343" i="25" s="1"/>
  <c r="B582" i="25"/>
  <c r="B574" i="25"/>
  <c r="AV157" i="25"/>
  <c r="AW150" i="25" s="1"/>
  <c r="AQ79" i="25"/>
  <c r="AR72" i="25" s="1"/>
  <c r="AW173" i="25"/>
  <c r="AX166" i="25" s="1"/>
  <c r="BE290" i="25"/>
  <c r="BF283" i="25" s="1"/>
  <c r="AX185" i="25"/>
  <c r="AY178" i="25" s="1"/>
  <c r="AW169" i="25"/>
  <c r="AX162" i="25" s="1"/>
  <c r="AQ83" i="25"/>
  <c r="AR76" i="25" s="1"/>
  <c r="BD276" i="25"/>
  <c r="BE269" i="25" s="1"/>
  <c r="AS112" i="25"/>
  <c r="AT105" i="25" s="1"/>
  <c r="AS108" i="25"/>
  <c r="AT101" i="25" s="1"/>
  <c r="AY199" i="25"/>
  <c r="AZ192" i="25" s="1"/>
  <c r="BC262" i="25"/>
  <c r="BD255" i="25" s="1"/>
  <c r="BA233" i="25"/>
  <c r="BB226" i="25" s="1"/>
  <c r="BJ365" i="25"/>
  <c r="BK358" i="25" s="1"/>
  <c r="BK379" i="25"/>
  <c r="BL372" i="25" s="1"/>
  <c r="BH338" i="25"/>
  <c r="BI331" i="25" s="1"/>
  <c r="BC261" i="25"/>
  <c r="BD254" i="25" s="1"/>
  <c r="AS109" i="25"/>
  <c r="AT102" i="25" s="1"/>
  <c r="AU142" i="25"/>
  <c r="AV135" i="25" s="1"/>
  <c r="B568" i="25"/>
  <c r="B560" i="25"/>
  <c r="BJ368" i="25"/>
  <c r="BK361" i="25" s="1"/>
  <c r="AR94" i="25"/>
  <c r="AS87" i="25" s="1"/>
  <c r="AX188" i="25"/>
  <c r="AY181" i="25" s="1"/>
  <c r="AS113" i="25"/>
  <c r="AT106" i="25" s="1"/>
  <c r="AT116" i="25"/>
  <c r="AT123" i="25" s="1"/>
  <c r="AZ214" i="25"/>
  <c r="BA207" i="25" s="1"/>
  <c r="AR97" i="25"/>
  <c r="AS90" i="25" s="1"/>
  <c r="BB246" i="25"/>
  <c r="BC239" i="25" s="1"/>
  <c r="BJ367" i="25"/>
  <c r="BK360" i="25" s="1"/>
  <c r="AP58" i="25"/>
  <c r="AP65" i="25" s="1"/>
  <c r="BL398" i="25"/>
  <c r="BM391" i="25" s="1"/>
  <c r="BI352" i="25"/>
  <c r="BJ345" i="25" s="1"/>
  <c r="AQ78" i="25"/>
  <c r="AR71" i="25" s="1"/>
  <c r="AR96" i="25"/>
  <c r="AS89" i="25" s="1"/>
  <c r="BI353" i="25"/>
  <c r="BJ346" i="25" s="1"/>
  <c r="BF305" i="25"/>
  <c r="BG298" i="25" s="1"/>
  <c r="AR95" i="25"/>
  <c r="AS88" i="25" s="1"/>
  <c r="AW172" i="25"/>
  <c r="AX165" i="25" s="1"/>
  <c r="B586" i="25"/>
  <c r="B578" i="25"/>
  <c r="AS161" i="25" l="1"/>
  <c r="AS168" i="25" s="1"/>
  <c r="AS341" i="25"/>
  <c r="AS348" i="25"/>
  <c r="AS566" i="25"/>
  <c r="AS573" i="25" s="1"/>
  <c r="AS386" i="25"/>
  <c r="AS393" i="25"/>
  <c r="AS461" i="25"/>
  <c r="AS468" i="25" s="1"/>
  <c r="AS251" i="25"/>
  <c r="AS258" i="25"/>
  <c r="AS551" i="25"/>
  <c r="AS558" i="25" s="1"/>
  <c r="AS146" i="25"/>
  <c r="AS153" i="25"/>
  <c r="AS176" i="25"/>
  <c r="AS183" i="25" s="1"/>
  <c r="AS311" i="25"/>
  <c r="AS318" i="25"/>
  <c r="AS491" i="25"/>
  <c r="AS498" i="25" s="1"/>
  <c r="AS521" i="25"/>
  <c r="AS528" i="25"/>
  <c r="AS401" i="25"/>
  <c r="AS408" i="25" s="1"/>
  <c r="AS596" i="25"/>
  <c r="AS603" i="25"/>
  <c r="AS326" i="25"/>
  <c r="AS333" i="25" s="1"/>
  <c r="AS296" i="25"/>
  <c r="AS303" i="25"/>
  <c r="AS221" i="25"/>
  <c r="AS228" i="25" s="1"/>
  <c r="AS281" i="25"/>
  <c r="AS288" i="25"/>
  <c r="AS506" i="25"/>
  <c r="AS513" i="25" s="1"/>
  <c r="AS236" i="25"/>
  <c r="AS243" i="25"/>
  <c r="AS356" i="25"/>
  <c r="AS363" i="25" s="1"/>
  <c r="AS476" i="25"/>
  <c r="AS483" i="25"/>
  <c r="AS131" i="25"/>
  <c r="AS138" i="25" s="1"/>
  <c r="AS431" i="25"/>
  <c r="AS438" i="25"/>
  <c r="AS191" i="25"/>
  <c r="AS198" i="25" s="1"/>
  <c r="AS611" i="25"/>
  <c r="AS618" i="25"/>
  <c r="AS371" i="25"/>
  <c r="AS378" i="25" s="1"/>
  <c r="AS206" i="25"/>
  <c r="AS213" i="25"/>
  <c r="AS446" i="25"/>
  <c r="AS453" i="25" s="1"/>
  <c r="AS536" i="25"/>
  <c r="AS543" i="25"/>
  <c r="AS581" i="25"/>
  <c r="AS588" i="25" s="1"/>
  <c r="AS266" i="25"/>
  <c r="AS273" i="25"/>
  <c r="AS416" i="25"/>
  <c r="AS423" i="25" s="1"/>
  <c r="C641" i="25"/>
  <c r="AS626" i="25"/>
  <c r="AS633" i="25" s="1"/>
  <c r="X6" i="41"/>
  <c r="AZ46" i="28"/>
  <c r="AY50" i="11"/>
  <c r="E50" i="40"/>
  <c r="AO43" i="28"/>
  <c r="AY40" i="28"/>
  <c r="AX58" i="11"/>
  <c r="AP27" i="41"/>
  <c r="BG9" i="14"/>
  <c r="BF56" i="11" s="1"/>
  <c r="BF32" i="41" s="1"/>
  <c r="BG17" i="33"/>
  <c r="BG28" i="33" s="1"/>
  <c r="AP22" i="11"/>
  <c r="AO21" i="11"/>
  <c r="AO24" i="11"/>
  <c r="AO26" i="41" s="1"/>
  <c r="AO24" i="41" s="1"/>
  <c r="AP25" i="11"/>
  <c r="AB950" i="25"/>
  <c r="Y27" i="11" s="1"/>
  <c r="Y20" i="11" s="1"/>
  <c r="X49" i="12"/>
  <c r="AB951" i="25"/>
  <c r="Y34" i="11" s="1"/>
  <c r="Y29" i="11" s="1"/>
  <c r="X50" i="12"/>
  <c r="AD949" i="25"/>
  <c r="AC948" i="25"/>
  <c r="Z23" i="11" s="1"/>
  <c r="C23" i="40" s="1"/>
  <c r="Y48" i="12"/>
  <c r="AQ30" i="11"/>
  <c r="AR31" i="11"/>
  <c r="AB52" i="25"/>
  <c r="AC45" i="25" s="1"/>
  <c r="AC945" i="25" s="1"/>
  <c r="AC952" i="25" s="1"/>
  <c r="AB51" i="25"/>
  <c r="AC44" i="25" s="1"/>
  <c r="AC944" i="25" s="1"/>
  <c r="AC48" i="25"/>
  <c r="AD41" i="25" s="1"/>
  <c r="AD941" i="25" s="1"/>
  <c r="AS96" i="25"/>
  <c r="AT89" i="25" s="1"/>
  <c r="BM398" i="25"/>
  <c r="AS97" i="25"/>
  <c r="AT90" i="25" s="1"/>
  <c r="BK365" i="25"/>
  <c r="BL358" i="25" s="1"/>
  <c r="BF290" i="25"/>
  <c r="BG283" i="25" s="1"/>
  <c r="AR82" i="25"/>
  <c r="AS75" i="25" s="1"/>
  <c r="BK364" i="25"/>
  <c r="BL357" i="25" s="1"/>
  <c r="BA217" i="25"/>
  <c r="BB210" i="25" s="1"/>
  <c r="BC244" i="25"/>
  <c r="BD237" i="25" s="1"/>
  <c r="AR59" i="25"/>
  <c r="AR66" i="25" s="1"/>
  <c r="BB232" i="25"/>
  <c r="BC225" i="25" s="1"/>
  <c r="BL383" i="25"/>
  <c r="BM376" i="25" s="1"/>
  <c r="BM395" i="25"/>
  <c r="AY186" i="25"/>
  <c r="AZ179" i="25" s="1"/>
  <c r="BF292" i="25"/>
  <c r="BG285" i="25" s="1"/>
  <c r="AT110" i="25"/>
  <c r="AU103" i="25" s="1"/>
  <c r="BE278" i="25"/>
  <c r="BF271" i="25" s="1"/>
  <c r="BF291" i="25"/>
  <c r="BG284" i="25" s="1"/>
  <c r="BD259" i="25"/>
  <c r="BE252" i="25" s="1"/>
  <c r="AX172" i="25"/>
  <c r="AY165" i="25" s="1"/>
  <c r="BA214" i="25"/>
  <c r="BB207" i="25" s="1"/>
  <c r="BK368" i="25"/>
  <c r="BL361" i="25" s="1"/>
  <c r="AV142" i="25"/>
  <c r="AW135" i="25" s="1"/>
  <c r="AX169" i="25"/>
  <c r="AY162" i="25" s="1"/>
  <c r="AX173" i="25"/>
  <c r="AY166" i="25" s="1"/>
  <c r="BC247" i="25"/>
  <c r="BD240" i="25" s="1"/>
  <c r="BL381" i="25"/>
  <c r="BM374" i="25" s="1"/>
  <c r="BI335" i="25"/>
  <c r="BJ328" i="25" s="1"/>
  <c r="BK366" i="25"/>
  <c r="BL359" i="25" s="1"/>
  <c r="BC245" i="25"/>
  <c r="BD238" i="25" s="1"/>
  <c r="AR60" i="25"/>
  <c r="AR67" i="25" s="1"/>
  <c r="BB231" i="25"/>
  <c r="BC224" i="25" s="1"/>
  <c r="BH320" i="25"/>
  <c r="BI313" i="25" s="1"/>
  <c r="BI334" i="25"/>
  <c r="BJ327" i="25" s="1"/>
  <c r="AZ200" i="25"/>
  <c r="BA193" i="25" s="1"/>
  <c r="AY188" i="25"/>
  <c r="AZ181" i="25" s="1"/>
  <c r="BB233" i="25"/>
  <c r="BC226" i="25" s="1"/>
  <c r="AT108" i="25"/>
  <c r="AU101" i="25" s="1"/>
  <c r="AY185" i="25"/>
  <c r="AZ178" i="25" s="1"/>
  <c r="AU117" i="25"/>
  <c r="AU124" i="25" s="1"/>
  <c r="BI337" i="25"/>
  <c r="BJ330" i="25" s="1"/>
  <c r="AW158" i="25"/>
  <c r="AX151" i="25" s="1"/>
  <c r="AW155" i="25"/>
  <c r="AX148" i="25" s="1"/>
  <c r="AQ56" i="25"/>
  <c r="AQ63" i="25" s="1"/>
  <c r="AZ201" i="25"/>
  <c r="BA194" i="25" s="1"/>
  <c r="BM396" i="25"/>
  <c r="AZ202" i="25"/>
  <c r="BA195" i="25" s="1"/>
  <c r="BJ349" i="25"/>
  <c r="BK342" i="25" s="1"/>
  <c r="BL382" i="25"/>
  <c r="BM375" i="25" s="1"/>
  <c r="BJ352" i="25"/>
  <c r="BK345" i="25" s="1"/>
  <c r="AS94" i="25"/>
  <c r="AT87" i="25" s="1"/>
  <c r="BD262" i="25"/>
  <c r="BE255" i="25" s="1"/>
  <c r="BF289" i="25"/>
  <c r="BG282" i="25" s="1"/>
  <c r="BD260" i="25"/>
  <c r="BE253" i="25" s="1"/>
  <c r="AV140" i="25"/>
  <c r="AW133" i="25" s="1"/>
  <c r="BB229" i="25"/>
  <c r="BC222" i="25" s="1"/>
  <c r="BE275" i="25"/>
  <c r="BF268" i="25" s="1"/>
  <c r="BH321" i="25"/>
  <c r="BI314" i="25" s="1"/>
  <c r="AU120" i="25"/>
  <c r="AU127" i="25" s="1"/>
  <c r="BA216" i="25"/>
  <c r="BB209" i="25" s="1"/>
  <c r="BJ351" i="25"/>
  <c r="BK344" i="25" s="1"/>
  <c r="AW156" i="25"/>
  <c r="AX149" i="25" s="1"/>
  <c r="BG305" i="25"/>
  <c r="BH298" i="25" s="1"/>
  <c r="AQ58" i="25"/>
  <c r="AQ65" i="25" s="1"/>
  <c r="BK367" i="25"/>
  <c r="BL360" i="25" s="1"/>
  <c r="AU116" i="25"/>
  <c r="AU123" i="25" s="1"/>
  <c r="BD261" i="25"/>
  <c r="BE254" i="25" s="1"/>
  <c r="BI338" i="25"/>
  <c r="BJ331" i="25" s="1"/>
  <c r="AZ199" i="25"/>
  <c r="BA192" i="25" s="1"/>
  <c r="AT112" i="25"/>
  <c r="AU105" i="25" s="1"/>
  <c r="AR83" i="25"/>
  <c r="AS76" i="25" s="1"/>
  <c r="AR79" i="25"/>
  <c r="AS72" i="25" s="1"/>
  <c r="B597" i="25"/>
  <c r="B589" i="25"/>
  <c r="BG307" i="25"/>
  <c r="BH300" i="25" s="1"/>
  <c r="BG304" i="25"/>
  <c r="BH297" i="25" s="1"/>
  <c r="BA218" i="25"/>
  <c r="BB211" i="25" s="1"/>
  <c r="AS98" i="25"/>
  <c r="AT91" i="25" s="1"/>
  <c r="BM397" i="25"/>
  <c r="AT111" i="25"/>
  <c r="AU104" i="25" s="1"/>
  <c r="BG308" i="25"/>
  <c r="BH301" i="25" s="1"/>
  <c r="BL380" i="25"/>
  <c r="BM373" i="25" s="1"/>
  <c r="BB230" i="25"/>
  <c r="BC223" i="25" s="1"/>
  <c r="BG306" i="25"/>
  <c r="BH299" i="25" s="1"/>
  <c r="BH322" i="25"/>
  <c r="BI315" i="25" s="1"/>
  <c r="AZ203" i="25"/>
  <c r="BA196" i="25" s="1"/>
  <c r="B583" i="25"/>
  <c r="B575" i="25"/>
  <c r="AT109" i="25"/>
  <c r="AU102" i="25" s="1"/>
  <c r="BL379" i="25"/>
  <c r="BM372" i="25" s="1"/>
  <c r="BE276" i="25"/>
  <c r="BF269" i="25" s="1"/>
  <c r="BH323" i="25"/>
  <c r="BI316" i="25" s="1"/>
  <c r="B601" i="25"/>
  <c r="B593" i="25"/>
  <c r="AS95" i="25"/>
  <c r="AT88" i="25" s="1"/>
  <c r="BJ353" i="25"/>
  <c r="BK346" i="25" s="1"/>
  <c r="AR78" i="25"/>
  <c r="AS71" i="25" s="1"/>
  <c r="BC246" i="25"/>
  <c r="BD239" i="25" s="1"/>
  <c r="AT113" i="25"/>
  <c r="AU106" i="25" s="1"/>
  <c r="AW157" i="25"/>
  <c r="AX150" i="25" s="1"/>
  <c r="BJ350" i="25"/>
  <c r="BK343" i="25" s="1"/>
  <c r="B588" i="25"/>
  <c r="B596" i="25"/>
  <c r="AY184" i="25"/>
  <c r="AZ177" i="25" s="1"/>
  <c r="B592" i="25"/>
  <c r="B600" i="25"/>
  <c r="B591" i="25"/>
  <c r="B599" i="25"/>
  <c r="AX170" i="25"/>
  <c r="AY163" i="25" s="1"/>
  <c r="BC248" i="25"/>
  <c r="BD241" i="25" s="1"/>
  <c r="AS93" i="25"/>
  <c r="AT86" i="25" s="1"/>
  <c r="AV139" i="25"/>
  <c r="AW132" i="25" s="1"/>
  <c r="AR80" i="25"/>
  <c r="AS73" i="25" s="1"/>
  <c r="BE277" i="25"/>
  <c r="BF270" i="25" s="1"/>
  <c r="AU119" i="25"/>
  <c r="AU126" i="25" s="1"/>
  <c r="AV141" i="25"/>
  <c r="AW134" i="25" s="1"/>
  <c r="BE274" i="25"/>
  <c r="BF267" i="25" s="1"/>
  <c r="BI336" i="25"/>
  <c r="BJ329" i="25" s="1"/>
  <c r="BM394" i="25"/>
  <c r="AX171" i="25"/>
  <c r="AY164" i="25" s="1"/>
  <c r="BH319" i="25"/>
  <c r="BI312" i="25" s="1"/>
  <c r="AQ61" i="25"/>
  <c r="AQ68" i="25" s="1"/>
  <c r="AY187" i="25"/>
  <c r="AZ180" i="25" s="1"/>
  <c r="AR81" i="25"/>
  <c r="AS74" i="25" s="1"/>
  <c r="AU121" i="25"/>
  <c r="AU128" i="25" s="1"/>
  <c r="AQ57" i="25"/>
  <c r="AQ64" i="25" s="1"/>
  <c r="AW154" i="25"/>
  <c r="AX147" i="25" s="1"/>
  <c r="BD263" i="25"/>
  <c r="BE256" i="25" s="1"/>
  <c r="AV143" i="25"/>
  <c r="AW136" i="25" s="1"/>
  <c r="AU118" i="25"/>
  <c r="AU125" i="25" s="1"/>
  <c r="BF293" i="25"/>
  <c r="BG286" i="25" s="1"/>
  <c r="AB50" i="25"/>
  <c r="AD49" i="25"/>
  <c r="AG53" i="25"/>
  <c r="BA215" i="25"/>
  <c r="BB208" i="25" s="1"/>
  <c r="AT371" i="25" l="1"/>
  <c r="AT378" i="25" s="1"/>
  <c r="AT491" i="25"/>
  <c r="AT498" i="25"/>
  <c r="AT461" i="25"/>
  <c r="AT468" i="25" s="1"/>
  <c r="AT581" i="25"/>
  <c r="AT588" i="25"/>
  <c r="AT131" i="25"/>
  <c r="AT138" i="25" s="1"/>
  <c r="AT326" i="25"/>
  <c r="AT333" i="25"/>
  <c r="AT551" i="25"/>
  <c r="AT558" i="25" s="1"/>
  <c r="AT506" i="25"/>
  <c r="AT513" i="25"/>
  <c r="AT566" i="25"/>
  <c r="AT573" i="25" s="1"/>
  <c r="AT446" i="25"/>
  <c r="AT453" i="25"/>
  <c r="AT356" i="25"/>
  <c r="AT363" i="25" s="1"/>
  <c r="AT401" i="25"/>
  <c r="AT408" i="25"/>
  <c r="AT416" i="25"/>
  <c r="AT423" i="25" s="1"/>
  <c r="AT191" i="25"/>
  <c r="AT198" i="25"/>
  <c r="AT221" i="25"/>
  <c r="AT228" i="25" s="1"/>
  <c r="AT176" i="25"/>
  <c r="AT183" i="25"/>
  <c r="AT161" i="25"/>
  <c r="AT168" i="25" s="1"/>
  <c r="AT266" i="25"/>
  <c r="AT273" i="25"/>
  <c r="AT206" i="25"/>
  <c r="AT213" i="25" s="1"/>
  <c r="AT611" i="25"/>
  <c r="AT618" i="25"/>
  <c r="AT476" i="25"/>
  <c r="AT483" i="25" s="1"/>
  <c r="AT281" i="25"/>
  <c r="AT288" i="25"/>
  <c r="AT596" i="25"/>
  <c r="AT603" i="25" s="1"/>
  <c r="AT311" i="25"/>
  <c r="AT318" i="25"/>
  <c r="AT251" i="25"/>
  <c r="AT258" i="25" s="1"/>
  <c r="AT386" i="25"/>
  <c r="AT393" i="25"/>
  <c r="C656" i="25"/>
  <c r="AT641" i="25"/>
  <c r="AT648" i="25" s="1"/>
  <c r="AT626" i="25"/>
  <c r="AT633" i="25"/>
  <c r="AT536" i="25"/>
  <c r="AT543" i="25" s="1"/>
  <c r="AT431" i="25"/>
  <c r="AT438" i="25"/>
  <c r="AT236" i="25"/>
  <c r="AT243" i="25" s="1"/>
  <c r="AT296" i="25"/>
  <c r="AT303" i="25"/>
  <c r="AT521" i="25"/>
  <c r="AT528" i="25" s="1"/>
  <c r="AT146" i="25"/>
  <c r="AT153" i="25"/>
  <c r="AT341" i="25"/>
  <c r="AT348" i="25" s="1"/>
  <c r="Y6" i="41"/>
  <c r="E58" i="40"/>
  <c r="AZ40" i="28"/>
  <c r="AY58" i="11"/>
  <c r="AO49" i="11"/>
  <c r="AO17" i="41" s="1"/>
  <c r="AP33" i="28"/>
  <c r="AP37" i="28" s="1"/>
  <c r="AQ15" i="13" s="1"/>
  <c r="BA46" i="28"/>
  <c r="AZ50" i="11"/>
  <c r="AQ27" i="41"/>
  <c r="C48" i="42"/>
  <c r="BG20" i="33"/>
  <c r="BH17" i="13"/>
  <c r="AP24" i="11"/>
  <c r="AP26" i="41" s="1"/>
  <c r="AP24" i="41" s="1"/>
  <c r="AQ25" i="11"/>
  <c r="AQ22" i="11"/>
  <c r="AP21" i="11"/>
  <c r="AC951" i="25"/>
  <c r="Z34" i="11" s="1"/>
  <c r="Y50" i="12"/>
  <c r="C50" i="42" s="1"/>
  <c r="AD948" i="25"/>
  <c r="AA23" i="11" s="1"/>
  <c r="Z48" i="12"/>
  <c r="AS31" i="11"/>
  <c r="AR30" i="11"/>
  <c r="AC52" i="25"/>
  <c r="AD45" i="25" s="1"/>
  <c r="AD945" i="25" s="1"/>
  <c r="AD952" i="25" s="1"/>
  <c r="AV121" i="25"/>
  <c r="AV128" i="25" s="1"/>
  <c r="BI319" i="25"/>
  <c r="BJ312" i="25" s="1"/>
  <c r="BF274" i="25"/>
  <c r="BG267" i="25" s="1"/>
  <c r="BK353" i="25"/>
  <c r="BL346" i="25" s="1"/>
  <c r="BI322" i="25"/>
  <c r="BJ315" i="25" s="1"/>
  <c r="BB218" i="25"/>
  <c r="BC211" i="25" s="1"/>
  <c r="BK351" i="25"/>
  <c r="BL344" i="25" s="1"/>
  <c r="BI321" i="25"/>
  <c r="BJ314" i="25" s="1"/>
  <c r="AW140" i="25"/>
  <c r="AX133" i="25" s="1"/>
  <c r="BK352" i="25"/>
  <c r="BL345" i="25" s="1"/>
  <c r="AU108" i="25"/>
  <c r="AV101" i="25" s="1"/>
  <c r="BL364" i="25"/>
  <c r="BM357" i="25" s="1"/>
  <c r="BB215" i="25"/>
  <c r="BC208" i="25" s="1"/>
  <c r="BE263" i="25"/>
  <c r="BF256" i="25" s="1"/>
  <c r="AS81" i="25"/>
  <c r="AT74" i="25" s="1"/>
  <c r="AY171" i="25"/>
  <c r="AZ164" i="25" s="1"/>
  <c r="AW141" i="25"/>
  <c r="AX134" i="25" s="1"/>
  <c r="BI323" i="25"/>
  <c r="BJ316" i="25" s="1"/>
  <c r="AT98" i="25"/>
  <c r="AU91" i="25" s="1"/>
  <c r="BH304" i="25"/>
  <c r="BI297" i="25" s="1"/>
  <c r="AU112" i="25"/>
  <c r="AV105" i="25" s="1"/>
  <c r="BH305" i="25"/>
  <c r="BI298" i="25" s="1"/>
  <c r="BB216" i="25"/>
  <c r="BC209" i="25" s="1"/>
  <c r="BF275" i="25"/>
  <c r="BG268" i="25" s="1"/>
  <c r="BC233" i="25"/>
  <c r="BD226" i="25" s="1"/>
  <c r="BL366" i="25"/>
  <c r="BM359" i="25" s="1"/>
  <c r="BB214" i="25"/>
  <c r="BC207" i="25" s="1"/>
  <c r="AZ186" i="25"/>
  <c r="BA179" i="25" s="1"/>
  <c r="BC232" i="25"/>
  <c r="BD225" i="25" s="1"/>
  <c r="BD244" i="25"/>
  <c r="BE237" i="25" s="1"/>
  <c r="AS82" i="25"/>
  <c r="AT75" i="25" s="1"/>
  <c r="AX154" i="25"/>
  <c r="AY147" i="25" s="1"/>
  <c r="AZ187" i="25"/>
  <c r="BA180" i="25" s="1"/>
  <c r="AS80" i="25"/>
  <c r="AT73" i="25" s="1"/>
  <c r="AZ184" i="25"/>
  <c r="BA177" i="25" s="1"/>
  <c r="BF276" i="25"/>
  <c r="BG269" i="25" s="1"/>
  <c r="BH308" i="25"/>
  <c r="BI301" i="25" s="1"/>
  <c r="BH307" i="25"/>
  <c r="BI300" i="25" s="1"/>
  <c r="BL367" i="25"/>
  <c r="BM360" i="25" s="1"/>
  <c r="AX155" i="25"/>
  <c r="AY148" i="25" s="1"/>
  <c r="AZ188" i="25"/>
  <c r="BA181" i="25" s="1"/>
  <c r="BI320" i="25"/>
  <c r="BJ313" i="25" s="1"/>
  <c r="BJ335" i="25"/>
  <c r="BK328" i="25" s="1"/>
  <c r="AY173" i="25"/>
  <c r="AZ166" i="25" s="1"/>
  <c r="AY172" i="25"/>
  <c r="AZ165" i="25" s="1"/>
  <c r="AU110" i="25"/>
  <c r="AV103" i="25" s="1"/>
  <c r="BG290" i="25"/>
  <c r="BH283" i="25" s="1"/>
  <c r="AR57" i="25"/>
  <c r="AR64" i="25" s="1"/>
  <c r="AR61" i="25"/>
  <c r="AR68" i="25" s="1"/>
  <c r="BJ336" i="25"/>
  <c r="BK329" i="25" s="1"/>
  <c r="BD248" i="25"/>
  <c r="BE241" i="25" s="1"/>
  <c r="AX157" i="25"/>
  <c r="AY150" i="25" s="1"/>
  <c r="BA203" i="25"/>
  <c r="BB196" i="25" s="1"/>
  <c r="BC230" i="25"/>
  <c r="BD223" i="25" s="1"/>
  <c r="AU111" i="25"/>
  <c r="AV104" i="25" s="1"/>
  <c r="AV120" i="25"/>
  <c r="AV127" i="25" s="1"/>
  <c r="AT94" i="25"/>
  <c r="AU87" i="25" s="1"/>
  <c r="BJ337" i="25"/>
  <c r="BK330" i="25" s="1"/>
  <c r="BA200" i="25"/>
  <c r="BB193" i="25" s="1"/>
  <c r="BM381" i="25"/>
  <c r="AY169" i="25"/>
  <c r="AZ162" i="25" s="1"/>
  <c r="BE259" i="25"/>
  <c r="BF252" i="25" s="1"/>
  <c r="BL365" i="25"/>
  <c r="BM358" i="25" s="1"/>
  <c r="AT96" i="25"/>
  <c r="AU89" i="25" s="1"/>
  <c r="AW143" i="25"/>
  <c r="AX136" i="25" s="1"/>
  <c r="BF277" i="25"/>
  <c r="BG270" i="25" s="1"/>
  <c r="AW139" i="25"/>
  <c r="AX132" i="25" s="1"/>
  <c r="B614" i="25"/>
  <c r="B606" i="25"/>
  <c r="BK350" i="25"/>
  <c r="BL343" i="25" s="1"/>
  <c r="AU113" i="25"/>
  <c r="AV106" i="25" s="1"/>
  <c r="AS78" i="25"/>
  <c r="AT71" i="25" s="1"/>
  <c r="AT95" i="25"/>
  <c r="AU88" i="25" s="1"/>
  <c r="BM379" i="25"/>
  <c r="BH306" i="25"/>
  <c r="BI299" i="25" s="1"/>
  <c r="BM380" i="25"/>
  <c r="B612" i="25"/>
  <c r="B604" i="25"/>
  <c r="AS83" i="25"/>
  <c r="AT76" i="25" s="1"/>
  <c r="BA199" i="25"/>
  <c r="BB192" i="25" s="1"/>
  <c r="BE261" i="25"/>
  <c r="BF254" i="25" s="1"/>
  <c r="AX156" i="25"/>
  <c r="AY149" i="25" s="1"/>
  <c r="BG289" i="25"/>
  <c r="BH282" i="25" s="1"/>
  <c r="BE262" i="25"/>
  <c r="BF255" i="25" s="1"/>
  <c r="BM382" i="25"/>
  <c r="AR56" i="25"/>
  <c r="AR63" i="25" s="1"/>
  <c r="AZ185" i="25"/>
  <c r="BA178" i="25" s="1"/>
  <c r="BJ334" i="25"/>
  <c r="BK327" i="25" s="1"/>
  <c r="BC231" i="25"/>
  <c r="BD224" i="25" s="1"/>
  <c r="AS60" i="25"/>
  <c r="AS67" i="25" s="1"/>
  <c r="BD247" i="25"/>
  <c r="BE240" i="25" s="1"/>
  <c r="AW142" i="25"/>
  <c r="AX135" i="25" s="1"/>
  <c r="BG291" i="25"/>
  <c r="BH284" i="25" s="1"/>
  <c r="BF278" i="25"/>
  <c r="BG271" i="25" s="1"/>
  <c r="BG292" i="25"/>
  <c r="BH285" i="25" s="1"/>
  <c r="BB217" i="25"/>
  <c r="BC210" i="25" s="1"/>
  <c r="AH46" i="25"/>
  <c r="AH946" i="25" s="1"/>
  <c r="AH953" i="25" s="1"/>
  <c r="AC43" i="25"/>
  <c r="AC943" i="25" s="1"/>
  <c r="BD245" i="25"/>
  <c r="BE238" i="25" s="1"/>
  <c r="BM383" i="25"/>
  <c r="AS59" i="25"/>
  <c r="AS66" i="25" s="1"/>
  <c r="AE42" i="25"/>
  <c r="AE942" i="25" s="1"/>
  <c r="BG293" i="25"/>
  <c r="BH286" i="25" s="1"/>
  <c r="AV118" i="25"/>
  <c r="AV125" i="25" s="1"/>
  <c r="AV119" i="25"/>
  <c r="AV126" i="25" s="1"/>
  <c r="AT93" i="25"/>
  <c r="AU86" i="25" s="1"/>
  <c r="AY170" i="25"/>
  <c r="AZ163" i="25" s="1"/>
  <c r="B615" i="25"/>
  <c r="B607" i="25"/>
  <c r="B611" i="25"/>
  <c r="B603" i="25"/>
  <c r="BD246" i="25"/>
  <c r="BE239" i="25" s="1"/>
  <c r="AU109" i="25"/>
  <c r="AV102" i="25" s="1"/>
  <c r="AS79" i="25"/>
  <c r="AT72" i="25" s="1"/>
  <c r="BJ338" i="25"/>
  <c r="BK331" i="25" s="1"/>
  <c r="AV116" i="25"/>
  <c r="AV123" i="25" s="1"/>
  <c r="AR58" i="25"/>
  <c r="AR65" i="25" s="1"/>
  <c r="AT97" i="25"/>
  <c r="AU90" i="25" s="1"/>
  <c r="AD48" i="25"/>
  <c r="B616" i="25"/>
  <c r="B608" i="25"/>
  <c r="B598" i="25"/>
  <c r="B590" i="25"/>
  <c r="AC51" i="25"/>
  <c r="BC229" i="25"/>
  <c r="BD222" i="25" s="1"/>
  <c r="BE260" i="25"/>
  <c r="BF253" i="25" s="1"/>
  <c r="BK349" i="25"/>
  <c r="BL342" i="25" s="1"/>
  <c r="BA202" i="25"/>
  <c r="BB195" i="25" s="1"/>
  <c r="BA201" i="25"/>
  <c r="BB194" i="25" s="1"/>
  <c r="AX158" i="25"/>
  <c r="AY151" i="25" s="1"/>
  <c r="AV117" i="25"/>
  <c r="AV124" i="25" s="1"/>
  <c r="BL368" i="25"/>
  <c r="BM361" i="25" s="1"/>
  <c r="AU206" i="25" l="1"/>
  <c r="AU213" i="25" s="1"/>
  <c r="AU461" i="25"/>
  <c r="AU468" i="25"/>
  <c r="AU131" i="25"/>
  <c r="AU138" i="25" s="1"/>
  <c r="AU521" i="25"/>
  <c r="AU528" i="25"/>
  <c r="AU596" i="25"/>
  <c r="AU603" i="25" s="1"/>
  <c r="AU221" i="25"/>
  <c r="AU228" i="25"/>
  <c r="AU551" i="25"/>
  <c r="AU558" i="25" s="1"/>
  <c r="AU536" i="25"/>
  <c r="AU543" i="25"/>
  <c r="AU356" i="25"/>
  <c r="AU363" i="25" s="1"/>
  <c r="AU236" i="25"/>
  <c r="AU243" i="25"/>
  <c r="AU476" i="25"/>
  <c r="AU483" i="25" s="1"/>
  <c r="AU416" i="25"/>
  <c r="AU423" i="25"/>
  <c r="AU341" i="25"/>
  <c r="AU348" i="25" s="1"/>
  <c r="AU251" i="25"/>
  <c r="AU258" i="25"/>
  <c r="AU161" i="25"/>
  <c r="AU168" i="25" s="1"/>
  <c r="AU566" i="25"/>
  <c r="AU573" i="25"/>
  <c r="AU371" i="25"/>
  <c r="AU378" i="25" s="1"/>
  <c r="AU146" i="25"/>
  <c r="AU153" i="25"/>
  <c r="AU431" i="25"/>
  <c r="AU438" i="25" s="1"/>
  <c r="AU626" i="25"/>
  <c r="AU633" i="25"/>
  <c r="AU311" i="25"/>
  <c r="AU318" i="25" s="1"/>
  <c r="AU281" i="25"/>
  <c r="AU288" i="25"/>
  <c r="AU611" i="25"/>
  <c r="AU618" i="25" s="1"/>
  <c r="AU266" i="25"/>
  <c r="AU273" i="25"/>
  <c r="AU176" i="25"/>
  <c r="AU183" i="25" s="1"/>
  <c r="AU191" i="25"/>
  <c r="AU198" i="25"/>
  <c r="AU401" i="25"/>
  <c r="AU408" i="25" s="1"/>
  <c r="AU446" i="25"/>
  <c r="AU453" i="25"/>
  <c r="AU506" i="25"/>
  <c r="AU513" i="25" s="1"/>
  <c r="AU326" i="25"/>
  <c r="AU333" i="25"/>
  <c r="AU491" i="25"/>
  <c r="AU498" i="25" s="1"/>
  <c r="AU641" i="25"/>
  <c r="AU648" i="25"/>
  <c r="AU296" i="25"/>
  <c r="AU303" i="25" s="1"/>
  <c r="AU386" i="25"/>
  <c r="AU393" i="25"/>
  <c r="AU581" i="25"/>
  <c r="AU588" i="25" s="1"/>
  <c r="C671" i="25"/>
  <c r="AU656" i="25"/>
  <c r="AU663" i="25" s="1"/>
  <c r="BG24" i="33"/>
  <c r="BF63" i="12" s="1"/>
  <c r="AP43" i="28"/>
  <c r="BA40" i="28"/>
  <c r="AZ58" i="11"/>
  <c r="AP49" i="11"/>
  <c r="AP17" i="41" s="1"/>
  <c r="AQ33" i="28"/>
  <c r="BB46" i="28"/>
  <c r="BA50" i="11"/>
  <c r="AR27" i="41"/>
  <c r="Z29" i="11"/>
  <c r="C34" i="40"/>
  <c r="C29" i="40" s="1"/>
  <c r="BG18" i="33"/>
  <c r="BG19" i="33" s="1"/>
  <c r="BG21" i="33" s="1"/>
  <c r="BG30" i="33" s="1"/>
  <c r="AR22" i="11"/>
  <c r="AQ21" i="11"/>
  <c r="AQ24" i="11"/>
  <c r="AQ26" i="41" s="1"/>
  <c r="AQ24" i="41" s="1"/>
  <c r="AR25" i="11"/>
  <c r="AC950" i="25"/>
  <c r="Z27" i="11" s="1"/>
  <c r="Y49" i="12"/>
  <c r="AE949" i="25"/>
  <c r="AS30" i="11"/>
  <c r="AT31" i="11"/>
  <c r="AC50" i="25"/>
  <c r="AD43" i="25" s="1"/>
  <c r="AD943" i="25" s="1"/>
  <c r="AW116" i="25"/>
  <c r="AW123" i="25" s="1"/>
  <c r="AT78" i="25"/>
  <c r="AU71" i="25" s="1"/>
  <c r="BI307" i="25"/>
  <c r="BJ300" i="25" s="1"/>
  <c r="AT80" i="25"/>
  <c r="AU73" i="25" s="1"/>
  <c r="BD233" i="25"/>
  <c r="BE226" i="25" s="1"/>
  <c r="BI304" i="25"/>
  <c r="BJ297" i="25" s="1"/>
  <c r="AX141" i="25"/>
  <c r="AY134" i="25" s="1"/>
  <c r="BL352" i="25"/>
  <c r="BM345" i="25" s="1"/>
  <c r="BC218" i="25"/>
  <c r="BD211" i="25" s="1"/>
  <c r="BM368" i="25"/>
  <c r="AW119" i="25"/>
  <c r="AW126" i="25" s="1"/>
  <c r="AT83" i="25"/>
  <c r="AU76" i="25" s="1"/>
  <c r="BG277" i="25"/>
  <c r="BH270" i="25" s="1"/>
  <c r="BF259" i="25"/>
  <c r="BG252" i="25" s="1"/>
  <c r="AZ173" i="25"/>
  <c r="BA166" i="25" s="1"/>
  <c r="BI308" i="25"/>
  <c r="BJ301" i="25" s="1"/>
  <c r="BA187" i="25"/>
  <c r="BB180" i="25" s="1"/>
  <c r="BA186" i="25"/>
  <c r="BB179" i="25" s="1"/>
  <c r="AU98" i="25"/>
  <c r="AV91" i="25" s="1"/>
  <c r="AZ171" i="25"/>
  <c r="BA164" i="25" s="1"/>
  <c r="AX140" i="25"/>
  <c r="AY133" i="25" s="1"/>
  <c r="BJ322" i="25"/>
  <c r="BK315" i="25" s="1"/>
  <c r="BG274" i="25"/>
  <c r="BH267" i="25" s="1"/>
  <c r="AW117" i="25"/>
  <c r="AW124" i="25" s="1"/>
  <c r="BB202" i="25"/>
  <c r="BC195" i="25" s="1"/>
  <c r="AU97" i="25"/>
  <c r="AV90" i="25" s="1"/>
  <c r="AZ170" i="25"/>
  <c r="BA163" i="25" s="1"/>
  <c r="BH292" i="25"/>
  <c r="BI285" i="25" s="1"/>
  <c r="AY156" i="25"/>
  <c r="AZ149" i="25" s="1"/>
  <c r="BI306" i="25"/>
  <c r="BJ299" i="25" s="1"/>
  <c r="AZ169" i="25"/>
  <c r="BA162" i="25" s="1"/>
  <c r="BK336" i="25"/>
  <c r="BL329" i="25" s="1"/>
  <c r="BA188" i="25"/>
  <c r="BB181" i="25" s="1"/>
  <c r="BG276" i="25"/>
  <c r="BH269" i="25" s="1"/>
  <c r="AY154" i="25"/>
  <c r="AZ147" i="25" s="1"/>
  <c r="BE244" i="25"/>
  <c r="BF237" i="25" s="1"/>
  <c r="BC214" i="25"/>
  <c r="BD207" i="25" s="1"/>
  <c r="BJ323" i="25"/>
  <c r="BK316" i="25" s="1"/>
  <c r="AT81" i="25"/>
  <c r="AU74" i="25" s="1"/>
  <c r="BM364" i="25"/>
  <c r="BJ321" i="25"/>
  <c r="BK314" i="25" s="1"/>
  <c r="BJ319" i="25"/>
  <c r="BK312" i="25" s="1"/>
  <c r="AY158" i="25"/>
  <c r="AZ151" i="25" s="1"/>
  <c r="BL349" i="25"/>
  <c r="BM342" i="25" s="1"/>
  <c r="BD229" i="25"/>
  <c r="BE222" i="25" s="1"/>
  <c r="AS58" i="25"/>
  <c r="AS65" i="25" s="1"/>
  <c r="AV109" i="25"/>
  <c r="AW102" i="25" s="1"/>
  <c r="AU95" i="25"/>
  <c r="AV88" i="25" s="1"/>
  <c r="BD230" i="25"/>
  <c r="BE223" i="25" s="1"/>
  <c r="BM367" i="25"/>
  <c r="BA184" i="25"/>
  <c r="BB177" i="25" s="1"/>
  <c r="BM366" i="25"/>
  <c r="BF263" i="25"/>
  <c r="BG256" i="25" s="1"/>
  <c r="BL351" i="25"/>
  <c r="BM344" i="25" s="1"/>
  <c r="AW121" i="25"/>
  <c r="AW128" i="25" s="1"/>
  <c r="B618" i="25"/>
  <c r="B626" i="25"/>
  <c r="AE49" i="25"/>
  <c r="BC217" i="25"/>
  <c r="BD210" i="25" s="1"/>
  <c r="BG278" i="25"/>
  <c r="BH271" i="25" s="1"/>
  <c r="AX142" i="25"/>
  <c r="AY135" i="25" s="1"/>
  <c r="BD231" i="25"/>
  <c r="BE224" i="25" s="1"/>
  <c r="BA185" i="25"/>
  <c r="BB178" i="25" s="1"/>
  <c r="AS56" i="25"/>
  <c r="AS63" i="25" s="1"/>
  <c r="BF262" i="25"/>
  <c r="BG255" i="25" s="1"/>
  <c r="BF261" i="25"/>
  <c r="BG254" i="25" s="1"/>
  <c r="AV113" i="25"/>
  <c r="AW106" i="25" s="1"/>
  <c r="B629" i="25"/>
  <c r="B621" i="25"/>
  <c r="BM365" i="25"/>
  <c r="BB200" i="25"/>
  <c r="BC193" i="25" s="1"/>
  <c r="AU94" i="25"/>
  <c r="AV87" i="25" s="1"/>
  <c r="AV111" i="25"/>
  <c r="AW104" i="25" s="1"/>
  <c r="BB203" i="25"/>
  <c r="BC196" i="25" s="1"/>
  <c r="BE248" i="25"/>
  <c r="BF241" i="25" s="1"/>
  <c r="AS61" i="25"/>
  <c r="AS68" i="25" s="1"/>
  <c r="BH290" i="25"/>
  <c r="BI283" i="25" s="1"/>
  <c r="AZ172" i="25"/>
  <c r="BA165" i="25" s="1"/>
  <c r="BK335" i="25"/>
  <c r="BL328" i="25" s="1"/>
  <c r="BC216" i="25"/>
  <c r="BD209" i="25" s="1"/>
  <c r="BI305" i="25"/>
  <c r="BJ298" i="25" s="1"/>
  <c r="BC215" i="25"/>
  <c r="BD208" i="25" s="1"/>
  <c r="AV108" i="25"/>
  <c r="AW101" i="25" s="1"/>
  <c r="AD44" i="25"/>
  <c r="AD944" i="25" s="1"/>
  <c r="B631" i="25"/>
  <c r="B623" i="25"/>
  <c r="AH53" i="25"/>
  <c r="BB201" i="25"/>
  <c r="BC194" i="25" s="1"/>
  <c r="BF260" i="25"/>
  <c r="BG253" i="25" s="1"/>
  <c r="AE41" i="25"/>
  <c r="AE941" i="25" s="1"/>
  <c r="BK338" i="25"/>
  <c r="BL331" i="25" s="1"/>
  <c r="BE246" i="25"/>
  <c r="BF239" i="25" s="1"/>
  <c r="B630" i="25"/>
  <c r="B622" i="25"/>
  <c r="AU93" i="25"/>
  <c r="AV86" i="25" s="1"/>
  <c r="BH293" i="25"/>
  <c r="BI286" i="25" s="1"/>
  <c r="AT59" i="25"/>
  <c r="AT66" i="25" s="1"/>
  <c r="BH291" i="25"/>
  <c r="BI284" i="25" s="1"/>
  <c r="BE247" i="25"/>
  <c r="BF240" i="25" s="1"/>
  <c r="AT60" i="25"/>
  <c r="AT67" i="25" s="1"/>
  <c r="BK334" i="25"/>
  <c r="BL327" i="25" s="1"/>
  <c r="BH289" i="25"/>
  <c r="BI282" i="25" s="1"/>
  <c r="BB199" i="25"/>
  <c r="BC192" i="25" s="1"/>
  <c r="B627" i="25"/>
  <c r="B619" i="25"/>
  <c r="BL350" i="25"/>
  <c r="BM343" i="25" s="1"/>
  <c r="AX139" i="25"/>
  <c r="AY132" i="25" s="1"/>
  <c r="AX143" i="25"/>
  <c r="AY136" i="25" s="1"/>
  <c r="AU96" i="25"/>
  <c r="AV89" i="25" s="1"/>
  <c r="BK337" i="25"/>
  <c r="BL330" i="25" s="1"/>
  <c r="AW120" i="25"/>
  <c r="AW127" i="25" s="1"/>
  <c r="AY157" i="25"/>
  <c r="AZ150" i="25" s="1"/>
  <c r="AS57" i="25"/>
  <c r="AS64" i="25" s="1"/>
  <c r="AV110" i="25"/>
  <c r="AW103" i="25" s="1"/>
  <c r="BJ320" i="25"/>
  <c r="BK313" i="25" s="1"/>
  <c r="AY155" i="25"/>
  <c r="AZ148" i="25" s="1"/>
  <c r="AT82" i="25"/>
  <c r="AU75" i="25" s="1"/>
  <c r="BD232" i="25"/>
  <c r="BE225" i="25" s="1"/>
  <c r="BG275" i="25"/>
  <c r="BH268" i="25" s="1"/>
  <c r="AV112" i="25"/>
  <c r="AW105" i="25" s="1"/>
  <c r="BL353" i="25"/>
  <c r="BM346" i="25" s="1"/>
  <c r="B613" i="25"/>
  <c r="B605" i="25"/>
  <c r="AT79" i="25"/>
  <c r="AU72" i="25" s="1"/>
  <c r="AW118" i="25"/>
  <c r="AW125" i="25" s="1"/>
  <c r="BE245" i="25"/>
  <c r="BF238" i="25" s="1"/>
  <c r="AD52" i="25"/>
  <c r="AV296" i="25" l="1"/>
  <c r="AV303" i="25" s="1"/>
  <c r="AV176" i="25"/>
  <c r="AV183" i="25"/>
  <c r="AV371" i="25"/>
  <c r="AV378" i="25" s="1"/>
  <c r="AV356" i="25"/>
  <c r="AV363" i="25"/>
  <c r="AV206" i="25"/>
  <c r="AV213" i="25" s="1"/>
  <c r="AV581" i="25"/>
  <c r="AV588" i="25"/>
  <c r="AV401" i="25"/>
  <c r="AV408" i="25" s="1"/>
  <c r="AV431" i="25"/>
  <c r="AV438" i="25"/>
  <c r="AV476" i="25"/>
  <c r="AV483" i="25" s="1"/>
  <c r="AV131" i="25"/>
  <c r="AV138" i="25"/>
  <c r="AV506" i="25"/>
  <c r="AV513" i="25" s="1"/>
  <c r="AV311" i="25"/>
  <c r="AV318" i="25"/>
  <c r="AV341" i="25"/>
  <c r="AV348" i="25" s="1"/>
  <c r="AV596" i="25"/>
  <c r="AV603" i="25"/>
  <c r="AV491" i="25"/>
  <c r="AV498" i="25" s="1"/>
  <c r="AV611" i="25"/>
  <c r="AV618" i="25"/>
  <c r="AV161" i="25"/>
  <c r="AV168" i="25" s="1"/>
  <c r="AV551" i="25"/>
  <c r="AV558" i="25"/>
  <c r="AV656" i="25"/>
  <c r="AV663" i="25" s="1"/>
  <c r="AV641" i="25"/>
  <c r="AV648" i="25"/>
  <c r="AV446" i="25"/>
  <c r="AV453" i="25" s="1"/>
  <c r="AV281" i="25"/>
  <c r="AV288" i="25"/>
  <c r="AV146" i="25"/>
  <c r="AV153" i="25" s="1"/>
  <c r="AV251" i="25"/>
  <c r="AV258" i="25"/>
  <c r="AV236" i="25"/>
  <c r="AV243" i="25" s="1"/>
  <c r="AV461" i="25"/>
  <c r="AV468" i="25"/>
  <c r="C686" i="25"/>
  <c r="AV671" i="25"/>
  <c r="AV678" i="25" s="1"/>
  <c r="AV386" i="25"/>
  <c r="AV393" i="25"/>
  <c r="AV326" i="25"/>
  <c r="AV333" i="25" s="1"/>
  <c r="AV191" i="25"/>
  <c r="AV198" i="25"/>
  <c r="AV266" i="25"/>
  <c r="AV273" i="25" s="1"/>
  <c r="AV626" i="25"/>
  <c r="AV633" i="25"/>
  <c r="AV566" i="25"/>
  <c r="AV573" i="25" s="1"/>
  <c r="AV416" i="25"/>
  <c r="AV423" i="25"/>
  <c r="AV536" i="25"/>
  <c r="AV543" i="25" s="1"/>
  <c r="AV221" i="25"/>
  <c r="AV228" i="25"/>
  <c r="AV521" i="25"/>
  <c r="AV528" i="25" s="1"/>
  <c r="BC46" i="28"/>
  <c r="BB50" i="11"/>
  <c r="BB40" i="28"/>
  <c r="BA58" i="11"/>
  <c r="AQ43" i="28"/>
  <c r="AQ37" i="28"/>
  <c r="AR15" i="13" s="1"/>
  <c r="C49" i="42"/>
  <c r="C52" i="42" s="1"/>
  <c r="Z6" i="41"/>
  <c r="D6" i="43" s="1"/>
  <c r="AS27" i="41"/>
  <c r="Z20" i="11"/>
  <c r="C27" i="40"/>
  <c r="C20" i="40" s="1"/>
  <c r="BH9" i="14"/>
  <c r="BG56" i="11" s="1"/>
  <c r="BG32" i="41" s="1"/>
  <c r="BH17" i="33"/>
  <c r="BH28" i="33" s="1"/>
  <c r="AS25" i="11"/>
  <c r="AR24" i="11"/>
  <c r="AR26" i="41" s="1"/>
  <c r="AR24" i="41" s="1"/>
  <c r="AS22" i="11"/>
  <c r="AR21" i="11"/>
  <c r="AE948" i="25"/>
  <c r="AB23" i="11" s="1"/>
  <c r="AA48" i="12"/>
  <c r="AD950" i="25"/>
  <c r="AA27" i="11" s="1"/>
  <c r="AA20" i="11" s="1"/>
  <c r="Z49" i="12"/>
  <c r="AD951" i="25"/>
  <c r="AA34" i="11" s="1"/>
  <c r="AA29" i="11" s="1"/>
  <c r="Z50" i="12"/>
  <c r="AT30" i="11"/>
  <c r="AT27" i="41" s="1"/>
  <c r="AU31" i="11"/>
  <c r="AD50" i="25"/>
  <c r="AE43" i="25" s="1"/>
  <c r="AE943" i="25" s="1"/>
  <c r="AZ155" i="25"/>
  <c r="BA148" i="25" s="1"/>
  <c r="AZ157" i="25"/>
  <c r="BA150" i="25" s="1"/>
  <c r="BC199" i="25"/>
  <c r="BD192" i="25" s="1"/>
  <c r="BL334" i="25"/>
  <c r="BM327" i="25" s="1"/>
  <c r="BJ305" i="25"/>
  <c r="BK298" i="25" s="1"/>
  <c r="AZ158" i="25"/>
  <c r="BA151" i="25" s="1"/>
  <c r="AU81" i="25"/>
  <c r="AV74" i="25" s="1"/>
  <c r="BF244" i="25"/>
  <c r="BG237" i="25" s="1"/>
  <c r="BB188" i="25"/>
  <c r="BC181" i="25" s="1"/>
  <c r="BJ306" i="25"/>
  <c r="BK299" i="25" s="1"/>
  <c r="BA170" i="25"/>
  <c r="BB163" i="25" s="1"/>
  <c r="AU83" i="25"/>
  <c r="AV76" i="25" s="1"/>
  <c r="AY141" i="25"/>
  <c r="AZ134" i="25" s="1"/>
  <c r="BK320" i="25"/>
  <c r="BL313" i="25" s="1"/>
  <c r="AX120" i="25"/>
  <c r="AX127" i="25" s="1"/>
  <c r="BI293" i="25"/>
  <c r="BJ286" i="25" s="1"/>
  <c r="BL338" i="25"/>
  <c r="BM331" i="25" s="1"/>
  <c r="BL335" i="25"/>
  <c r="BM328" i="25" s="1"/>
  <c r="AY142" i="25"/>
  <c r="AZ135" i="25" s="1"/>
  <c r="AW109" i="25"/>
  <c r="AX102" i="25" s="1"/>
  <c r="BK319" i="25"/>
  <c r="BL312" i="25" s="1"/>
  <c r="AZ154" i="25"/>
  <c r="BA147" i="25" s="1"/>
  <c r="BL336" i="25"/>
  <c r="BM329" i="25" s="1"/>
  <c r="AZ156" i="25"/>
  <c r="BA149" i="25" s="1"/>
  <c r="AV97" i="25"/>
  <c r="AW90" i="25" s="1"/>
  <c r="BA171" i="25"/>
  <c r="BB164" i="25" s="1"/>
  <c r="AU80" i="25"/>
  <c r="AV73" i="25" s="1"/>
  <c r="AW110" i="25"/>
  <c r="AX103" i="25" s="1"/>
  <c r="BL337" i="25"/>
  <c r="BM330" i="25" s="1"/>
  <c r="BF246" i="25"/>
  <c r="BG239" i="25" s="1"/>
  <c r="AW108" i="25"/>
  <c r="AX101" i="25" s="1"/>
  <c r="BA172" i="25"/>
  <c r="BB165" i="25" s="1"/>
  <c r="AW111" i="25"/>
  <c r="AX104" i="25" s="1"/>
  <c r="BH278" i="25"/>
  <c r="BI271" i="25" s="1"/>
  <c r="AX121" i="25"/>
  <c r="AX128" i="25" s="1"/>
  <c r="BE230" i="25"/>
  <c r="BF223" i="25" s="1"/>
  <c r="BK321" i="25"/>
  <c r="BL314" i="25" s="1"/>
  <c r="BC202" i="25"/>
  <c r="BD195" i="25" s="1"/>
  <c r="BK322" i="25"/>
  <c r="BL315" i="25" s="1"/>
  <c r="BB186" i="25"/>
  <c r="BC179" i="25" s="1"/>
  <c r="BD218" i="25"/>
  <c r="BE211" i="25" s="1"/>
  <c r="BJ307" i="25"/>
  <c r="BK300" i="25" s="1"/>
  <c r="AX116" i="25"/>
  <c r="AX123" i="25" s="1"/>
  <c r="AT57" i="25"/>
  <c r="AT64" i="25" s="1"/>
  <c r="AY139" i="25"/>
  <c r="AZ132" i="25" s="1"/>
  <c r="BF247" i="25"/>
  <c r="BG240" i="25" s="1"/>
  <c r="AV93" i="25"/>
  <c r="AW86" i="25" s="1"/>
  <c r="BG260" i="25"/>
  <c r="BH253" i="25" s="1"/>
  <c r="BD215" i="25"/>
  <c r="BE208" i="25" s="1"/>
  <c r="BF248" i="25"/>
  <c r="BG241" i="25" s="1"/>
  <c r="BM351" i="25"/>
  <c r="BB184" i="25"/>
  <c r="BC177" i="25" s="1"/>
  <c r="BD214" i="25"/>
  <c r="BE207" i="25" s="1"/>
  <c r="AX117" i="25"/>
  <c r="AX124" i="25" s="1"/>
  <c r="BH277" i="25"/>
  <c r="BI270" i="25" s="1"/>
  <c r="BM352" i="25"/>
  <c r="AU79" i="25"/>
  <c r="AV72" i="25" s="1"/>
  <c r="AF42" i="25"/>
  <c r="AF942" i="25" s="1"/>
  <c r="BH274" i="25"/>
  <c r="BI267" i="25" s="1"/>
  <c r="AY140" i="25"/>
  <c r="AZ133" i="25" s="1"/>
  <c r="AV98" i="25"/>
  <c r="AW91" i="25" s="1"/>
  <c r="BJ308" i="25"/>
  <c r="BK301" i="25" s="1"/>
  <c r="BG259" i="25"/>
  <c r="BH252" i="25" s="1"/>
  <c r="AX119" i="25"/>
  <c r="AX126" i="25" s="1"/>
  <c r="BJ304" i="25"/>
  <c r="BK297" i="25" s="1"/>
  <c r="AU78" i="25"/>
  <c r="AV71" i="25" s="1"/>
  <c r="AX118" i="25"/>
  <c r="AX125" i="25" s="1"/>
  <c r="B628" i="25"/>
  <c r="B620" i="25"/>
  <c r="BE232" i="25"/>
  <c r="BF225" i="25" s="1"/>
  <c r="AY143" i="25"/>
  <c r="AZ136" i="25" s="1"/>
  <c r="BM350" i="25"/>
  <c r="BI289" i="25"/>
  <c r="BJ282" i="25" s="1"/>
  <c r="AU60" i="25"/>
  <c r="AU67" i="25" s="1"/>
  <c r="BI291" i="25"/>
  <c r="BJ284" i="25" s="1"/>
  <c r="AE48" i="25"/>
  <c r="B646" i="25"/>
  <c r="B638" i="25"/>
  <c r="AT61" i="25"/>
  <c r="AT68" i="25" s="1"/>
  <c r="BC203" i="25"/>
  <c r="BD196" i="25" s="1"/>
  <c r="AV94" i="25"/>
  <c r="AW87" i="25" s="1"/>
  <c r="AW113" i="25"/>
  <c r="AX106" i="25" s="1"/>
  <c r="BG261" i="25"/>
  <c r="BH254" i="25" s="1"/>
  <c r="AT56" i="25"/>
  <c r="AT63" i="25" s="1"/>
  <c r="BE231" i="25"/>
  <c r="BF224" i="25" s="1"/>
  <c r="BD217" i="25"/>
  <c r="BE210" i="25" s="1"/>
  <c r="B641" i="25"/>
  <c r="B633" i="25"/>
  <c r="AV95" i="25"/>
  <c r="AW88" i="25" s="1"/>
  <c r="AT58" i="25"/>
  <c r="AT65" i="25" s="1"/>
  <c r="BM349" i="25"/>
  <c r="BK323" i="25"/>
  <c r="BL316" i="25" s="1"/>
  <c r="BH276" i="25"/>
  <c r="BI269" i="25" s="1"/>
  <c r="BI292" i="25"/>
  <c r="BJ285" i="25" s="1"/>
  <c r="BB187" i="25"/>
  <c r="BC180" i="25" s="1"/>
  <c r="BA173" i="25"/>
  <c r="BB166" i="25" s="1"/>
  <c r="BE233" i="25"/>
  <c r="BF226" i="25" s="1"/>
  <c r="BF245" i="25"/>
  <c r="BG238" i="25" s="1"/>
  <c r="BM353" i="25"/>
  <c r="AW112" i="25"/>
  <c r="AX105" i="25" s="1"/>
  <c r="BH275" i="25"/>
  <c r="BI268" i="25" s="1"/>
  <c r="AU82" i="25"/>
  <c r="AV75" i="25" s="1"/>
  <c r="AV96" i="25"/>
  <c r="AW89" i="25" s="1"/>
  <c r="AU59" i="25"/>
  <c r="AU66" i="25" s="1"/>
  <c r="B645" i="25"/>
  <c r="B637" i="25"/>
  <c r="BC201" i="25"/>
  <c r="BD194" i="25" s="1"/>
  <c r="BD216" i="25"/>
  <c r="BE209" i="25" s="1"/>
  <c r="BI290" i="25"/>
  <c r="BJ283" i="25" s="1"/>
  <c r="BC200" i="25"/>
  <c r="BD193" i="25" s="1"/>
  <c r="BG262" i="25"/>
  <c r="BH255" i="25" s="1"/>
  <c r="BB185" i="25"/>
  <c r="BC178" i="25" s="1"/>
  <c r="AE45" i="25"/>
  <c r="AE945" i="25" s="1"/>
  <c r="AE952" i="25" s="1"/>
  <c r="B642" i="25"/>
  <c r="B634" i="25"/>
  <c r="AI46" i="25"/>
  <c r="AI946" i="25" s="1"/>
  <c r="AI953" i="25" s="1"/>
  <c r="AD51" i="25"/>
  <c r="B644" i="25"/>
  <c r="B636" i="25"/>
  <c r="BG263" i="25"/>
  <c r="BH256" i="25" s="1"/>
  <c r="BE229" i="25"/>
  <c r="BF222" i="25" s="1"/>
  <c r="BA169" i="25"/>
  <c r="BB162" i="25" s="1"/>
  <c r="AW326" i="25" l="1"/>
  <c r="AW333" i="25" s="1"/>
  <c r="AW506" i="25"/>
  <c r="AW513" i="25"/>
  <c r="AW206" i="25"/>
  <c r="AW213" i="25" s="1"/>
  <c r="AW566" i="25"/>
  <c r="AW573" i="25"/>
  <c r="AW146" i="25"/>
  <c r="AW153" i="25" s="1"/>
  <c r="AW491" i="25"/>
  <c r="AW498" i="25"/>
  <c r="AW401" i="25"/>
  <c r="AW408" i="25" s="1"/>
  <c r="AW521" i="25"/>
  <c r="AW528" i="25"/>
  <c r="AW656" i="25"/>
  <c r="AW663" i="25" s="1"/>
  <c r="AW371" i="25"/>
  <c r="AW378" i="25"/>
  <c r="AW266" i="25"/>
  <c r="AW273" i="25" s="1"/>
  <c r="AW446" i="25"/>
  <c r="AW453" i="25"/>
  <c r="AW341" i="25"/>
  <c r="AW348" i="25" s="1"/>
  <c r="AW536" i="25"/>
  <c r="AW543" i="25"/>
  <c r="AW236" i="25"/>
  <c r="AW243" i="25" s="1"/>
  <c r="AW161" i="25"/>
  <c r="AW168" i="25"/>
  <c r="AW476" i="25"/>
  <c r="AW483" i="25" s="1"/>
  <c r="AW296" i="25"/>
  <c r="AW303" i="25"/>
  <c r="AW221" i="25"/>
  <c r="AW228" i="25" s="1"/>
  <c r="AW626" i="25"/>
  <c r="AW633" i="25"/>
  <c r="AW191" i="25"/>
  <c r="AW198" i="25" s="1"/>
  <c r="AW386" i="25"/>
  <c r="AW393" i="25"/>
  <c r="AW461" i="25"/>
  <c r="AW468" i="25" s="1"/>
  <c r="AW251" i="25"/>
  <c r="AW258" i="25"/>
  <c r="AW281" i="25"/>
  <c r="AW288" i="25" s="1"/>
  <c r="AW641" i="25"/>
  <c r="AW648" i="25"/>
  <c r="AW551" i="25"/>
  <c r="AW558" i="25" s="1"/>
  <c r="AW611" i="25"/>
  <c r="AW618" i="25"/>
  <c r="AW596" i="25"/>
  <c r="AW603" i="25" s="1"/>
  <c r="AW311" i="25"/>
  <c r="AW318" i="25"/>
  <c r="AW131" i="25"/>
  <c r="AW138" i="25" s="1"/>
  <c r="AW431" i="25"/>
  <c r="AW438" i="25"/>
  <c r="AW581" i="25"/>
  <c r="AW588" i="25" s="1"/>
  <c r="AW356" i="25"/>
  <c r="AW363" i="25"/>
  <c r="AW176" i="25"/>
  <c r="AW183" i="25" s="1"/>
  <c r="AW671" i="25"/>
  <c r="AW678" i="25"/>
  <c r="AW416" i="25"/>
  <c r="AW423" i="25" s="1"/>
  <c r="C701" i="25"/>
  <c r="AW686" i="25"/>
  <c r="AW693" i="25" s="1"/>
  <c r="BC40" i="28"/>
  <c r="BB58" i="11"/>
  <c r="AR43" i="28"/>
  <c r="AQ49" i="11"/>
  <c r="AQ17" i="41" s="1"/>
  <c r="BD46" i="28"/>
  <c r="BC50" i="11"/>
  <c r="AA6" i="41"/>
  <c r="BI17" i="13"/>
  <c r="BH20" i="33"/>
  <c r="AT22" i="11"/>
  <c r="AS21" i="11"/>
  <c r="AS24" i="11"/>
  <c r="AS26" i="41" s="1"/>
  <c r="AT25" i="11"/>
  <c r="AE950" i="25"/>
  <c r="AB27" i="11" s="1"/>
  <c r="AB20" i="11" s="1"/>
  <c r="AA49" i="12"/>
  <c r="AF949" i="25"/>
  <c r="AU30" i="11"/>
  <c r="AV31" i="11"/>
  <c r="AI53" i="25"/>
  <c r="AJ46" i="25" s="1"/>
  <c r="AJ946" i="25" s="1"/>
  <c r="AJ953" i="25" s="1"/>
  <c r="AF49" i="25"/>
  <c r="AG42" i="25" s="1"/>
  <c r="AG942" i="25" s="1"/>
  <c r="AE52" i="25"/>
  <c r="AF45" i="25" s="1"/>
  <c r="AF945" i="25" s="1"/>
  <c r="AF952" i="25" s="1"/>
  <c r="AE50" i="25"/>
  <c r="AF43" i="25" s="1"/>
  <c r="AF943" i="25" s="1"/>
  <c r="AB49" i="12" s="1"/>
  <c r="BH263" i="25"/>
  <c r="BI256" i="25" s="1"/>
  <c r="BC185" i="25"/>
  <c r="BD178" i="25" s="1"/>
  <c r="BJ290" i="25"/>
  <c r="BK283" i="25" s="1"/>
  <c r="BI275" i="25"/>
  <c r="BJ268" i="25" s="1"/>
  <c r="BG245" i="25"/>
  <c r="BH238" i="25" s="1"/>
  <c r="BJ292" i="25"/>
  <c r="BK285" i="25" s="1"/>
  <c r="AW94" i="25"/>
  <c r="AX87" i="25" s="1"/>
  <c r="BJ291" i="25"/>
  <c r="BK284" i="25" s="1"/>
  <c r="BF232" i="25"/>
  <c r="BG225" i="25" s="1"/>
  <c r="AY119" i="25"/>
  <c r="AY126" i="25" s="1"/>
  <c r="BG248" i="25"/>
  <c r="BH241" i="25" s="1"/>
  <c r="AZ139" i="25"/>
  <c r="BA132" i="25" s="1"/>
  <c r="BE218" i="25"/>
  <c r="BF211" i="25" s="1"/>
  <c r="BD202" i="25"/>
  <c r="BE195" i="25" s="1"/>
  <c r="AX111" i="25"/>
  <c r="AY104" i="25" s="1"/>
  <c r="BM336" i="25"/>
  <c r="BK306" i="25"/>
  <c r="BL299" i="25" s="1"/>
  <c r="BA158" i="25"/>
  <c r="BB151" i="25" s="1"/>
  <c r="BM334" i="25"/>
  <c r="BB169" i="25"/>
  <c r="BC162" i="25" s="1"/>
  <c r="BH262" i="25"/>
  <c r="BI255" i="25" s="1"/>
  <c r="BE216" i="25"/>
  <c r="BF209" i="25" s="1"/>
  <c r="BC187" i="25"/>
  <c r="BD180" i="25" s="1"/>
  <c r="BI276" i="25"/>
  <c r="BJ269" i="25" s="1"/>
  <c r="AU58" i="25"/>
  <c r="AU65" i="25" s="1"/>
  <c r="AV60" i="25"/>
  <c r="AV67" i="25" s="1"/>
  <c r="AV78" i="25"/>
  <c r="AW71" i="25" s="1"/>
  <c r="BH259" i="25"/>
  <c r="BI252" i="25" s="1"/>
  <c r="AZ140" i="25"/>
  <c r="BA133" i="25" s="1"/>
  <c r="BE214" i="25"/>
  <c r="BF207" i="25" s="1"/>
  <c r="AW93" i="25"/>
  <c r="AX86" i="25" s="1"/>
  <c r="AU57" i="25"/>
  <c r="AU64" i="25" s="1"/>
  <c r="BL321" i="25"/>
  <c r="BM314" i="25" s="1"/>
  <c r="BM337" i="25"/>
  <c r="AV80" i="25"/>
  <c r="AW73" i="25" s="1"/>
  <c r="BB171" i="25"/>
  <c r="BC164" i="25" s="1"/>
  <c r="BA154" i="25"/>
  <c r="BB147" i="25" s="1"/>
  <c r="BM338" i="25"/>
  <c r="AZ141" i="25"/>
  <c r="BA134" i="25" s="1"/>
  <c r="BC188" i="25"/>
  <c r="BD181" i="25" s="1"/>
  <c r="BD199" i="25"/>
  <c r="BE192" i="25" s="1"/>
  <c r="BD201" i="25"/>
  <c r="BE194" i="25" s="1"/>
  <c r="BL323" i="25"/>
  <c r="BM316" i="25" s="1"/>
  <c r="BE217" i="25"/>
  <c r="BF210" i="25" s="1"/>
  <c r="BH261" i="25"/>
  <c r="BI254" i="25" s="1"/>
  <c r="BK308" i="25"/>
  <c r="BL301" i="25" s="1"/>
  <c r="AV79" i="25"/>
  <c r="AW72" i="25" s="1"/>
  <c r="BI277" i="25"/>
  <c r="BJ270" i="25" s="1"/>
  <c r="BC184" i="25"/>
  <c r="BD177" i="25" s="1"/>
  <c r="AY116" i="25"/>
  <c r="AY123" i="25" s="1"/>
  <c r="BF230" i="25"/>
  <c r="BG223" i="25" s="1"/>
  <c r="AX110" i="25"/>
  <c r="AY103" i="25" s="1"/>
  <c r="AW97" i="25"/>
  <c r="AX90" i="25" s="1"/>
  <c r="BL319" i="25"/>
  <c r="BM312" i="25" s="1"/>
  <c r="AV83" i="25"/>
  <c r="AW76" i="25" s="1"/>
  <c r="BG244" i="25"/>
  <c r="BH237" i="25" s="1"/>
  <c r="BA157" i="25"/>
  <c r="BB150" i="25" s="1"/>
  <c r="BD200" i="25"/>
  <c r="BE193" i="25" s="1"/>
  <c r="AV59" i="25"/>
  <c r="AV66" i="25" s="1"/>
  <c r="BF231" i="25"/>
  <c r="BG224" i="25" s="1"/>
  <c r="AX113" i="25"/>
  <c r="AY106" i="25" s="1"/>
  <c r="AU61" i="25"/>
  <c r="AU68" i="25" s="1"/>
  <c r="BK307" i="25"/>
  <c r="BL300" i="25" s="1"/>
  <c r="BL322" i="25"/>
  <c r="BM315" i="25" s="1"/>
  <c r="BI278" i="25"/>
  <c r="BJ271" i="25" s="1"/>
  <c r="AX108" i="25"/>
  <c r="AY101" i="25" s="1"/>
  <c r="BA156" i="25"/>
  <c r="BB149" i="25" s="1"/>
  <c r="BL320" i="25"/>
  <c r="BM313" i="25" s="1"/>
  <c r="BB170" i="25"/>
  <c r="BC163" i="25" s="1"/>
  <c r="AV81" i="25"/>
  <c r="AW74" i="25" s="1"/>
  <c r="BK305" i="25"/>
  <c r="BL298" i="25" s="1"/>
  <c r="BA155" i="25"/>
  <c r="BB148" i="25" s="1"/>
  <c r="B651" i="25"/>
  <c r="B659" i="25"/>
  <c r="AF41" i="25"/>
  <c r="AF941" i="25" s="1"/>
  <c r="AY118" i="25"/>
  <c r="AY125" i="25" s="1"/>
  <c r="BK304" i="25"/>
  <c r="BL297" i="25" s="1"/>
  <c r="AW98" i="25"/>
  <c r="AX91" i="25" s="1"/>
  <c r="BI274" i="25"/>
  <c r="BJ267" i="25" s="1"/>
  <c r="AY117" i="25"/>
  <c r="AY124" i="25" s="1"/>
  <c r="BH260" i="25"/>
  <c r="BI253" i="25" s="1"/>
  <c r="BG247" i="25"/>
  <c r="BH240" i="25" s="1"/>
  <c r="BC186" i="25"/>
  <c r="BD179" i="25" s="1"/>
  <c r="AY121" i="25"/>
  <c r="AY128" i="25" s="1"/>
  <c r="AZ142" i="25"/>
  <c r="BA135" i="25" s="1"/>
  <c r="BF229" i="25"/>
  <c r="BG222" i="25" s="1"/>
  <c r="AE44" i="25"/>
  <c r="AE944" i="25" s="1"/>
  <c r="B657" i="25"/>
  <c r="B649" i="25"/>
  <c r="AV82" i="25"/>
  <c r="AW75" i="25" s="1"/>
  <c r="AX112" i="25"/>
  <c r="AY105" i="25" s="1"/>
  <c r="BB173" i="25"/>
  <c r="BC166" i="25" s="1"/>
  <c r="AW95" i="25"/>
  <c r="AX88" i="25" s="1"/>
  <c r="AU56" i="25"/>
  <c r="AU63" i="25" s="1"/>
  <c r="BD203" i="25"/>
  <c r="BE196" i="25" s="1"/>
  <c r="BJ289" i="25"/>
  <c r="BK282" i="25" s="1"/>
  <c r="AZ143" i="25"/>
  <c r="BA136" i="25" s="1"/>
  <c r="AW96" i="25"/>
  <c r="AX89" i="25" s="1"/>
  <c r="BF233" i="25"/>
  <c r="BG226" i="25" s="1"/>
  <c r="B643" i="25"/>
  <c r="B635" i="25"/>
  <c r="BE215" i="25"/>
  <c r="BF208" i="25" s="1"/>
  <c r="BB172" i="25"/>
  <c r="BC165" i="25" s="1"/>
  <c r="BG246" i="25"/>
  <c r="BH239" i="25" s="1"/>
  <c r="AX109" i="25"/>
  <c r="AY102" i="25" s="1"/>
  <c r="BM335" i="25"/>
  <c r="BJ293" i="25"/>
  <c r="BK286" i="25" s="1"/>
  <c r="AY120" i="25"/>
  <c r="AY127" i="25" s="1"/>
  <c r="B652" i="25"/>
  <c r="B660" i="25"/>
  <c r="B648" i="25"/>
  <c r="B656" i="25"/>
  <c r="B661" i="25"/>
  <c r="B653" i="25"/>
  <c r="AX551" i="25" l="1"/>
  <c r="AX558" i="25" s="1"/>
  <c r="AX266" i="25"/>
  <c r="AX273" i="25"/>
  <c r="AX596" i="25"/>
  <c r="AX603" i="25" s="1"/>
  <c r="AX146" i="25"/>
  <c r="AX153" i="25"/>
  <c r="AX131" i="25"/>
  <c r="AX138" i="25" s="1"/>
  <c r="AX461" i="25"/>
  <c r="AX468" i="25"/>
  <c r="AX236" i="25"/>
  <c r="AX243" i="25" s="1"/>
  <c r="AX401" i="25"/>
  <c r="AX408" i="25"/>
  <c r="AX176" i="25"/>
  <c r="AX183" i="25" s="1"/>
  <c r="AX221" i="25"/>
  <c r="AX228" i="25"/>
  <c r="AX206" i="25"/>
  <c r="AX213" i="25" s="1"/>
  <c r="AX416" i="25"/>
  <c r="AX423" i="25"/>
  <c r="AX191" i="25"/>
  <c r="AX198" i="25" s="1"/>
  <c r="AX341" i="25"/>
  <c r="AX348" i="25"/>
  <c r="AX581" i="25"/>
  <c r="AX588" i="25" s="1"/>
  <c r="AX281" i="25"/>
  <c r="AX288" i="25"/>
  <c r="AX476" i="25"/>
  <c r="AX483" i="25" s="1"/>
  <c r="AX656" i="25"/>
  <c r="AX663" i="25"/>
  <c r="AX326" i="25"/>
  <c r="AX333" i="25" s="1"/>
  <c r="AX671" i="25"/>
  <c r="AX678" i="25"/>
  <c r="AX431" i="25"/>
  <c r="AX438" i="25" s="1"/>
  <c r="AX311" i="25"/>
  <c r="AX318" i="25"/>
  <c r="AX641" i="25"/>
  <c r="AX648" i="25" s="1"/>
  <c r="AX386" i="25"/>
  <c r="AX393" i="25"/>
  <c r="AX296" i="25"/>
  <c r="AX303" i="25" s="1"/>
  <c r="AX536" i="25"/>
  <c r="AX543" i="25"/>
  <c r="AX521" i="25"/>
  <c r="AX528" i="25" s="1"/>
  <c r="AX566" i="25"/>
  <c r="AX573" i="25"/>
  <c r="C716" i="25"/>
  <c r="AX701" i="25"/>
  <c r="AX708" i="25" s="1"/>
  <c r="AX686" i="25"/>
  <c r="AX693" i="25"/>
  <c r="AX356" i="25"/>
  <c r="AX363" i="25" s="1"/>
  <c r="AX611" i="25"/>
  <c r="AX618" i="25"/>
  <c r="AX251" i="25"/>
  <c r="AX258" i="25" s="1"/>
  <c r="AX626" i="25"/>
  <c r="AX633" i="25"/>
  <c r="AX161" i="25"/>
  <c r="AX168" i="25" s="1"/>
  <c r="AX446" i="25"/>
  <c r="AX453" i="25"/>
  <c r="AX371" i="25"/>
  <c r="AX378" i="25" s="1"/>
  <c r="AX491" i="25"/>
  <c r="AX498" i="25"/>
  <c r="AX506" i="25"/>
  <c r="AX513" i="25" s="1"/>
  <c r="BH24" i="33"/>
  <c r="BG63" i="12" s="1"/>
  <c r="AS43" i="28"/>
  <c r="AR49" i="11"/>
  <c r="AR17" i="41" s="1"/>
  <c r="BE46" i="28"/>
  <c r="BD50" i="11"/>
  <c r="BD40" i="28"/>
  <c r="BC58" i="11"/>
  <c r="AU27" i="41"/>
  <c r="AS24" i="41"/>
  <c r="BH18" i="33"/>
  <c r="BH19" i="33" s="1"/>
  <c r="BH21" i="33" s="1"/>
  <c r="BH30" i="33" s="1"/>
  <c r="AU25" i="11"/>
  <c r="AT24" i="11"/>
  <c r="AT26" i="41" s="1"/>
  <c r="AT24" i="41" s="1"/>
  <c r="AT21" i="11"/>
  <c r="AU22" i="11"/>
  <c r="AF948" i="25"/>
  <c r="AC23" i="11" s="1"/>
  <c r="AB48" i="12"/>
  <c r="AE951" i="25"/>
  <c r="AB34" i="11" s="1"/>
  <c r="AB29" i="11" s="1"/>
  <c r="AA50" i="12"/>
  <c r="AG949" i="25"/>
  <c r="AF950" i="25"/>
  <c r="AC27" i="11" s="1"/>
  <c r="AW31" i="11"/>
  <c r="AV30" i="11"/>
  <c r="AE51" i="25"/>
  <c r="AF44" i="25" s="1"/>
  <c r="AF944" i="25" s="1"/>
  <c r="AG49" i="25"/>
  <c r="AH42" i="25" s="1"/>
  <c r="AH942" i="25" s="1"/>
  <c r="AF48" i="25"/>
  <c r="AG41" i="25" s="1"/>
  <c r="AG941" i="25" s="1"/>
  <c r="AF52" i="25"/>
  <c r="AG45" i="25" s="1"/>
  <c r="AG945" i="25" s="1"/>
  <c r="AG952" i="25" s="1"/>
  <c r="BG229" i="25"/>
  <c r="BH222" i="25" s="1"/>
  <c r="BL305" i="25"/>
  <c r="BM298" i="25" s="1"/>
  <c r="BM320" i="25"/>
  <c r="AV61" i="25"/>
  <c r="AV68" i="25" s="1"/>
  <c r="BH244" i="25"/>
  <c r="BI237" i="25" s="1"/>
  <c r="BG230" i="25"/>
  <c r="BH223" i="25" s="1"/>
  <c r="BE201" i="25"/>
  <c r="BF194" i="25" s="1"/>
  <c r="BA140" i="25"/>
  <c r="BB133" i="25" s="1"/>
  <c r="AY111" i="25"/>
  <c r="AZ104" i="25" s="1"/>
  <c r="AX94" i="25"/>
  <c r="AY87" i="25" s="1"/>
  <c r="BJ275" i="25"/>
  <c r="BK268" i="25" s="1"/>
  <c r="AZ120" i="25"/>
  <c r="AZ127" i="25" s="1"/>
  <c r="BC173" i="25"/>
  <c r="BD166" i="25" s="1"/>
  <c r="AX98" i="25"/>
  <c r="AY91" i="25" s="1"/>
  <c r="AW81" i="25"/>
  <c r="AX74" i="25" s="1"/>
  <c r="AW83" i="25"/>
  <c r="AX76" i="25" s="1"/>
  <c r="AV57" i="25"/>
  <c r="AV64" i="25" s="1"/>
  <c r="BB158" i="25"/>
  <c r="BC151" i="25" s="1"/>
  <c r="BE202" i="25"/>
  <c r="BF195" i="25" s="1"/>
  <c r="BH248" i="25"/>
  <c r="BI241" i="25" s="1"/>
  <c r="BK292" i="25"/>
  <c r="BL285" i="25" s="1"/>
  <c r="BK290" i="25"/>
  <c r="BL283" i="25" s="1"/>
  <c r="BG233" i="25"/>
  <c r="BH226" i="25" s="1"/>
  <c r="BH247" i="25"/>
  <c r="BI240" i="25" s="1"/>
  <c r="BJ278" i="25"/>
  <c r="BK271" i="25" s="1"/>
  <c r="BE200" i="25"/>
  <c r="BF193" i="25" s="1"/>
  <c r="AW79" i="25"/>
  <c r="AX72" i="25" s="1"/>
  <c r="BF217" i="25"/>
  <c r="BG210" i="25" s="1"/>
  <c r="AX93" i="25"/>
  <c r="AY86" i="25" s="1"/>
  <c r="AV58" i="25"/>
  <c r="AV65" i="25" s="1"/>
  <c r="BF218" i="25"/>
  <c r="BG211" i="25" s="1"/>
  <c r="BK291" i="25"/>
  <c r="BL284" i="25" s="1"/>
  <c r="BD185" i="25"/>
  <c r="BE178" i="25" s="1"/>
  <c r="BH246" i="25"/>
  <c r="BI239" i="25" s="1"/>
  <c r="AX96" i="25"/>
  <c r="AY89" i="25" s="1"/>
  <c r="BE203" i="25"/>
  <c r="BF196" i="25" s="1"/>
  <c r="BM322" i="25"/>
  <c r="BG231" i="25"/>
  <c r="BH224" i="25" s="1"/>
  <c r="BB157" i="25"/>
  <c r="BC150" i="25" s="1"/>
  <c r="AY110" i="25"/>
  <c r="AZ103" i="25" s="1"/>
  <c r="BD184" i="25"/>
  <c r="BE177" i="25" s="1"/>
  <c r="BL308" i="25"/>
  <c r="BM301" i="25" s="1"/>
  <c r="BM323" i="25"/>
  <c r="BE199" i="25"/>
  <c r="BF192" i="25" s="1"/>
  <c r="BC171" i="25"/>
  <c r="BD164" i="25" s="1"/>
  <c r="BF214" i="25"/>
  <c r="BG207" i="25" s="1"/>
  <c r="AW78" i="25"/>
  <c r="AX71" i="25" s="1"/>
  <c r="BC169" i="25"/>
  <c r="BD162" i="25" s="1"/>
  <c r="BI263" i="25"/>
  <c r="BJ256" i="25" s="1"/>
  <c r="B675" i="25"/>
  <c r="B667" i="25"/>
  <c r="AJ53" i="25"/>
  <c r="B658" i="25"/>
  <c r="B650" i="25"/>
  <c r="AF50" i="25"/>
  <c r="B664" i="25"/>
  <c r="B672" i="25"/>
  <c r="BA141" i="25"/>
  <c r="BB134" i="25" s="1"/>
  <c r="BB154" i="25"/>
  <c r="BC147" i="25" s="1"/>
  <c r="AW80" i="25"/>
  <c r="AX73" i="25" s="1"/>
  <c r="BM321" i="25"/>
  <c r="BD187" i="25"/>
  <c r="BE180" i="25" s="1"/>
  <c r="BI262" i="25"/>
  <c r="BJ255" i="25" s="1"/>
  <c r="BL306" i="25"/>
  <c r="BM299" i="25" s="1"/>
  <c r="BG232" i="25"/>
  <c r="BH225" i="25" s="1"/>
  <c r="B676" i="25"/>
  <c r="B668" i="25"/>
  <c r="BK289" i="25"/>
  <c r="BL282" i="25" s="1"/>
  <c r="AV56" i="25"/>
  <c r="AV63" i="25" s="1"/>
  <c r="AY112" i="25"/>
  <c r="AZ105" i="25" s="1"/>
  <c r="BB155" i="25"/>
  <c r="BC148" i="25" s="1"/>
  <c r="BL307" i="25"/>
  <c r="BM300" i="25" s="1"/>
  <c r="BM319" i="25"/>
  <c r="BI261" i="25"/>
  <c r="BJ254" i="25" s="1"/>
  <c r="BD188" i="25"/>
  <c r="BE181" i="25" s="1"/>
  <c r="B663" i="25"/>
  <c r="B671" i="25"/>
  <c r="BD186" i="25"/>
  <c r="BE179" i="25" s="1"/>
  <c r="BI260" i="25"/>
  <c r="BJ253" i="25" s="1"/>
  <c r="BJ274" i="25"/>
  <c r="BK267" i="25" s="1"/>
  <c r="BL304" i="25"/>
  <c r="BM297" i="25" s="1"/>
  <c r="BI259" i="25"/>
  <c r="BJ252" i="25" s="1"/>
  <c r="AW60" i="25"/>
  <c r="AW67" i="25" s="1"/>
  <c r="BJ276" i="25"/>
  <c r="BK269" i="25" s="1"/>
  <c r="BF216" i="25"/>
  <c r="BG209" i="25" s="1"/>
  <c r="BA139" i="25"/>
  <c r="BB132" i="25" s="1"/>
  <c r="AZ119" i="25"/>
  <c r="AZ126" i="25" s="1"/>
  <c r="BH245" i="25"/>
  <c r="BI238" i="25" s="1"/>
  <c r="BK293" i="25"/>
  <c r="BL286" i="25" s="1"/>
  <c r="AY109" i="25"/>
  <c r="AZ102" i="25" s="1"/>
  <c r="BC172" i="25"/>
  <c r="BD165" i="25" s="1"/>
  <c r="BF215" i="25"/>
  <c r="BG208" i="25" s="1"/>
  <c r="BA143" i="25"/>
  <c r="BB136" i="25" s="1"/>
  <c r="AX95" i="25"/>
  <c r="AY88" i="25" s="1"/>
  <c r="AW82" i="25"/>
  <c r="AX75" i="25" s="1"/>
  <c r="BA142" i="25"/>
  <c r="BB135" i="25" s="1"/>
  <c r="AZ121" i="25"/>
  <c r="AZ128" i="25" s="1"/>
  <c r="AZ117" i="25"/>
  <c r="AZ124" i="25" s="1"/>
  <c r="AZ118" i="25"/>
  <c r="AZ125" i="25" s="1"/>
  <c r="B674" i="25"/>
  <c r="B666" i="25"/>
  <c r="BC170" i="25"/>
  <c r="BD163" i="25" s="1"/>
  <c r="BB156" i="25"/>
  <c r="BC149" i="25" s="1"/>
  <c r="AY108" i="25"/>
  <c r="AZ101" i="25" s="1"/>
  <c r="AY113" i="25"/>
  <c r="AZ106" i="25" s="1"/>
  <c r="AW59" i="25"/>
  <c r="AW66" i="25" s="1"/>
  <c r="AX97" i="25"/>
  <c r="AY90" i="25" s="1"/>
  <c r="AZ116" i="25"/>
  <c r="AZ123" i="25" s="1"/>
  <c r="BJ277" i="25"/>
  <c r="BK270" i="25" s="1"/>
  <c r="AY521" i="25" l="1"/>
  <c r="AY528" i="25" s="1"/>
  <c r="AY596" i="25"/>
  <c r="AY603" i="25"/>
  <c r="AY506" i="25"/>
  <c r="AY513" i="25" s="1"/>
  <c r="AY131" i="25"/>
  <c r="AY138" i="25"/>
  <c r="AY251" i="25"/>
  <c r="AY258" i="25" s="1"/>
  <c r="AY641" i="25"/>
  <c r="AY648" i="25"/>
  <c r="AY581" i="25"/>
  <c r="AY588" i="25" s="1"/>
  <c r="AY236" i="25"/>
  <c r="AY243" i="25"/>
  <c r="AY371" i="25"/>
  <c r="AY378" i="25" s="1"/>
  <c r="AY326" i="25"/>
  <c r="AY333" i="25"/>
  <c r="AY206" i="25"/>
  <c r="AY213" i="25" s="1"/>
  <c r="AY356" i="25"/>
  <c r="AY363" i="25"/>
  <c r="AY431" i="25"/>
  <c r="AY438" i="25" s="1"/>
  <c r="AY191" i="25"/>
  <c r="AY198" i="25"/>
  <c r="AY161" i="25"/>
  <c r="AY168" i="25" s="1"/>
  <c r="AY296" i="25"/>
  <c r="AY303" i="25"/>
  <c r="AY476" i="25"/>
  <c r="AY483" i="25" s="1"/>
  <c r="AY176" i="25"/>
  <c r="AY183" i="25"/>
  <c r="AY551" i="25"/>
  <c r="AY558" i="25" s="1"/>
  <c r="AY491" i="25"/>
  <c r="AY498" i="25"/>
  <c r="AY611" i="25"/>
  <c r="AY618" i="25" s="1"/>
  <c r="AY566" i="25"/>
  <c r="AY573" i="25"/>
  <c r="AY386" i="25"/>
  <c r="AY393" i="25" s="1"/>
  <c r="AY671" i="25"/>
  <c r="AY678" i="25"/>
  <c r="AY281" i="25"/>
  <c r="AY288" i="25" s="1"/>
  <c r="AY416" i="25"/>
  <c r="AY423" i="25"/>
  <c r="AY401" i="25"/>
  <c r="AY408" i="25" s="1"/>
  <c r="AY461" i="25"/>
  <c r="AY468" i="25"/>
  <c r="AY266" i="25"/>
  <c r="AY273" i="25" s="1"/>
  <c r="AY701" i="25"/>
  <c r="AY708" i="25"/>
  <c r="AY446" i="25"/>
  <c r="AY453" i="25" s="1"/>
  <c r="AY626" i="25"/>
  <c r="AY633" i="25"/>
  <c r="AY686" i="25"/>
  <c r="AY693" i="25" s="1"/>
  <c r="AY536" i="25"/>
  <c r="AY543" i="25"/>
  <c r="AY311" i="25"/>
  <c r="AY318" i="25" s="1"/>
  <c r="AY656" i="25"/>
  <c r="AY663" i="25"/>
  <c r="AY341" i="25"/>
  <c r="AY348" i="25" s="1"/>
  <c r="AY221" i="25"/>
  <c r="AY228" i="25"/>
  <c r="AY146" i="25"/>
  <c r="AY153" i="25" s="1"/>
  <c r="C731" i="25"/>
  <c r="AY716" i="25"/>
  <c r="AY723" i="25" s="1"/>
  <c r="BF46" i="28"/>
  <c r="BE50" i="11"/>
  <c r="BE40" i="28"/>
  <c r="BD58" i="11"/>
  <c r="AT43" i="28"/>
  <c r="AS49" i="11"/>
  <c r="AS17" i="41" s="1"/>
  <c r="AV27" i="41"/>
  <c r="AB6" i="41"/>
  <c r="BI9" i="14"/>
  <c r="BH56" i="11" s="1"/>
  <c r="BH32" i="41" s="1"/>
  <c r="BI17" i="33"/>
  <c r="BI28" i="33" s="1"/>
  <c r="AU21" i="11"/>
  <c r="AV22" i="11"/>
  <c r="AU24" i="11"/>
  <c r="AU26" i="41" s="1"/>
  <c r="AU24" i="41" s="1"/>
  <c r="AV25" i="11"/>
  <c r="AG948" i="25"/>
  <c r="AD23" i="11" s="1"/>
  <c r="AC48" i="12"/>
  <c r="AH949" i="25"/>
  <c r="AC20" i="11"/>
  <c r="AF951" i="25"/>
  <c r="AC34" i="11" s="1"/>
  <c r="AC29" i="11" s="1"/>
  <c r="AB50" i="12"/>
  <c r="AC6" i="41" s="1"/>
  <c r="AW30" i="11"/>
  <c r="AX31" i="11"/>
  <c r="E31" i="40" s="1"/>
  <c r="E30" i="40" s="1"/>
  <c r="AF51" i="25"/>
  <c r="AG44" i="25" s="1"/>
  <c r="AG944" i="25" s="1"/>
  <c r="AG48" i="25"/>
  <c r="AH41" i="25" s="1"/>
  <c r="AH941" i="25" s="1"/>
  <c r="BC156" i="25"/>
  <c r="BD149" i="25" s="1"/>
  <c r="AX82" i="25"/>
  <c r="AY75" i="25" s="1"/>
  <c r="BG215" i="25"/>
  <c r="BH208" i="25" s="1"/>
  <c r="BJ260" i="25"/>
  <c r="BK253" i="25" s="1"/>
  <c r="BD171" i="25"/>
  <c r="BE164" i="25" s="1"/>
  <c r="BL291" i="25"/>
  <c r="BM284" i="25" s="1"/>
  <c r="BI248" i="25"/>
  <c r="BJ241" i="25" s="1"/>
  <c r="AX81" i="25"/>
  <c r="AY74" i="25" s="1"/>
  <c r="AY94" i="25"/>
  <c r="AZ87" i="25" s="1"/>
  <c r="BA118" i="25"/>
  <c r="BA125" i="25" s="1"/>
  <c r="AY95" i="25"/>
  <c r="AZ88" i="25" s="1"/>
  <c r="BM304" i="25"/>
  <c r="BJ261" i="25"/>
  <c r="BK254" i="25" s="1"/>
  <c r="AZ112" i="25"/>
  <c r="BA105" i="25" s="1"/>
  <c r="BH232" i="25"/>
  <c r="BI225" i="25" s="1"/>
  <c r="BC157" i="25"/>
  <c r="BD150" i="25" s="1"/>
  <c r="BI246" i="25"/>
  <c r="BJ239" i="25" s="1"/>
  <c r="BD173" i="25"/>
  <c r="BE166" i="25" s="1"/>
  <c r="AZ111" i="25"/>
  <c r="BA104" i="25" s="1"/>
  <c r="AW61" i="25"/>
  <c r="AW68" i="25" s="1"/>
  <c r="BG216" i="25"/>
  <c r="BH209" i="25" s="1"/>
  <c r="AW56" i="25"/>
  <c r="AW63" i="25" s="1"/>
  <c r="BJ263" i="25"/>
  <c r="BK256" i="25" s="1"/>
  <c r="BE184" i="25"/>
  <c r="BF177" i="25" s="1"/>
  <c r="BF203" i="25"/>
  <c r="BG196" i="25" s="1"/>
  <c r="BG217" i="25"/>
  <c r="BH210" i="25" s="1"/>
  <c r="BL290" i="25"/>
  <c r="BM283" i="25" s="1"/>
  <c r="AW57" i="25"/>
  <c r="AW64" i="25" s="1"/>
  <c r="BA120" i="25"/>
  <c r="BA127" i="25" s="1"/>
  <c r="BB140" i="25"/>
  <c r="BC133" i="25" s="1"/>
  <c r="AZ108" i="25"/>
  <c r="BA101" i="25" s="1"/>
  <c r="BI245" i="25"/>
  <c r="BJ238" i="25" s="1"/>
  <c r="BJ259" i="25"/>
  <c r="BK252" i="25" s="1"/>
  <c r="BM307" i="25"/>
  <c r="BM306" i="25"/>
  <c r="BC154" i="25"/>
  <c r="BD147" i="25" s="1"/>
  <c r="BD169" i="25"/>
  <c r="BE162" i="25" s="1"/>
  <c r="AW58" i="25"/>
  <c r="AW65" i="25" s="1"/>
  <c r="AX79" i="25"/>
  <c r="AY72" i="25" s="1"/>
  <c r="BL292" i="25"/>
  <c r="BM285" i="25" s="1"/>
  <c r="AX83" i="25"/>
  <c r="AY76" i="25" s="1"/>
  <c r="BK275" i="25"/>
  <c r="BL268" i="25" s="1"/>
  <c r="BK274" i="25"/>
  <c r="BL267" i="25" s="1"/>
  <c r="BE186" i="25"/>
  <c r="BF179" i="25" s="1"/>
  <c r="B678" i="25"/>
  <c r="B686" i="25"/>
  <c r="BL289" i="25"/>
  <c r="BM282" i="25" s="1"/>
  <c r="BE187" i="25"/>
  <c r="BF180" i="25" s="1"/>
  <c r="AX80" i="25"/>
  <c r="AY73" i="25" s="1"/>
  <c r="BB141" i="25"/>
  <c r="BC134" i="25" s="1"/>
  <c r="B682" i="25"/>
  <c r="B690" i="25"/>
  <c r="BG214" i="25"/>
  <c r="BH207" i="25" s="1"/>
  <c r="BF199" i="25"/>
  <c r="BG192" i="25" s="1"/>
  <c r="BM308" i="25"/>
  <c r="AZ110" i="25"/>
  <c r="BA103" i="25" s="1"/>
  <c r="BH231" i="25"/>
  <c r="BI224" i="25" s="1"/>
  <c r="AY96" i="25"/>
  <c r="AZ89" i="25" s="1"/>
  <c r="BH233" i="25"/>
  <c r="BI226" i="25" s="1"/>
  <c r="BF202" i="25"/>
  <c r="BG195" i="25" s="1"/>
  <c r="BC158" i="25"/>
  <c r="BD151" i="25" s="1"/>
  <c r="AY98" i="25"/>
  <c r="AZ91" i="25" s="1"/>
  <c r="BF201" i="25"/>
  <c r="BG194" i="25" s="1"/>
  <c r="BI244" i="25"/>
  <c r="BJ237" i="25" s="1"/>
  <c r="BH229" i="25"/>
  <c r="BI222" i="25" s="1"/>
  <c r="BK277" i="25"/>
  <c r="BL270" i="25" s="1"/>
  <c r="AY97" i="25"/>
  <c r="AZ90" i="25" s="1"/>
  <c r="AZ113" i="25"/>
  <c r="BA106" i="25" s="1"/>
  <c r="BD170" i="25"/>
  <c r="BE163" i="25" s="1"/>
  <c r="BA121" i="25"/>
  <c r="BA128" i="25" s="1"/>
  <c r="BB143" i="25"/>
  <c r="BC136" i="25" s="1"/>
  <c r="BD172" i="25"/>
  <c r="BE165" i="25" s="1"/>
  <c r="BL293" i="25"/>
  <c r="BM286" i="25" s="1"/>
  <c r="BA119" i="25"/>
  <c r="BA126" i="25" s="1"/>
  <c r="AX60" i="25"/>
  <c r="AX67" i="25" s="1"/>
  <c r="BC155" i="25"/>
  <c r="BD148" i="25" s="1"/>
  <c r="BJ262" i="25"/>
  <c r="BK255" i="25" s="1"/>
  <c r="B687" i="25"/>
  <c r="B679" i="25"/>
  <c r="B665" i="25"/>
  <c r="B673" i="25"/>
  <c r="AX78" i="25"/>
  <c r="AY71" i="25" s="1"/>
  <c r="BE185" i="25"/>
  <c r="BF178" i="25" s="1"/>
  <c r="BG218" i="25"/>
  <c r="BH211" i="25" s="1"/>
  <c r="AY93" i="25"/>
  <c r="AZ86" i="25" s="1"/>
  <c r="BF200" i="25"/>
  <c r="BG193" i="25" s="1"/>
  <c r="BI247" i="25"/>
  <c r="BJ240" i="25" s="1"/>
  <c r="BH230" i="25"/>
  <c r="BI223" i="25" s="1"/>
  <c r="BM305" i="25"/>
  <c r="BE188" i="25"/>
  <c r="BF181" i="25" s="1"/>
  <c r="AG52" i="25"/>
  <c r="B691" i="25"/>
  <c r="B683" i="25"/>
  <c r="AK46" i="25"/>
  <c r="AK946" i="25" s="1"/>
  <c r="AK953" i="25" s="1"/>
  <c r="BA116" i="25"/>
  <c r="BA123" i="25" s="1"/>
  <c r="AX59" i="25"/>
  <c r="AX66" i="25" s="1"/>
  <c r="B681" i="25"/>
  <c r="B689" i="25"/>
  <c r="BA117" i="25"/>
  <c r="BA124" i="25" s="1"/>
  <c r="BB142" i="25"/>
  <c r="BC135" i="25" s="1"/>
  <c r="AZ109" i="25"/>
  <c r="BA102" i="25" s="1"/>
  <c r="BB139" i="25"/>
  <c r="BC132" i="25" s="1"/>
  <c r="BK276" i="25"/>
  <c r="BL269" i="25" s="1"/>
  <c r="AH49" i="25"/>
  <c r="AG43" i="25"/>
  <c r="AG943" i="25" s="1"/>
  <c r="BK278" i="25"/>
  <c r="BL271" i="25" s="1"/>
  <c r="AZ686" i="25" l="1"/>
  <c r="AZ693" i="25" s="1"/>
  <c r="AZ281" i="25"/>
  <c r="AZ288" i="25"/>
  <c r="AZ476" i="25"/>
  <c r="AZ483" i="25" s="1"/>
  <c r="AZ371" i="25"/>
  <c r="AZ378" i="25"/>
  <c r="AZ521" i="25"/>
  <c r="AZ528" i="25" s="1"/>
  <c r="AZ311" i="25"/>
  <c r="AZ318" i="25"/>
  <c r="AZ401" i="25"/>
  <c r="AZ408" i="25" s="1"/>
  <c r="AZ551" i="25"/>
  <c r="AZ558" i="25"/>
  <c r="AZ206" i="25"/>
  <c r="AZ213" i="25" s="1"/>
  <c r="AZ506" i="25"/>
  <c r="AZ513" i="25"/>
  <c r="AZ341" i="25"/>
  <c r="AZ348" i="25" s="1"/>
  <c r="AZ266" i="25"/>
  <c r="AZ273" i="25"/>
  <c r="AZ611" i="25"/>
  <c r="AZ618" i="25" s="1"/>
  <c r="AZ431" i="25"/>
  <c r="AZ438" i="25"/>
  <c r="AZ251" i="25"/>
  <c r="AZ258" i="25" s="1"/>
  <c r="AZ146" i="25"/>
  <c r="AZ153" i="25"/>
  <c r="AZ446" i="25"/>
  <c r="AZ453" i="25" s="1"/>
  <c r="AZ386" i="25"/>
  <c r="AZ393" i="25"/>
  <c r="AZ161" i="25"/>
  <c r="AZ168" i="25" s="1"/>
  <c r="AZ581" i="25"/>
  <c r="AZ588" i="25"/>
  <c r="AZ221" i="25"/>
  <c r="AZ228" i="25" s="1"/>
  <c r="AZ536" i="25"/>
  <c r="AZ543" i="25"/>
  <c r="AZ701" i="25"/>
  <c r="AZ708" i="25" s="1"/>
  <c r="AZ416" i="25"/>
  <c r="AZ423" i="25"/>
  <c r="AZ566" i="25"/>
  <c r="AZ573" i="25" s="1"/>
  <c r="AZ176" i="25"/>
  <c r="AZ183" i="25"/>
  <c r="AZ191" i="25"/>
  <c r="AZ198" i="25" s="1"/>
  <c r="AZ236" i="25"/>
  <c r="AZ243" i="25"/>
  <c r="AZ641" i="25"/>
  <c r="AZ648" i="25" s="1"/>
  <c r="AZ596" i="25"/>
  <c r="AZ603" i="25"/>
  <c r="AZ716" i="25"/>
  <c r="AZ723" i="25" s="1"/>
  <c r="AZ656" i="25"/>
  <c r="AZ663" i="25"/>
  <c r="AZ626" i="25"/>
  <c r="AZ633" i="25" s="1"/>
  <c r="AZ461" i="25"/>
  <c r="AZ468" i="25"/>
  <c r="AZ671" i="25"/>
  <c r="AZ678" i="25" s="1"/>
  <c r="AZ491" i="25"/>
  <c r="AZ498" i="25"/>
  <c r="AZ296" i="25"/>
  <c r="AZ303" i="25" s="1"/>
  <c r="AZ356" i="25"/>
  <c r="AZ363" i="25"/>
  <c r="AZ326" i="25"/>
  <c r="AZ333" i="25" s="1"/>
  <c r="AZ131" i="25"/>
  <c r="AZ138" i="25"/>
  <c r="C746" i="25"/>
  <c r="AZ731" i="25"/>
  <c r="AZ738" i="25" s="1"/>
  <c r="BA731" i="25" s="1"/>
  <c r="BA738" i="25" s="1"/>
  <c r="BB731" i="25" s="1"/>
  <c r="BB738" i="25" s="1"/>
  <c r="BC731" i="25" s="1"/>
  <c r="BC738" i="25" s="1"/>
  <c r="BD731" i="25" s="1"/>
  <c r="BD738" i="25" s="1"/>
  <c r="BE731" i="25" s="1"/>
  <c r="BE738" i="25" s="1"/>
  <c r="BF731" i="25" s="1"/>
  <c r="BF738" i="25" s="1"/>
  <c r="BG731" i="25" s="1"/>
  <c r="BG738" i="25" s="1"/>
  <c r="BH731" i="25" s="1"/>
  <c r="BH738" i="25" s="1"/>
  <c r="BI731" i="25" s="1"/>
  <c r="BI738" i="25" s="1"/>
  <c r="BJ731" i="25" s="1"/>
  <c r="BJ738" i="25" s="1"/>
  <c r="BK731" i="25" s="1"/>
  <c r="BK738" i="25" s="1"/>
  <c r="BL731" i="25" s="1"/>
  <c r="BL738" i="25" s="1"/>
  <c r="BM731" i="25" s="1"/>
  <c r="BM738" i="25" s="1"/>
  <c r="BF40" i="28"/>
  <c r="BE58" i="11"/>
  <c r="AU43" i="28"/>
  <c r="AT49" i="11"/>
  <c r="AT17" i="41" s="1"/>
  <c r="BG46" i="28"/>
  <c r="BF50" i="11"/>
  <c r="AW27" i="41"/>
  <c r="BJ17" i="13"/>
  <c r="BI20" i="33"/>
  <c r="AW25" i="11"/>
  <c r="AV24" i="11"/>
  <c r="AV26" i="41" s="1"/>
  <c r="AV24" i="41" s="1"/>
  <c r="AV21" i="11"/>
  <c r="AW22" i="11"/>
  <c r="AG950" i="25"/>
  <c r="AD27" i="11" s="1"/>
  <c r="AD20" i="11" s="1"/>
  <c r="AC49" i="12"/>
  <c r="AG951" i="25"/>
  <c r="AD34" i="11" s="1"/>
  <c r="AD29" i="11" s="1"/>
  <c r="AC50" i="12"/>
  <c r="AH948" i="25"/>
  <c r="AE23" i="11" s="1"/>
  <c r="AD48" i="12"/>
  <c r="AY31" i="11"/>
  <c r="AX30" i="11"/>
  <c r="AH48" i="25"/>
  <c r="AI41" i="25" s="1"/>
  <c r="AI941" i="25" s="1"/>
  <c r="AG51" i="25"/>
  <c r="AH44" i="25" s="1"/>
  <c r="AH944" i="25" s="1"/>
  <c r="BI230" i="25"/>
  <c r="BJ223" i="25" s="1"/>
  <c r="BG200" i="25"/>
  <c r="BH193" i="25" s="1"/>
  <c r="AY60" i="25"/>
  <c r="AY67" i="25" s="1"/>
  <c r="BB121" i="25"/>
  <c r="BB128" i="25" s="1"/>
  <c r="BJ244" i="25"/>
  <c r="BK237" i="25" s="1"/>
  <c r="BM289" i="25"/>
  <c r="BJ245" i="25"/>
  <c r="BK238" i="25" s="1"/>
  <c r="BB120" i="25"/>
  <c r="BB127" i="25" s="1"/>
  <c r="BH217" i="25"/>
  <c r="BI210" i="25" s="1"/>
  <c r="AY81" i="25"/>
  <c r="AZ74" i="25" s="1"/>
  <c r="BE171" i="25"/>
  <c r="BF164" i="25" s="1"/>
  <c r="BL276" i="25"/>
  <c r="BM269" i="25" s="1"/>
  <c r="BB116" i="25"/>
  <c r="BB123" i="25" s="1"/>
  <c r="AZ93" i="25"/>
  <c r="BA86" i="25" s="1"/>
  <c r="BD155" i="25"/>
  <c r="BE148" i="25" s="1"/>
  <c r="BB119" i="25"/>
  <c r="BB126" i="25" s="1"/>
  <c r="BF186" i="25"/>
  <c r="BG179" i="25" s="1"/>
  <c r="AX57" i="25"/>
  <c r="AX64" i="25" s="1"/>
  <c r="BG203" i="25"/>
  <c r="BH196" i="25" s="1"/>
  <c r="BE173" i="25"/>
  <c r="BF166" i="25" s="1"/>
  <c r="BD157" i="25"/>
  <c r="BE150" i="25" s="1"/>
  <c r="BJ248" i="25"/>
  <c r="BK241" i="25" s="1"/>
  <c r="BH215" i="25"/>
  <c r="BI208" i="25" s="1"/>
  <c r="BL278" i="25"/>
  <c r="BM271" i="25" s="1"/>
  <c r="BC139" i="25"/>
  <c r="BD132" i="25" s="1"/>
  <c r="BF188" i="25"/>
  <c r="BG181" i="25" s="1"/>
  <c r="AY78" i="25"/>
  <c r="AZ71" i="25" s="1"/>
  <c r="BL277" i="25"/>
  <c r="BM270" i="25" s="1"/>
  <c r="BG202" i="25"/>
  <c r="BH195" i="25" s="1"/>
  <c r="BF184" i="25"/>
  <c r="BG177" i="25" s="1"/>
  <c r="BH216" i="25"/>
  <c r="BI209" i="25" s="1"/>
  <c r="BK261" i="25"/>
  <c r="BL254" i="25" s="1"/>
  <c r="BB118" i="25"/>
  <c r="BB125" i="25" s="1"/>
  <c r="AY82" i="25"/>
  <c r="AZ75" i="25" s="1"/>
  <c r="BJ247" i="25"/>
  <c r="BK240" i="25" s="1"/>
  <c r="BA113" i="25"/>
  <c r="BB106" i="25" s="1"/>
  <c r="BI229" i="25"/>
  <c r="BJ222" i="25" s="1"/>
  <c r="AZ98" i="25"/>
  <c r="BA91" i="25" s="1"/>
  <c r="BI233" i="25"/>
  <c r="BJ226" i="25" s="1"/>
  <c r="BD154" i="25"/>
  <c r="BE147" i="25" s="1"/>
  <c r="BK259" i="25"/>
  <c r="BL252" i="25" s="1"/>
  <c r="BC140" i="25"/>
  <c r="BD133" i="25" s="1"/>
  <c r="AZ94" i="25"/>
  <c r="BA87" i="25" s="1"/>
  <c r="BK260" i="25"/>
  <c r="BL253" i="25" s="1"/>
  <c r="BD156" i="25"/>
  <c r="BE149" i="25" s="1"/>
  <c r="AI42" i="25"/>
  <c r="AI942" i="25" s="1"/>
  <c r="BA109" i="25"/>
  <c r="BB102" i="25" s="1"/>
  <c r="BB117" i="25"/>
  <c r="BB124" i="25" s="1"/>
  <c r="BF185" i="25"/>
  <c r="BG178" i="25" s="1"/>
  <c r="B688" i="25"/>
  <c r="B680" i="25"/>
  <c r="BK262" i="25"/>
  <c r="BL255" i="25" s="1"/>
  <c r="BE172" i="25"/>
  <c r="BF165" i="25" s="1"/>
  <c r="AZ96" i="25"/>
  <c r="BA89" i="25" s="1"/>
  <c r="BA110" i="25"/>
  <c r="BB103" i="25" s="1"/>
  <c r="BG199" i="25"/>
  <c r="BH192" i="25" s="1"/>
  <c r="B697" i="25"/>
  <c r="B705" i="25"/>
  <c r="AY80" i="25"/>
  <c r="AZ73" i="25" s="1"/>
  <c r="BM291" i="25"/>
  <c r="AY59" i="25"/>
  <c r="AY66" i="25" s="1"/>
  <c r="BC142" i="25"/>
  <c r="BD135" i="25" s="1"/>
  <c r="B704" i="25"/>
  <c r="B696" i="25"/>
  <c r="BL274" i="25"/>
  <c r="BM267" i="25" s="1"/>
  <c r="BL275" i="25"/>
  <c r="BM268" i="25" s="1"/>
  <c r="AY79" i="25"/>
  <c r="AZ72" i="25" s="1"/>
  <c r="BE169" i="25"/>
  <c r="BF162" i="25" s="1"/>
  <c r="AX56" i="25"/>
  <c r="AX63" i="25" s="1"/>
  <c r="AX61" i="25"/>
  <c r="AX68" i="25" s="1"/>
  <c r="BI232" i="25"/>
  <c r="BJ225" i="25" s="1"/>
  <c r="AZ95" i="25"/>
  <c r="BA88" i="25" s="1"/>
  <c r="B706" i="25"/>
  <c r="B698" i="25"/>
  <c r="B701" i="25"/>
  <c r="B693" i="25"/>
  <c r="AG50" i="25"/>
  <c r="AK53" i="25"/>
  <c r="AH45" i="25"/>
  <c r="AH945" i="25" s="1"/>
  <c r="AH952" i="25" s="1"/>
  <c r="BH218" i="25"/>
  <c r="BI211" i="25" s="1"/>
  <c r="B702" i="25"/>
  <c r="B694" i="25"/>
  <c r="BM293" i="25"/>
  <c r="BC143" i="25"/>
  <c r="BD136" i="25" s="1"/>
  <c r="BE170" i="25"/>
  <c r="BF163" i="25" s="1"/>
  <c r="AZ97" i="25"/>
  <c r="BA90" i="25" s="1"/>
  <c r="BG201" i="25"/>
  <c r="BH194" i="25" s="1"/>
  <c r="BD158" i="25"/>
  <c r="BE151" i="25" s="1"/>
  <c r="BI231" i="25"/>
  <c r="BJ224" i="25" s="1"/>
  <c r="BH214" i="25"/>
  <c r="BI207" i="25" s="1"/>
  <c r="BC141" i="25"/>
  <c r="BD134" i="25" s="1"/>
  <c r="BF187" i="25"/>
  <c r="BG180" i="25" s="1"/>
  <c r="AY83" i="25"/>
  <c r="AZ76" i="25" s="1"/>
  <c r="BM292" i="25"/>
  <c r="AX58" i="25"/>
  <c r="AX65" i="25" s="1"/>
  <c r="BA108" i="25"/>
  <c r="BB101" i="25" s="1"/>
  <c r="BM290" i="25"/>
  <c r="BK263" i="25"/>
  <c r="BL256" i="25" s="1"/>
  <c r="BA111" i="25"/>
  <c r="BB104" i="25" s="1"/>
  <c r="BJ246" i="25"/>
  <c r="BK239" i="25" s="1"/>
  <c r="BA112" i="25"/>
  <c r="BB105" i="25" s="1"/>
  <c r="BA191" i="25" l="1"/>
  <c r="BA198" i="25" s="1"/>
  <c r="BA476" i="25"/>
  <c r="BA483" i="25"/>
  <c r="BA521" i="25"/>
  <c r="BA528" i="25" s="1"/>
  <c r="BA326" i="25"/>
  <c r="BA333" i="25"/>
  <c r="BA716" i="25"/>
  <c r="BA723" i="25" s="1"/>
  <c r="BA701" i="25"/>
  <c r="BA708" i="25"/>
  <c r="BA251" i="25"/>
  <c r="BA258" i="25" s="1"/>
  <c r="BA401" i="25"/>
  <c r="BA408" i="25"/>
  <c r="BA671" i="25"/>
  <c r="BA678" i="25" s="1"/>
  <c r="BA161" i="25"/>
  <c r="BA168" i="25"/>
  <c r="BA341" i="25"/>
  <c r="BA348" i="25" s="1"/>
  <c r="BA296" i="25"/>
  <c r="BA303" i="25"/>
  <c r="BA641" i="25"/>
  <c r="BA648" i="25" s="1"/>
  <c r="BA221" i="25"/>
  <c r="BA228" i="25"/>
  <c r="BA611" i="25"/>
  <c r="BA618" i="25" s="1"/>
  <c r="BA626" i="25"/>
  <c r="BA633" i="25"/>
  <c r="BA566" i="25"/>
  <c r="BA573" i="25" s="1"/>
  <c r="BA446" i="25"/>
  <c r="BA453" i="25"/>
  <c r="BA206" i="25"/>
  <c r="BA213" i="25" s="1"/>
  <c r="BA686" i="25"/>
  <c r="BA693" i="25"/>
  <c r="BA131" i="25"/>
  <c r="BA138" i="25" s="1"/>
  <c r="BA461" i="25"/>
  <c r="BA468" i="25"/>
  <c r="BA236" i="25"/>
  <c r="BA243" i="25" s="1"/>
  <c r="BA551" i="25"/>
  <c r="BA558" i="25"/>
  <c r="BA356" i="25"/>
  <c r="BA363" i="25" s="1"/>
  <c r="BA491" i="25"/>
  <c r="BA498" i="25"/>
  <c r="BA656" i="25"/>
  <c r="BA663" i="25" s="1"/>
  <c r="BA596" i="25"/>
  <c r="BA603" i="25"/>
  <c r="BA176" i="25"/>
  <c r="BA183" i="25" s="1"/>
  <c r="BA416" i="25"/>
  <c r="BA423" i="25"/>
  <c r="BA536" i="25"/>
  <c r="BA543" i="25" s="1"/>
  <c r="BA581" i="25"/>
  <c r="BA588" i="25"/>
  <c r="BA386" i="25"/>
  <c r="BA393" i="25" s="1"/>
  <c r="BA146" i="25"/>
  <c r="BA153" i="25"/>
  <c r="BA431" i="25"/>
  <c r="BA438" i="25" s="1"/>
  <c r="BA266" i="25"/>
  <c r="BA273" i="25"/>
  <c r="BA506" i="25"/>
  <c r="BA513" i="25" s="1"/>
  <c r="BA311" i="25"/>
  <c r="BA318" i="25"/>
  <c r="BA371" i="25"/>
  <c r="BA378" i="25" s="1"/>
  <c r="BA281" i="25"/>
  <c r="BA288" i="25"/>
  <c r="C761" i="25"/>
  <c r="BA746" i="25"/>
  <c r="BA753" i="25" s="1"/>
  <c r="BH63" i="12"/>
  <c r="BI24" i="33"/>
  <c r="AV43" i="28"/>
  <c r="AU49" i="11"/>
  <c r="AU17" i="41" s="1"/>
  <c r="BH46" i="28"/>
  <c r="BG50" i="11"/>
  <c r="BF58" i="11"/>
  <c r="BG40" i="28"/>
  <c r="AD6" i="41"/>
  <c r="AX27" i="41"/>
  <c r="F27" i="43" s="1"/>
  <c r="BI18" i="33"/>
  <c r="BI19" i="33" s="1"/>
  <c r="BI21" i="33" s="1"/>
  <c r="BI30" i="33" s="1"/>
  <c r="AW21" i="11"/>
  <c r="AX22" i="11"/>
  <c r="AW24" i="11"/>
  <c r="AW26" i="41" s="1"/>
  <c r="AW24" i="41" s="1"/>
  <c r="AX25" i="11"/>
  <c r="E25" i="40" s="1"/>
  <c r="E24" i="40" s="1"/>
  <c r="AI949" i="25"/>
  <c r="AH951" i="25"/>
  <c r="AE34" i="11" s="1"/>
  <c r="AE29" i="11" s="1"/>
  <c r="AD50" i="12"/>
  <c r="AI948" i="25"/>
  <c r="AF23" i="11" s="1"/>
  <c r="AE48" i="12"/>
  <c r="AY30" i="11"/>
  <c r="AY27" i="41" s="1"/>
  <c r="AZ31" i="11"/>
  <c r="AH52" i="25"/>
  <c r="AI45" i="25" s="1"/>
  <c r="AI945" i="25" s="1"/>
  <c r="AI952" i="25" s="1"/>
  <c r="AI49" i="25"/>
  <c r="AJ42" i="25" s="1"/>
  <c r="AJ942" i="25" s="1"/>
  <c r="BB112" i="25"/>
  <c r="BC105" i="25" s="1"/>
  <c r="AY58" i="25"/>
  <c r="AY65" i="25" s="1"/>
  <c r="BD143" i="25"/>
  <c r="BE136" i="25" s="1"/>
  <c r="BJ232" i="25"/>
  <c r="BK225" i="25" s="1"/>
  <c r="BF169" i="25"/>
  <c r="BG162" i="25" s="1"/>
  <c r="BA96" i="25"/>
  <c r="BB89" i="25" s="1"/>
  <c r="BL262" i="25"/>
  <c r="BM255" i="25" s="1"/>
  <c r="AZ82" i="25"/>
  <c r="BA75" i="25" s="1"/>
  <c r="BG184" i="25"/>
  <c r="BH177" i="25" s="1"/>
  <c r="BH202" i="25"/>
  <c r="BI195" i="25" s="1"/>
  <c r="BD139" i="25"/>
  <c r="BE132" i="25" s="1"/>
  <c r="BH203" i="25"/>
  <c r="BI196" i="25" s="1"/>
  <c r="BC120" i="25"/>
  <c r="BC127" i="25" s="1"/>
  <c r="BK244" i="25"/>
  <c r="BL237" i="25" s="1"/>
  <c r="BK246" i="25"/>
  <c r="BL239" i="25" s="1"/>
  <c r="AY61" i="25"/>
  <c r="AY68" i="25" s="1"/>
  <c r="BA98" i="25"/>
  <c r="BB91" i="25" s="1"/>
  <c r="BC118" i="25"/>
  <c r="BC125" i="25" s="1"/>
  <c r="BM277" i="25"/>
  <c r="BK248" i="25"/>
  <c r="BL241" i="25" s="1"/>
  <c r="BC119" i="25"/>
  <c r="BC126" i="25" s="1"/>
  <c r="BB111" i="25"/>
  <c r="BC104" i="25" s="1"/>
  <c r="BG187" i="25"/>
  <c r="BH180" i="25" s="1"/>
  <c r="BL260" i="25"/>
  <c r="BM253" i="25" s="1"/>
  <c r="BL261" i="25"/>
  <c r="BM254" i="25" s="1"/>
  <c r="AZ78" i="25"/>
  <c r="BA71" i="25" s="1"/>
  <c r="BE157" i="25"/>
  <c r="BF150" i="25" s="1"/>
  <c r="BC116" i="25"/>
  <c r="BC123" i="25" s="1"/>
  <c r="AZ83" i="25"/>
  <c r="BA76" i="25" s="1"/>
  <c r="BH201" i="25"/>
  <c r="BI194" i="25" s="1"/>
  <c r="BA95" i="25"/>
  <c r="BB88" i="25" s="1"/>
  <c r="BM275" i="25"/>
  <c r="BB110" i="25"/>
  <c r="BC103" i="25" s="1"/>
  <c r="BI216" i="25"/>
  <c r="BJ209" i="25" s="1"/>
  <c r="BG188" i="25"/>
  <c r="BH181" i="25" s="1"/>
  <c r="BF173" i="25"/>
  <c r="BG166" i="25" s="1"/>
  <c r="BM276" i="25"/>
  <c r="AZ81" i="25"/>
  <c r="BA74" i="25" s="1"/>
  <c r="BJ230" i="25"/>
  <c r="BK223" i="25" s="1"/>
  <c r="AY56" i="25"/>
  <c r="AY63" i="25" s="1"/>
  <c r="AZ79" i="25"/>
  <c r="BA72" i="25" s="1"/>
  <c r="BM274" i="25"/>
  <c r="B711" i="25"/>
  <c r="B719" i="25"/>
  <c r="AZ80" i="25"/>
  <c r="BA73" i="25" s="1"/>
  <c r="BH199" i="25"/>
  <c r="BI192" i="25" s="1"/>
  <c r="B703" i="25"/>
  <c r="B695" i="25"/>
  <c r="BC117" i="25"/>
  <c r="BC124" i="25" s="1"/>
  <c r="AY57" i="25"/>
  <c r="AY64" i="25" s="1"/>
  <c r="BA93" i="25"/>
  <c r="BB86" i="25" s="1"/>
  <c r="BF171" i="25"/>
  <c r="BG164" i="25" s="1"/>
  <c r="BC121" i="25"/>
  <c r="BC128" i="25" s="1"/>
  <c r="BH200" i="25"/>
  <c r="BI193" i="25" s="1"/>
  <c r="BL263" i="25"/>
  <c r="BM256" i="25" s="1"/>
  <c r="BB108" i="25"/>
  <c r="BC101" i="25" s="1"/>
  <c r="BD141" i="25"/>
  <c r="BE134" i="25" s="1"/>
  <c r="BJ231" i="25"/>
  <c r="BK224" i="25" s="1"/>
  <c r="BF170" i="25"/>
  <c r="BG163" i="25" s="1"/>
  <c r="B716" i="25"/>
  <c r="B708" i="25"/>
  <c r="BD142" i="25"/>
  <c r="BE135" i="25" s="1"/>
  <c r="AZ59" i="25"/>
  <c r="AZ66" i="25" s="1"/>
  <c r="B720" i="25"/>
  <c r="B712" i="25"/>
  <c r="BF172" i="25"/>
  <c r="BG165" i="25" s="1"/>
  <c r="BG185" i="25"/>
  <c r="BH178" i="25" s="1"/>
  <c r="BE156" i="25"/>
  <c r="BF149" i="25" s="1"/>
  <c r="BA94" i="25"/>
  <c r="BB87" i="25" s="1"/>
  <c r="BL259" i="25"/>
  <c r="BM252" i="25" s="1"/>
  <c r="BJ233" i="25"/>
  <c r="BK226" i="25" s="1"/>
  <c r="BJ229" i="25"/>
  <c r="BK222" i="25" s="1"/>
  <c r="BK247" i="25"/>
  <c r="BL240" i="25" s="1"/>
  <c r="BI215" i="25"/>
  <c r="BJ208" i="25" s="1"/>
  <c r="BG186" i="25"/>
  <c r="BH179" i="25" s="1"/>
  <c r="BE155" i="25"/>
  <c r="BF148" i="25" s="1"/>
  <c r="BI217" i="25"/>
  <c r="BJ210" i="25" s="1"/>
  <c r="BK245" i="25"/>
  <c r="BL238" i="25" s="1"/>
  <c r="AZ60" i="25"/>
  <c r="AZ67" i="25" s="1"/>
  <c r="BI218" i="25"/>
  <c r="BJ211" i="25" s="1"/>
  <c r="AL46" i="25"/>
  <c r="AL946" i="25" s="1"/>
  <c r="AL953" i="25" s="1"/>
  <c r="AH51" i="25"/>
  <c r="BB109" i="25"/>
  <c r="BC102" i="25" s="1"/>
  <c r="BI214" i="25"/>
  <c r="BJ207" i="25" s="1"/>
  <c r="BE158" i="25"/>
  <c r="BF151" i="25" s="1"/>
  <c r="BA97" i="25"/>
  <c r="BB90" i="25" s="1"/>
  <c r="B717" i="25"/>
  <c r="B709" i="25"/>
  <c r="AH43" i="25"/>
  <c r="AH943" i="25" s="1"/>
  <c r="B721" i="25"/>
  <c r="B713" i="25"/>
  <c r="AI48" i="25"/>
  <c r="BD140" i="25"/>
  <c r="BE133" i="25" s="1"/>
  <c r="BE154" i="25"/>
  <c r="BF147" i="25" s="1"/>
  <c r="BB113" i="25"/>
  <c r="BC106" i="25" s="1"/>
  <c r="BM278" i="25"/>
  <c r="BB656" i="25" l="1"/>
  <c r="BB663" i="25" s="1"/>
  <c r="BB341" i="25"/>
  <c r="BB348" i="25"/>
  <c r="BB506" i="25"/>
  <c r="BB513" i="25" s="1"/>
  <c r="BB716" i="25"/>
  <c r="BB723" i="25"/>
  <c r="BB371" i="25"/>
  <c r="BB378" i="25" s="1"/>
  <c r="BB536" i="25"/>
  <c r="BB543" i="25"/>
  <c r="BB236" i="25"/>
  <c r="BB243" i="25" s="1"/>
  <c r="BB611" i="25"/>
  <c r="BB618" i="25"/>
  <c r="BB251" i="25"/>
  <c r="BB258" i="25" s="1"/>
  <c r="BB431" i="25"/>
  <c r="BB438" i="25"/>
  <c r="BB206" i="25"/>
  <c r="BB213" i="25" s="1"/>
  <c r="BB521" i="25"/>
  <c r="BB528" i="25"/>
  <c r="BB176" i="25"/>
  <c r="BB183" i="25" s="1"/>
  <c r="BB131" i="25"/>
  <c r="BB138" i="25"/>
  <c r="BB641" i="25"/>
  <c r="BB648" i="25" s="1"/>
  <c r="BB386" i="25"/>
  <c r="BB393" i="25"/>
  <c r="BB356" i="25"/>
  <c r="BB363" i="25" s="1"/>
  <c r="BB566" i="25"/>
  <c r="BB573" i="25"/>
  <c r="BB671" i="25"/>
  <c r="BB678" i="25" s="1"/>
  <c r="BB191" i="25"/>
  <c r="BB198" i="25"/>
  <c r="BB311" i="25"/>
  <c r="BB318" i="25" s="1"/>
  <c r="BB146" i="25"/>
  <c r="BB153" i="25"/>
  <c r="BB416" i="25"/>
  <c r="BB423" i="25" s="1"/>
  <c r="BB491" i="25"/>
  <c r="BB498" i="25"/>
  <c r="BB461" i="25"/>
  <c r="BB468" i="25" s="1"/>
  <c r="BB686" i="25"/>
  <c r="BB693" i="25"/>
  <c r="BB626" i="25"/>
  <c r="BB633" i="25" s="1"/>
  <c r="BB221" i="25"/>
  <c r="BB228" i="25"/>
  <c r="BB296" i="25"/>
  <c r="BB303" i="25" s="1"/>
  <c r="BB161" i="25"/>
  <c r="BB168" i="25"/>
  <c r="BB401" i="25"/>
  <c r="BB408" i="25" s="1"/>
  <c r="BB701" i="25"/>
  <c r="BB708" i="25"/>
  <c r="BB476" i="25"/>
  <c r="BB483" i="25" s="1"/>
  <c r="BB746" i="25"/>
  <c r="BB753" i="25"/>
  <c r="BB281" i="25"/>
  <c r="BB288" i="25" s="1"/>
  <c r="BB266" i="25"/>
  <c r="BB273" i="25"/>
  <c r="BB581" i="25"/>
  <c r="BB588" i="25" s="1"/>
  <c r="BB596" i="25"/>
  <c r="BB603" i="25"/>
  <c r="BB551" i="25"/>
  <c r="BB558" i="25" s="1"/>
  <c r="BB446" i="25"/>
  <c r="BB453" i="25"/>
  <c r="BB326" i="25"/>
  <c r="BB333" i="25" s="1"/>
  <c r="C776" i="25"/>
  <c r="BB761" i="25"/>
  <c r="BB768" i="25" s="1"/>
  <c r="BI46" i="28"/>
  <c r="BH50" i="11"/>
  <c r="BH40" i="28"/>
  <c r="BG58" i="11"/>
  <c r="AW43" i="28"/>
  <c r="AV49" i="11"/>
  <c r="AV17" i="41" s="1"/>
  <c r="E22" i="40"/>
  <c r="E21" i="40" s="1"/>
  <c r="BJ9" i="14"/>
  <c r="BI56" i="11" s="1"/>
  <c r="BJ17" i="33"/>
  <c r="BJ28" i="33" s="1"/>
  <c r="AX24" i="11"/>
  <c r="AX26" i="41" s="1"/>
  <c r="AY25" i="11"/>
  <c r="AY22" i="11"/>
  <c r="AX21" i="11"/>
  <c r="AH950" i="25"/>
  <c r="AE27" i="11" s="1"/>
  <c r="AE20" i="11" s="1"/>
  <c r="AD49" i="12"/>
  <c r="AE6" i="41" s="1"/>
  <c r="AJ949" i="25"/>
  <c r="BA31" i="11"/>
  <c r="AZ30" i="11"/>
  <c r="AJ49" i="25"/>
  <c r="BC113" i="25"/>
  <c r="BD106" i="25" s="1"/>
  <c r="BF158" i="25"/>
  <c r="BG151" i="25" s="1"/>
  <c r="BK233" i="25"/>
  <c r="BL226" i="25" s="1"/>
  <c r="BF156" i="25"/>
  <c r="BG149" i="25" s="1"/>
  <c r="BG172" i="25"/>
  <c r="BH165" i="25" s="1"/>
  <c r="BE142" i="25"/>
  <c r="BF135" i="25" s="1"/>
  <c r="BI201" i="25"/>
  <c r="BJ194" i="25" s="1"/>
  <c r="BD119" i="25"/>
  <c r="BD126" i="25" s="1"/>
  <c r="BD120" i="25"/>
  <c r="BD127" i="25" s="1"/>
  <c r="BE139" i="25"/>
  <c r="BF132" i="25" s="1"/>
  <c r="BK232" i="25"/>
  <c r="BL225" i="25" s="1"/>
  <c r="BJ214" i="25"/>
  <c r="BK207" i="25" s="1"/>
  <c r="BL247" i="25"/>
  <c r="BM240" i="25" s="1"/>
  <c r="BK231" i="25"/>
  <c r="BL224" i="25" s="1"/>
  <c r="BI200" i="25"/>
  <c r="BJ193" i="25" s="1"/>
  <c r="AZ56" i="25"/>
  <c r="AZ63" i="25" s="1"/>
  <c r="BA83" i="25"/>
  <c r="BB76" i="25" s="1"/>
  <c r="BL248" i="25"/>
  <c r="BM241" i="25" s="1"/>
  <c r="BL246" i="25"/>
  <c r="BM239" i="25" s="1"/>
  <c r="BA82" i="25"/>
  <c r="BB75" i="25" s="1"/>
  <c r="BE143" i="25"/>
  <c r="BF136" i="25" s="1"/>
  <c r="BJ218" i="25"/>
  <c r="BK211" i="25" s="1"/>
  <c r="BE141" i="25"/>
  <c r="BF134" i="25" s="1"/>
  <c r="BM263" i="25"/>
  <c r="BD121" i="25"/>
  <c r="BD128" i="25" s="1"/>
  <c r="AZ57" i="25"/>
  <c r="AZ64" i="25" s="1"/>
  <c r="BD116" i="25"/>
  <c r="BD123" i="25" s="1"/>
  <c r="BM261" i="25"/>
  <c r="BH187" i="25"/>
  <c r="BI180" i="25" s="1"/>
  <c r="AZ61" i="25"/>
  <c r="AZ68" i="25" s="1"/>
  <c r="AZ58" i="25"/>
  <c r="AZ65" i="25" s="1"/>
  <c r="BE140" i="25"/>
  <c r="BF133" i="25" s="1"/>
  <c r="BB94" i="25"/>
  <c r="BC87" i="25" s="1"/>
  <c r="BH185" i="25"/>
  <c r="BI178" i="25" s="1"/>
  <c r="BA59" i="25"/>
  <c r="BA66" i="25" s="1"/>
  <c r="BG171" i="25"/>
  <c r="BH164" i="25" s="1"/>
  <c r="BD117" i="25"/>
  <c r="BD124" i="25" s="1"/>
  <c r="BF157" i="25"/>
  <c r="BG150" i="25" s="1"/>
  <c r="BM260" i="25"/>
  <c r="BC111" i="25"/>
  <c r="BD104" i="25" s="1"/>
  <c r="BD118" i="25"/>
  <c r="BD125" i="25" s="1"/>
  <c r="BC112" i="25"/>
  <c r="BD105" i="25" s="1"/>
  <c r="B736" i="25"/>
  <c r="B728" i="25"/>
  <c r="B732" i="25"/>
  <c r="B724" i="25"/>
  <c r="BL245" i="25"/>
  <c r="BM238" i="25" s="1"/>
  <c r="BF155" i="25"/>
  <c r="BG148" i="25" s="1"/>
  <c r="BJ215" i="25"/>
  <c r="BK208" i="25" s="1"/>
  <c r="BB97" i="25"/>
  <c r="BC90" i="25" s="1"/>
  <c r="AI44" i="25"/>
  <c r="AI944" i="25" s="1"/>
  <c r="AK42" i="25"/>
  <c r="AK942" i="25" s="1"/>
  <c r="B731" i="25"/>
  <c r="B723" i="25"/>
  <c r="BI199" i="25"/>
  <c r="BJ192" i="25" s="1"/>
  <c r="BK230" i="25"/>
  <c r="BL223" i="25" s="1"/>
  <c r="BH188" i="25"/>
  <c r="BI181" i="25" s="1"/>
  <c r="BJ216" i="25"/>
  <c r="BK209" i="25" s="1"/>
  <c r="BA78" i="25"/>
  <c r="BB71" i="25" s="1"/>
  <c r="BI203" i="25"/>
  <c r="BJ196" i="25" s="1"/>
  <c r="BI202" i="25"/>
  <c r="BJ195" i="25" s="1"/>
  <c r="BB96" i="25"/>
  <c r="BC89" i="25" s="1"/>
  <c r="AJ41" i="25"/>
  <c r="AJ941" i="25" s="1"/>
  <c r="AH50" i="25"/>
  <c r="AL53" i="25"/>
  <c r="B734" i="25"/>
  <c r="B726" i="25"/>
  <c r="AI52" i="25"/>
  <c r="BF154" i="25"/>
  <c r="BG147" i="25" s="1"/>
  <c r="BC109" i="25"/>
  <c r="BD102" i="25" s="1"/>
  <c r="BA60" i="25"/>
  <c r="BA67" i="25" s="1"/>
  <c r="BJ217" i="25"/>
  <c r="BK210" i="25" s="1"/>
  <c r="BH186" i="25"/>
  <c r="BI179" i="25" s="1"/>
  <c r="BK229" i="25"/>
  <c r="BL222" i="25" s="1"/>
  <c r="BM259" i="25"/>
  <c r="B735" i="25"/>
  <c r="B727" i="25"/>
  <c r="BG170" i="25"/>
  <c r="BH163" i="25" s="1"/>
  <c r="BC108" i="25"/>
  <c r="BD101" i="25" s="1"/>
  <c r="BB93" i="25"/>
  <c r="BC86" i="25" s="1"/>
  <c r="B710" i="25"/>
  <c r="B718" i="25"/>
  <c r="BA80" i="25"/>
  <c r="BB73" i="25" s="1"/>
  <c r="BA79" i="25"/>
  <c r="BB72" i="25" s="1"/>
  <c r="BA81" i="25"/>
  <c r="BB74" i="25" s="1"/>
  <c r="BG173" i="25"/>
  <c r="BH166" i="25" s="1"/>
  <c r="BC110" i="25"/>
  <c r="BD103" i="25" s="1"/>
  <c r="BB95" i="25"/>
  <c r="BC88" i="25" s="1"/>
  <c r="BB98" i="25"/>
  <c r="BC91" i="25" s="1"/>
  <c r="BL244" i="25"/>
  <c r="BM237" i="25" s="1"/>
  <c r="BH184" i="25"/>
  <c r="BI177" i="25" s="1"/>
  <c r="BM262" i="25"/>
  <c r="BG169" i="25"/>
  <c r="BH162" i="25" s="1"/>
  <c r="BC326" i="25" l="1"/>
  <c r="BC333" i="25" s="1"/>
  <c r="BC476" i="25"/>
  <c r="BC483" i="25"/>
  <c r="BC461" i="25"/>
  <c r="BC468" i="25" s="1"/>
  <c r="BC356" i="25"/>
  <c r="BC363" i="25"/>
  <c r="BC251" i="25"/>
  <c r="BC258" i="25" s="1"/>
  <c r="BC656" i="25"/>
  <c r="BC663" i="25"/>
  <c r="BC281" i="25"/>
  <c r="BC288" i="25" s="1"/>
  <c r="BC626" i="25"/>
  <c r="BC633" i="25"/>
  <c r="BC671" i="25"/>
  <c r="BC678" i="25" s="1"/>
  <c r="BC206" i="25"/>
  <c r="BC213" i="25"/>
  <c r="BC506" i="25"/>
  <c r="BC513" i="25" s="1"/>
  <c r="BC581" i="25"/>
  <c r="BC588" i="25"/>
  <c r="BC296" i="25"/>
  <c r="BC303" i="25" s="1"/>
  <c r="BC311" i="25"/>
  <c r="BC318" i="25"/>
  <c r="BC176" i="25"/>
  <c r="BC183" i="25" s="1"/>
  <c r="BC371" i="25"/>
  <c r="BC378" i="25"/>
  <c r="BC551" i="25"/>
  <c r="BC558" i="25" s="1"/>
  <c r="BC401" i="25"/>
  <c r="BC408" i="25"/>
  <c r="BC416" i="25"/>
  <c r="BC423" i="25" s="1"/>
  <c r="BC641" i="25"/>
  <c r="BC648" i="25"/>
  <c r="BC236" i="25"/>
  <c r="BC243" i="25" s="1"/>
  <c r="BC761" i="25"/>
  <c r="BC768" i="25"/>
  <c r="BC266" i="25"/>
  <c r="BC273" i="25" s="1"/>
  <c r="BC701" i="25"/>
  <c r="BC708" i="25"/>
  <c r="BC221" i="25"/>
  <c r="BC228" i="25" s="1"/>
  <c r="BC491" i="25"/>
  <c r="BC498" i="25"/>
  <c r="BC191" i="25"/>
  <c r="BC198" i="25" s="1"/>
  <c r="BC131" i="25"/>
  <c r="BC138" i="25"/>
  <c r="BC431" i="25"/>
  <c r="BC438" i="25" s="1"/>
  <c r="BC716" i="25"/>
  <c r="BC723" i="25"/>
  <c r="BC446" i="25"/>
  <c r="BC453" i="25" s="1"/>
  <c r="BC596" i="25"/>
  <c r="BC603" i="25"/>
  <c r="BC746" i="25"/>
  <c r="BC753" i="25" s="1"/>
  <c r="BC161" i="25"/>
  <c r="BC168" i="25"/>
  <c r="BC686" i="25"/>
  <c r="BC693" i="25" s="1"/>
  <c r="BC146" i="25"/>
  <c r="BC153" i="25"/>
  <c r="BC566" i="25"/>
  <c r="BC573" i="25" s="1"/>
  <c r="BC386" i="25"/>
  <c r="BC393" i="25"/>
  <c r="BC521" i="25"/>
  <c r="BC528" i="25" s="1"/>
  <c r="BC611" i="25"/>
  <c r="BC618" i="25"/>
  <c r="BC536" i="25"/>
  <c r="BC543" i="25" s="1"/>
  <c r="BC341" i="25"/>
  <c r="BC348" i="25"/>
  <c r="C791" i="25"/>
  <c r="BC776" i="25"/>
  <c r="BC783" i="25" s="1"/>
  <c r="BI40" i="28"/>
  <c r="BH58" i="11"/>
  <c r="AX43" i="28"/>
  <c r="AW49" i="11"/>
  <c r="AW17" i="41" s="1"/>
  <c r="BJ46" i="28"/>
  <c r="BJ50" i="11" s="1"/>
  <c r="BI50" i="11"/>
  <c r="BI32" i="41"/>
  <c r="BJ32" i="41"/>
  <c r="AZ27" i="41"/>
  <c r="AX24" i="41"/>
  <c r="F26" i="43"/>
  <c r="F24" i="43" s="1"/>
  <c r="BJ20" i="33"/>
  <c r="BK17" i="13"/>
  <c r="AZ22" i="11"/>
  <c r="AY21" i="11"/>
  <c r="AY24" i="11"/>
  <c r="AY26" i="41" s="1"/>
  <c r="AZ25" i="11"/>
  <c r="AK949" i="25"/>
  <c r="AJ948" i="25"/>
  <c r="AG23" i="11" s="1"/>
  <c r="AF48" i="12"/>
  <c r="AI951" i="25"/>
  <c r="AF34" i="11" s="1"/>
  <c r="AF29" i="11" s="1"/>
  <c r="AE50" i="12"/>
  <c r="BA30" i="11"/>
  <c r="BB31" i="11"/>
  <c r="AI51" i="25"/>
  <c r="AJ44" i="25" s="1"/>
  <c r="AJ944" i="25" s="1"/>
  <c r="BK216" i="25"/>
  <c r="BL209" i="25" s="1"/>
  <c r="BG157" i="25"/>
  <c r="BH150" i="25" s="1"/>
  <c r="BF140" i="25"/>
  <c r="BG133" i="25" s="1"/>
  <c r="BB83" i="25"/>
  <c r="BC76" i="25" s="1"/>
  <c r="BJ201" i="25"/>
  <c r="BK194" i="25" s="1"/>
  <c r="BC95" i="25"/>
  <c r="BD88" i="25" s="1"/>
  <c r="BB79" i="25"/>
  <c r="BC72" i="25" s="1"/>
  <c r="BD108" i="25"/>
  <c r="BE101" i="25" s="1"/>
  <c r="BI188" i="25"/>
  <c r="BJ181" i="25" s="1"/>
  <c r="BB59" i="25"/>
  <c r="BB66" i="25" s="1"/>
  <c r="BA58" i="25"/>
  <c r="BA65" i="25" s="1"/>
  <c r="BM247" i="25"/>
  <c r="BF139" i="25"/>
  <c r="BG132" i="25" s="1"/>
  <c r="BF142" i="25"/>
  <c r="BG135" i="25" s="1"/>
  <c r="BL233" i="25"/>
  <c r="BM226" i="25" s="1"/>
  <c r="BH169" i="25"/>
  <c r="BI162" i="25" s="1"/>
  <c r="BH173" i="25"/>
  <c r="BI166" i="25" s="1"/>
  <c r="BD109" i="25"/>
  <c r="BE102" i="25" s="1"/>
  <c r="BJ203" i="25"/>
  <c r="BK196" i="25" s="1"/>
  <c r="BL230" i="25"/>
  <c r="BM223" i="25" s="1"/>
  <c r="BD111" i="25"/>
  <c r="BE104" i="25" s="1"/>
  <c r="BI185" i="25"/>
  <c r="BJ178" i="25" s="1"/>
  <c r="BA61" i="25"/>
  <c r="BA68" i="25" s="1"/>
  <c r="BE116" i="25"/>
  <c r="BE123" i="25" s="1"/>
  <c r="BK214" i="25"/>
  <c r="BL207" i="25" s="1"/>
  <c r="BE120" i="25"/>
  <c r="BE127" i="25" s="1"/>
  <c r="BH172" i="25"/>
  <c r="BI165" i="25" s="1"/>
  <c r="BG158" i="25"/>
  <c r="BH151" i="25" s="1"/>
  <c r="BG154" i="25"/>
  <c r="BH147" i="25" s="1"/>
  <c r="BB78" i="25"/>
  <c r="BC71" i="25" s="1"/>
  <c r="BJ199" i="25"/>
  <c r="BK192" i="25" s="1"/>
  <c r="BG155" i="25"/>
  <c r="BH148" i="25" s="1"/>
  <c r="BH171" i="25"/>
  <c r="BI164" i="25" s="1"/>
  <c r="BC94" i="25"/>
  <c r="BD87" i="25" s="1"/>
  <c r="BE121" i="25"/>
  <c r="BE128" i="25" s="1"/>
  <c r="BB82" i="25"/>
  <c r="BC75" i="25" s="1"/>
  <c r="BE119" i="25"/>
  <c r="BE126" i="25" s="1"/>
  <c r="BD113" i="25"/>
  <c r="BE106" i="25" s="1"/>
  <c r="BB81" i="25"/>
  <c r="BC74" i="25" s="1"/>
  <c r="BB80" i="25"/>
  <c r="BC73" i="25" s="1"/>
  <c r="BC93" i="25"/>
  <c r="BD86" i="25" s="1"/>
  <c r="B750" i="25"/>
  <c r="B742" i="25"/>
  <c r="BL229" i="25"/>
  <c r="BM222" i="25" s="1"/>
  <c r="BI186" i="25"/>
  <c r="BJ179" i="25" s="1"/>
  <c r="BB60" i="25"/>
  <c r="BB67" i="25" s="1"/>
  <c r="B749" i="25"/>
  <c r="B741" i="25"/>
  <c r="BJ202" i="25"/>
  <c r="BK195" i="25" s="1"/>
  <c r="BC97" i="25"/>
  <c r="BD90" i="25" s="1"/>
  <c r="BK215" i="25"/>
  <c r="BL208" i="25" s="1"/>
  <c r="BM245" i="25"/>
  <c r="BE118" i="25"/>
  <c r="BE125" i="25" s="1"/>
  <c r="BE117" i="25"/>
  <c r="BE124" i="25" s="1"/>
  <c r="BF141" i="25"/>
  <c r="BG134" i="25" s="1"/>
  <c r="BF143" i="25"/>
  <c r="BG136" i="25" s="1"/>
  <c r="BM246" i="25"/>
  <c r="BA56" i="25"/>
  <c r="BA63" i="25" s="1"/>
  <c r="BL231" i="25"/>
  <c r="BM224" i="25" s="1"/>
  <c r="BG156" i="25"/>
  <c r="BH149" i="25" s="1"/>
  <c r="BI184" i="25"/>
  <c r="BJ177" i="25" s="1"/>
  <c r="B733" i="25"/>
  <c r="B725" i="25"/>
  <c r="AM46" i="25"/>
  <c r="AM946" i="25" s="1"/>
  <c r="AM953" i="25" s="1"/>
  <c r="B743" i="25"/>
  <c r="B751" i="25"/>
  <c r="BC98" i="25"/>
  <c r="BD91" i="25" s="1"/>
  <c r="BD110" i="25"/>
  <c r="BE103" i="25" s="1"/>
  <c r="BH170" i="25"/>
  <c r="BI163" i="25" s="1"/>
  <c r="BK217" i="25"/>
  <c r="BL210" i="25" s="1"/>
  <c r="AJ45" i="25"/>
  <c r="AJ945" i="25" s="1"/>
  <c r="AJ952" i="25" s="1"/>
  <c r="AI43" i="25"/>
  <c r="AI943" i="25" s="1"/>
  <c r="BC96" i="25"/>
  <c r="BD89" i="25" s="1"/>
  <c r="B746" i="25"/>
  <c r="B738" i="25"/>
  <c r="BD112" i="25"/>
  <c r="BE105" i="25" s="1"/>
  <c r="BI187" i="25"/>
  <c r="BJ180" i="25" s="1"/>
  <c r="BA57" i="25"/>
  <c r="BA64" i="25" s="1"/>
  <c r="BK218" i="25"/>
  <c r="BL211" i="25" s="1"/>
  <c r="BM248" i="25"/>
  <c r="BJ200" i="25"/>
  <c r="BK193" i="25" s="1"/>
  <c r="BL232" i="25"/>
  <c r="BM225" i="25" s="1"/>
  <c r="BM244" i="25"/>
  <c r="AJ48" i="25"/>
  <c r="AK49" i="25"/>
  <c r="B739" i="25"/>
  <c r="B747" i="25"/>
  <c r="BD686" i="25" l="1"/>
  <c r="BD693" i="25" s="1"/>
  <c r="BD416" i="25"/>
  <c r="BD423" i="25"/>
  <c r="BD506" i="25"/>
  <c r="BD513" i="25" s="1"/>
  <c r="BD251" i="25"/>
  <c r="BD258" i="25"/>
  <c r="BD521" i="25"/>
  <c r="BD528" i="25" s="1"/>
  <c r="BD446" i="25"/>
  <c r="BD453" i="25"/>
  <c r="BD266" i="25"/>
  <c r="BD273" i="25" s="1"/>
  <c r="BD176" i="25"/>
  <c r="BD183" i="25"/>
  <c r="BD281" i="25"/>
  <c r="BD288" i="25" s="1"/>
  <c r="BD191" i="25"/>
  <c r="BD198" i="25"/>
  <c r="BD461" i="25"/>
  <c r="BD468" i="25" s="1"/>
  <c r="BD566" i="25"/>
  <c r="BD573" i="25"/>
  <c r="BD431" i="25"/>
  <c r="BD438" i="25" s="1"/>
  <c r="BD236" i="25"/>
  <c r="BD243" i="25"/>
  <c r="BD296" i="25"/>
  <c r="BD303" i="25" s="1"/>
  <c r="BD536" i="25"/>
  <c r="BD543" i="25"/>
  <c r="BD746" i="25"/>
  <c r="BD753" i="25" s="1"/>
  <c r="BD221" i="25"/>
  <c r="BD228" i="25"/>
  <c r="BD551" i="25"/>
  <c r="BD558" i="25" s="1"/>
  <c r="BD671" i="25"/>
  <c r="BD678" i="25"/>
  <c r="BD326" i="25"/>
  <c r="BD333" i="25" s="1"/>
  <c r="BD611" i="25"/>
  <c r="BD618" i="25"/>
  <c r="BD146" i="25"/>
  <c r="BD153" i="25" s="1"/>
  <c r="BD596" i="25"/>
  <c r="BD603" i="25"/>
  <c r="BD491" i="25"/>
  <c r="BD498" i="25" s="1"/>
  <c r="BD761" i="25"/>
  <c r="BD768" i="25"/>
  <c r="BD401" i="25"/>
  <c r="BD408" i="25" s="1"/>
  <c r="BD311" i="25"/>
  <c r="BD318" i="25"/>
  <c r="BD356" i="25"/>
  <c r="BD363" i="25" s="1"/>
  <c r="BD776" i="25"/>
  <c r="BD783" i="25"/>
  <c r="BD341" i="25"/>
  <c r="BD348" i="25" s="1"/>
  <c r="BD386" i="25"/>
  <c r="BD393" i="25"/>
  <c r="BD161" i="25"/>
  <c r="BD168" i="25" s="1"/>
  <c r="BD716" i="25"/>
  <c r="BD723" i="25"/>
  <c r="BD131" i="25"/>
  <c r="BD138" i="25" s="1"/>
  <c r="BD701" i="25"/>
  <c r="BD708" i="25"/>
  <c r="BD641" i="25"/>
  <c r="BD648" i="25" s="1"/>
  <c r="BD371" i="25"/>
  <c r="BD378" i="25"/>
  <c r="BD581" i="25"/>
  <c r="BD588" i="25" s="1"/>
  <c r="BD206" i="25"/>
  <c r="BD213" i="25"/>
  <c r="BD626" i="25"/>
  <c r="BD633" i="25" s="1"/>
  <c r="BD656" i="25"/>
  <c r="BD663" i="25"/>
  <c r="BD476" i="25"/>
  <c r="BD483" i="25" s="1"/>
  <c r="C806" i="25"/>
  <c r="BD791" i="25"/>
  <c r="BD798" i="25" s="1"/>
  <c r="BJ24" i="33"/>
  <c r="BI63" i="12" s="1"/>
  <c r="F63" i="42" s="1"/>
  <c r="BJ18" i="33"/>
  <c r="BJ19" i="33" s="1"/>
  <c r="G32" i="43"/>
  <c r="AY43" i="28"/>
  <c r="AX49" i="11"/>
  <c r="F50" i="40"/>
  <c r="BJ40" i="28"/>
  <c r="BJ58" i="11" s="1"/>
  <c r="BI58" i="11"/>
  <c r="BA27" i="41"/>
  <c r="AY24" i="41"/>
  <c r="BA25" i="11"/>
  <c r="AZ24" i="11"/>
  <c r="AZ26" i="41" s="1"/>
  <c r="AZ24" i="41" s="1"/>
  <c r="AZ21" i="11"/>
  <c r="BA22" i="11"/>
  <c r="AJ951" i="25"/>
  <c r="AG34" i="11" s="1"/>
  <c r="AG29" i="11" s="1"/>
  <c r="AF50" i="12"/>
  <c r="AI950" i="25"/>
  <c r="AF27" i="11" s="1"/>
  <c r="AF20" i="11" s="1"/>
  <c r="AE49" i="12"/>
  <c r="AF6" i="41" s="1"/>
  <c r="BB30" i="11"/>
  <c r="BB27" i="41" s="1"/>
  <c r="BC31" i="11"/>
  <c r="AI50" i="25"/>
  <c r="AJ43" i="25" s="1"/>
  <c r="AJ943" i="25" s="1"/>
  <c r="AJ51" i="25"/>
  <c r="AK44" i="25" s="1"/>
  <c r="AK944" i="25" s="1"/>
  <c r="BK202" i="25"/>
  <c r="BL195" i="25" s="1"/>
  <c r="BD94" i="25"/>
  <c r="BE87" i="25" s="1"/>
  <c r="BH154" i="25"/>
  <c r="BI147" i="25" s="1"/>
  <c r="BF120" i="25"/>
  <c r="BF127" i="25" s="1"/>
  <c r="BJ185" i="25"/>
  <c r="BK178" i="25" s="1"/>
  <c r="BK203" i="25"/>
  <c r="BL196" i="25" s="1"/>
  <c r="BI169" i="25"/>
  <c r="BJ162" i="25" s="1"/>
  <c r="BD95" i="25"/>
  <c r="BE88" i="25" s="1"/>
  <c r="BG140" i="25"/>
  <c r="BH133" i="25" s="1"/>
  <c r="BD96" i="25"/>
  <c r="BE89" i="25" s="1"/>
  <c r="BM231" i="25"/>
  <c r="BL215" i="25"/>
  <c r="BM208" i="25" s="1"/>
  <c r="BC81" i="25"/>
  <c r="BD74" i="25" s="1"/>
  <c r="BE113" i="25"/>
  <c r="BF106" i="25" s="1"/>
  <c r="BF121" i="25"/>
  <c r="BF128" i="25" s="1"/>
  <c r="BI171" i="25"/>
  <c r="BJ164" i="25" s="1"/>
  <c r="BH158" i="25"/>
  <c r="BI151" i="25" s="1"/>
  <c r="BL214" i="25"/>
  <c r="BM207" i="25" s="1"/>
  <c r="BE111" i="25"/>
  <c r="BF104" i="25" s="1"/>
  <c r="BM233" i="25"/>
  <c r="BJ188" i="25"/>
  <c r="BK181" i="25" s="1"/>
  <c r="BK201" i="25"/>
  <c r="BL194" i="25" s="1"/>
  <c r="BM232" i="25"/>
  <c r="BJ187" i="25"/>
  <c r="BK180" i="25" s="1"/>
  <c r="BE110" i="25"/>
  <c r="BF103" i="25" s="1"/>
  <c r="BJ184" i="25"/>
  <c r="BK177" i="25" s="1"/>
  <c r="BF118" i="25"/>
  <c r="BF125" i="25" s="1"/>
  <c r="BD93" i="25"/>
  <c r="BE86" i="25" s="1"/>
  <c r="BF119" i="25"/>
  <c r="BF126" i="25" s="1"/>
  <c r="BF116" i="25"/>
  <c r="BF123" i="25" s="1"/>
  <c r="BG142" i="25"/>
  <c r="BH135" i="25" s="1"/>
  <c r="BB58" i="25"/>
  <c r="BB65" i="25" s="1"/>
  <c r="BE108" i="25"/>
  <c r="BF101" i="25" s="1"/>
  <c r="BC83" i="25"/>
  <c r="BD76" i="25" s="1"/>
  <c r="BH157" i="25"/>
  <c r="BI150" i="25" s="1"/>
  <c r="BK200" i="25"/>
  <c r="BL193" i="25" s="1"/>
  <c r="BL218" i="25"/>
  <c r="BM211" i="25" s="1"/>
  <c r="BE112" i="25"/>
  <c r="BF105" i="25" s="1"/>
  <c r="BG141" i="25"/>
  <c r="BH134" i="25" s="1"/>
  <c r="BC60" i="25"/>
  <c r="BC67" i="25" s="1"/>
  <c r="BB61" i="25"/>
  <c r="BB68" i="25" s="1"/>
  <c r="BI173" i="25"/>
  <c r="BJ166" i="25" s="1"/>
  <c r="BG139" i="25"/>
  <c r="BH132" i="25" s="1"/>
  <c r="BC79" i="25"/>
  <c r="BD72" i="25" s="1"/>
  <c r="BL216" i="25"/>
  <c r="BM209" i="25" s="1"/>
  <c r="BB57" i="25"/>
  <c r="BB64" i="25" s="1"/>
  <c r="AL42" i="25"/>
  <c r="AL942" i="25" s="1"/>
  <c r="B740" i="25"/>
  <c r="B748" i="25"/>
  <c r="BH156" i="25"/>
  <c r="BI149" i="25" s="1"/>
  <c r="BB56" i="25"/>
  <c r="BB63" i="25" s="1"/>
  <c r="BG143" i="25"/>
  <c r="BH136" i="25" s="1"/>
  <c r="BF117" i="25"/>
  <c r="BF124" i="25" s="1"/>
  <c r="BD97" i="25"/>
  <c r="BE90" i="25" s="1"/>
  <c r="BJ186" i="25"/>
  <c r="BK179" i="25" s="1"/>
  <c r="BC80" i="25"/>
  <c r="BD73" i="25" s="1"/>
  <c r="BC82" i="25"/>
  <c r="BD75" i="25" s="1"/>
  <c r="BK199" i="25"/>
  <c r="BL192" i="25" s="1"/>
  <c r="BI172" i="25"/>
  <c r="BJ165" i="25" s="1"/>
  <c r="BM230" i="25"/>
  <c r="BE109" i="25"/>
  <c r="BF102" i="25" s="1"/>
  <c r="BC59" i="25"/>
  <c r="BC66" i="25" s="1"/>
  <c r="AK41" i="25"/>
  <c r="AK941" i="25" s="1"/>
  <c r="B753" i="25"/>
  <c r="B761" i="25"/>
  <c r="BL217" i="25"/>
  <c r="BM210" i="25" s="1"/>
  <c r="BI170" i="25"/>
  <c r="BJ163" i="25" s="1"/>
  <c r="BD98" i="25"/>
  <c r="BE91" i="25" s="1"/>
  <c r="B764" i="25"/>
  <c r="B756" i="25"/>
  <c r="B757" i="25"/>
  <c r="B765" i="25"/>
  <c r="B762" i="25"/>
  <c r="B754" i="25"/>
  <c r="AJ52" i="25"/>
  <c r="B766" i="25"/>
  <c r="B758" i="25"/>
  <c r="AM53" i="25"/>
  <c r="BM229" i="25"/>
  <c r="BH155" i="25"/>
  <c r="BI148" i="25" s="1"/>
  <c r="BC78" i="25"/>
  <c r="BD71" i="25" s="1"/>
  <c r="BE476" i="25" l="1"/>
  <c r="BE483" i="25" s="1"/>
  <c r="BE551" i="25"/>
  <c r="BE558" i="25"/>
  <c r="BE461" i="25"/>
  <c r="BE468" i="25" s="1"/>
  <c r="BE521" i="25"/>
  <c r="BE528" i="25"/>
  <c r="BE581" i="25"/>
  <c r="BE588" i="25" s="1"/>
  <c r="BE341" i="25"/>
  <c r="BE348" i="25"/>
  <c r="BE146" i="25"/>
  <c r="BE153" i="25" s="1"/>
  <c r="BE296" i="25"/>
  <c r="BE303" i="25"/>
  <c r="BE266" i="25"/>
  <c r="BE273" i="25" s="1"/>
  <c r="BE131" i="25"/>
  <c r="BE138" i="25"/>
  <c r="BE401" i="25"/>
  <c r="BE408" i="25" s="1"/>
  <c r="BE506" i="25"/>
  <c r="BE513" i="25"/>
  <c r="BE641" i="25"/>
  <c r="BE648" i="25" s="1"/>
  <c r="BE356" i="25"/>
  <c r="BE363" i="25"/>
  <c r="BE326" i="25"/>
  <c r="BE333" i="25" s="1"/>
  <c r="BE431" i="25"/>
  <c r="BE438" i="25"/>
  <c r="BE626" i="25"/>
  <c r="BE633" i="25" s="1"/>
  <c r="BE161" i="25"/>
  <c r="BE168" i="25"/>
  <c r="BE491" i="25"/>
  <c r="BE498" i="25" s="1"/>
  <c r="BE746" i="25"/>
  <c r="BE753" i="25"/>
  <c r="BE281" i="25"/>
  <c r="BE288" i="25" s="1"/>
  <c r="BE686" i="25"/>
  <c r="BE693" i="25"/>
  <c r="BE791" i="25"/>
  <c r="BE798" i="25" s="1"/>
  <c r="BE371" i="25"/>
  <c r="BE378" i="25"/>
  <c r="BE716" i="25"/>
  <c r="BE723" i="25" s="1"/>
  <c r="BE776" i="25"/>
  <c r="BE783" i="25"/>
  <c r="BE761" i="25"/>
  <c r="BE768" i="25" s="1"/>
  <c r="BE611" i="25"/>
  <c r="BE618" i="25"/>
  <c r="BE221" i="25"/>
  <c r="BE228" i="25" s="1"/>
  <c r="BE236" i="25"/>
  <c r="BE243" i="25"/>
  <c r="BE191" i="25"/>
  <c r="BE198" i="25" s="1"/>
  <c r="BE446" i="25"/>
  <c r="BE453" i="25"/>
  <c r="BE416" i="25"/>
  <c r="BE423" i="25" s="1"/>
  <c r="BE656" i="25"/>
  <c r="BE663" i="25"/>
  <c r="BE206" i="25"/>
  <c r="BE213" i="25" s="1"/>
  <c r="BE701" i="25"/>
  <c r="BE708" i="25"/>
  <c r="BE386" i="25"/>
  <c r="BE393" i="25" s="1"/>
  <c r="BE311" i="25"/>
  <c r="BE318" i="25"/>
  <c r="BE596" i="25"/>
  <c r="BE603" i="25" s="1"/>
  <c r="BE671" i="25"/>
  <c r="BE678" i="25"/>
  <c r="BE536" i="25"/>
  <c r="BE543" i="25" s="1"/>
  <c r="BE566" i="25"/>
  <c r="BE573" i="25"/>
  <c r="BE176" i="25"/>
  <c r="BE183" i="25" s="1"/>
  <c r="BE251" i="25"/>
  <c r="BE258" i="25"/>
  <c r="C821" i="25"/>
  <c r="BE806" i="25"/>
  <c r="BE813" i="25" s="1"/>
  <c r="AX17" i="41"/>
  <c r="F17" i="43" s="1"/>
  <c r="E49" i="40"/>
  <c r="F58" i="40"/>
  <c r="AZ33" i="28"/>
  <c r="AY49" i="11"/>
  <c r="AY17" i="41" s="1"/>
  <c r="BB22" i="11"/>
  <c r="BA21" i="11"/>
  <c r="BB25" i="11"/>
  <c r="BA24" i="11"/>
  <c r="BA26" i="41" s="1"/>
  <c r="BA24" i="41" s="1"/>
  <c r="AK951" i="25"/>
  <c r="AK948" i="25"/>
  <c r="AH23" i="11" s="1"/>
  <c r="AG48" i="12"/>
  <c r="AJ950" i="25"/>
  <c r="AG27" i="11" s="1"/>
  <c r="AG20" i="11" s="1"/>
  <c r="AF49" i="12"/>
  <c r="AG6" i="41" s="1"/>
  <c r="AL949" i="25"/>
  <c r="BC30" i="11"/>
  <c r="BD31" i="11"/>
  <c r="AJ50" i="25"/>
  <c r="AK43" i="25" s="1"/>
  <c r="AK943" i="25" s="1"/>
  <c r="BJ170" i="25"/>
  <c r="BK163" i="25" s="1"/>
  <c r="BD80" i="25"/>
  <c r="BE73" i="25" s="1"/>
  <c r="BG117" i="25"/>
  <c r="BG124" i="25" s="1"/>
  <c r="BI156" i="25"/>
  <c r="BJ149" i="25" s="1"/>
  <c r="BD79" i="25"/>
  <c r="BE72" i="25" s="1"/>
  <c r="BD83" i="25"/>
  <c r="BE76" i="25" s="1"/>
  <c r="BH142" i="25"/>
  <c r="BI135" i="25" s="1"/>
  <c r="BE93" i="25"/>
  <c r="BF86" i="25" s="1"/>
  <c r="BG121" i="25"/>
  <c r="BG128" i="25" s="1"/>
  <c r="BM215" i="25"/>
  <c r="BC57" i="25"/>
  <c r="BC64" i="25" s="1"/>
  <c r="BH139" i="25"/>
  <c r="BI132" i="25" s="1"/>
  <c r="BF112" i="25"/>
  <c r="BG105" i="25" s="1"/>
  <c r="BG118" i="25"/>
  <c r="BG125" i="25" s="1"/>
  <c r="BK187" i="25"/>
  <c r="BL180" i="25" s="1"/>
  <c r="BF113" i="25"/>
  <c r="BG106" i="25" s="1"/>
  <c r="BL203" i="25"/>
  <c r="BM196" i="25" s="1"/>
  <c r="BL202" i="25"/>
  <c r="BM195" i="25" s="1"/>
  <c r="BD78" i="25"/>
  <c r="BE71" i="25" s="1"/>
  <c r="BD82" i="25"/>
  <c r="BE75" i="25" s="1"/>
  <c r="BM216" i="25"/>
  <c r="BJ173" i="25"/>
  <c r="BK166" i="25" s="1"/>
  <c r="BK184" i="25"/>
  <c r="BL177" i="25" s="1"/>
  <c r="BK188" i="25"/>
  <c r="BL181" i="25" s="1"/>
  <c r="BE95" i="25"/>
  <c r="BF88" i="25" s="1"/>
  <c r="BK185" i="25"/>
  <c r="BL178" i="25" s="1"/>
  <c r="BI155" i="25"/>
  <c r="BJ148" i="25" s="1"/>
  <c r="BE98" i="25"/>
  <c r="BF91" i="25" s="1"/>
  <c r="BL199" i="25"/>
  <c r="BM192" i="25" s="1"/>
  <c r="BE97" i="25"/>
  <c r="BF90" i="25" s="1"/>
  <c r="BC56" i="25"/>
  <c r="BC63" i="25" s="1"/>
  <c r="BC58" i="25"/>
  <c r="BC65" i="25" s="1"/>
  <c r="BG119" i="25"/>
  <c r="BG126" i="25" s="1"/>
  <c r="BE96" i="25"/>
  <c r="BF89" i="25" s="1"/>
  <c r="BE94" i="25"/>
  <c r="BF87" i="25" s="1"/>
  <c r="AK45" i="25"/>
  <c r="AK945" i="25" s="1"/>
  <c r="AK952" i="25" s="1"/>
  <c r="BD59" i="25"/>
  <c r="BD66" i="25" s="1"/>
  <c r="AN46" i="25"/>
  <c r="AN946" i="25" s="1"/>
  <c r="AN953" i="25" s="1"/>
  <c r="AL49" i="25"/>
  <c r="AK51" i="25"/>
  <c r="BF111" i="25"/>
  <c r="BG104" i="25" s="1"/>
  <c r="BI158" i="25"/>
  <c r="BJ151" i="25" s="1"/>
  <c r="BD81" i="25"/>
  <c r="BE74" i="25" s="1"/>
  <c r="B777" i="25"/>
  <c r="B769" i="25"/>
  <c r="BF109" i="25"/>
  <c r="BG102" i="25" s="1"/>
  <c r="BJ172" i="25"/>
  <c r="BK165" i="25" s="1"/>
  <c r="BK186" i="25"/>
  <c r="BL179" i="25" s="1"/>
  <c r="B763" i="25"/>
  <c r="B755" i="25"/>
  <c r="BH140" i="25"/>
  <c r="BI133" i="25" s="1"/>
  <c r="BJ169" i="25"/>
  <c r="BK162" i="25" s="1"/>
  <c r="BI154" i="25"/>
  <c r="BJ147" i="25" s="1"/>
  <c r="B781" i="25"/>
  <c r="B773" i="25"/>
  <c r="B780" i="25"/>
  <c r="B772" i="25"/>
  <c r="AK48" i="25"/>
  <c r="BC61" i="25"/>
  <c r="BC68" i="25" s="1"/>
  <c r="BH141" i="25"/>
  <c r="BI134" i="25" s="1"/>
  <c r="BM218" i="25"/>
  <c r="BI157" i="25"/>
  <c r="BJ150" i="25" s="1"/>
  <c r="BF108" i="25"/>
  <c r="BG101" i="25" s="1"/>
  <c r="BF110" i="25"/>
  <c r="BG103" i="25" s="1"/>
  <c r="BL201" i="25"/>
  <c r="BM194" i="25" s="1"/>
  <c r="BM214" i="25"/>
  <c r="BJ171" i="25"/>
  <c r="BK164" i="25" s="1"/>
  <c r="BG120" i="25"/>
  <c r="BG127" i="25" s="1"/>
  <c r="B771" i="25"/>
  <c r="B779" i="25"/>
  <c r="BM217" i="25"/>
  <c r="B776" i="25"/>
  <c r="B768" i="25"/>
  <c r="BH143" i="25"/>
  <c r="BI136" i="25" s="1"/>
  <c r="BD60" i="25"/>
  <c r="BD67" i="25" s="1"/>
  <c r="BL200" i="25"/>
  <c r="BM193" i="25" s="1"/>
  <c r="BG116" i="25"/>
  <c r="BG123" i="25" s="1"/>
  <c r="BF386" i="25" l="1"/>
  <c r="BF393" i="25" s="1"/>
  <c r="BF221" i="25"/>
  <c r="BF228" i="25"/>
  <c r="BF281" i="25"/>
  <c r="BF288" i="25" s="1"/>
  <c r="BF641" i="25"/>
  <c r="BF648" i="25"/>
  <c r="BF581" i="25"/>
  <c r="BF588" i="25" s="1"/>
  <c r="BF536" i="25"/>
  <c r="BF543" i="25"/>
  <c r="BF416" i="25"/>
  <c r="BF423" i="25" s="1"/>
  <c r="BF716" i="25"/>
  <c r="BF723" i="25"/>
  <c r="BF626" i="25"/>
  <c r="BF633" i="25" s="1"/>
  <c r="BF266" i="25"/>
  <c r="BF273" i="25"/>
  <c r="BF476" i="25"/>
  <c r="BF483" i="25" s="1"/>
  <c r="BF176" i="25"/>
  <c r="BF183" i="25"/>
  <c r="BF206" i="25"/>
  <c r="BF213" i="25" s="1"/>
  <c r="BF761" i="25"/>
  <c r="BF768" i="25"/>
  <c r="BF491" i="25"/>
  <c r="BF498" i="25" s="1"/>
  <c r="BF401" i="25"/>
  <c r="BF408" i="25"/>
  <c r="BF461" i="25"/>
  <c r="BF468" i="25" s="1"/>
  <c r="BF596" i="25"/>
  <c r="BF603" i="25"/>
  <c r="BF191" i="25"/>
  <c r="BF198" i="25" s="1"/>
  <c r="BF791" i="25"/>
  <c r="BF798" i="25"/>
  <c r="BF326" i="25"/>
  <c r="BF333" i="25" s="1"/>
  <c r="BF146" i="25"/>
  <c r="BF153" i="25"/>
  <c r="BF671" i="25"/>
  <c r="BF678" i="25" s="1"/>
  <c r="BF701" i="25"/>
  <c r="BF708" i="25"/>
  <c r="BF446" i="25"/>
  <c r="BF453" i="25" s="1"/>
  <c r="BF776" i="25"/>
  <c r="BF783" i="25"/>
  <c r="BF746" i="25"/>
  <c r="BF753" i="25" s="1"/>
  <c r="BF521" i="25"/>
  <c r="BF528" i="25"/>
  <c r="BF806" i="25"/>
  <c r="BF813" i="25" s="1"/>
  <c r="BF251" i="25"/>
  <c r="BF258" i="25"/>
  <c r="BF566" i="25"/>
  <c r="BF573" i="25" s="1"/>
  <c r="BF311" i="25"/>
  <c r="BF318" i="25"/>
  <c r="BF656" i="25"/>
  <c r="BF663" i="25" s="1"/>
  <c r="BF236" i="25"/>
  <c r="BF243" i="25"/>
  <c r="BF611" i="25"/>
  <c r="BF618" i="25" s="1"/>
  <c r="BF371" i="25"/>
  <c r="BF378" i="25"/>
  <c r="BF686" i="25"/>
  <c r="BF693" i="25" s="1"/>
  <c r="BF161" i="25"/>
  <c r="BF168" i="25"/>
  <c r="BF431" i="25"/>
  <c r="BF438" i="25" s="1"/>
  <c r="BF356" i="25"/>
  <c r="BF363" i="25"/>
  <c r="BF506" i="25"/>
  <c r="BF513" i="25" s="1"/>
  <c r="BF131" i="25"/>
  <c r="BF138" i="25"/>
  <c r="BF296" i="25"/>
  <c r="BF303" i="25" s="1"/>
  <c r="BF341" i="25"/>
  <c r="BF348" i="25"/>
  <c r="BF551" i="25"/>
  <c r="BF558" i="25" s="1"/>
  <c r="C836" i="25"/>
  <c r="BF821" i="25"/>
  <c r="BF828" i="25" s="1"/>
  <c r="AZ43" i="28"/>
  <c r="AZ37" i="28"/>
  <c r="BA15" i="13" s="1"/>
  <c r="BC27" i="41"/>
  <c r="BB24" i="11"/>
  <c r="BB26" i="41" s="1"/>
  <c r="BB24" i="41" s="1"/>
  <c r="BC25" i="11"/>
  <c r="BC22" i="11"/>
  <c r="BB21" i="11"/>
  <c r="AG50" i="12"/>
  <c r="AH34" i="11"/>
  <c r="AH29" i="11" s="1"/>
  <c r="AK950" i="25"/>
  <c r="AH27" i="11" s="1"/>
  <c r="AH20" i="11" s="1"/>
  <c r="AG49" i="12"/>
  <c r="BE31" i="11"/>
  <c r="BD30" i="11"/>
  <c r="BG111" i="25"/>
  <c r="BH104" i="25" s="1"/>
  <c r="BL185" i="25"/>
  <c r="BM178" i="25" s="1"/>
  <c r="BK173" i="25"/>
  <c r="BL166" i="25" s="1"/>
  <c r="BE78" i="25"/>
  <c r="BF71" i="25" s="1"/>
  <c r="BH116" i="25"/>
  <c r="BH123" i="25" s="1"/>
  <c r="BJ154" i="25"/>
  <c r="BK147" i="25" s="1"/>
  <c r="BM199" i="25"/>
  <c r="BF95" i="25"/>
  <c r="BG88" i="25" s="1"/>
  <c r="BH118" i="25"/>
  <c r="BH125" i="25" s="1"/>
  <c r="BH121" i="25"/>
  <c r="BH128" i="25" s="1"/>
  <c r="BE83" i="25"/>
  <c r="BF76" i="25" s="1"/>
  <c r="BI143" i="25"/>
  <c r="BJ136" i="25" s="1"/>
  <c r="BK169" i="25"/>
  <c r="BL162" i="25" s="1"/>
  <c r="BK172" i="25"/>
  <c r="BL165" i="25" s="1"/>
  <c r="BE81" i="25"/>
  <c r="BF74" i="25" s="1"/>
  <c r="BF94" i="25"/>
  <c r="BG87" i="25" s="1"/>
  <c r="BH119" i="25"/>
  <c r="BH126" i="25" s="1"/>
  <c r="BF98" i="25"/>
  <c r="BG91" i="25" s="1"/>
  <c r="BL188" i="25"/>
  <c r="BM181" i="25" s="1"/>
  <c r="BG112" i="25"/>
  <c r="BH105" i="25" s="1"/>
  <c r="BF93" i="25"/>
  <c r="BG86" i="25" s="1"/>
  <c r="BE79" i="25"/>
  <c r="BF72" i="25" s="1"/>
  <c r="BE80" i="25"/>
  <c r="BF73" i="25" s="1"/>
  <c r="BG108" i="25"/>
  <c r="BH101" i="25" s="1"/>
  <c r="BG109" i="25"/>
  <c r="BH102" i="25" s="1"/>
  <c r="BJ158" i="25"/>
  <c r="BK151" i="25" s="1"/>
  <c r="BD58" i="25"/>
  <c r="BD65" i="25" s="1"/>
  <c r="BF97" i="25"/>
  <c r="BG90" i="25" s="1"/>
  <c r="BJ155" i="25"/>
  <c r="BK148" i="25" s="1"/>
  <c r="BL184" i="25"/>
  <c r="BM177" i="25" s="1"/>
  <c r="BE82" i="25"/>
  <c r="BF75" i="25" s="1"/>
  <c r="BJ156" i="25"/>
  <c r="BK149" i="25" s="1"/>
  <c r="BK170" i="25"/>
  <c r="BL163" i="25" s="1"/>
  <c r="BE60" i="25"/>
  <c r="BE67" i="25" s="1"/>
  <c r="BK171" i="25"/>
  <c r="BL164" i="25" s="1"/>
  <c r="BM201" i="25"/>
  <c r="BD61" i="25"/>
  <c r="BD68" i="25" s="1"/>
  <c r="BL186" i="25"/>
  <c r="BM179" i="25" s="1"/>
  <c r="AL44" i="25"/>
  <c r="AL944" i="25" s="1"/>
  <c r="BE59" i="25"/>
  <c r="BE66" i="25" s="1"/>
  <c r="BD56" i="25"/>
  <c r="BD63" i="25" s="1"/>
  <c r="BM202" i="25"/>
  <c r="BG113" i="25"/>
  <c r="BH106" i="25" s="1"/>
  <c r="BI139" i="25"/>
  <c r="BJ132" i="25" s="1"/>
  <c r="BI142" i="25"/>
  <c r="BJ135" i="25" s="1"/>
  <c r="BM200" i="25"/>
  <c r="B791" i="25"/>
  <c r="B783" i="25"/>
  <c r="AL41" i="25"/>
  <c r="AL941" i="25" s="1"/>
  <c r="B796" i="25"/>
  <c r="B788" i="25"/>
  <c r="B792" i="25"/>
  <c r="B784" i="25"/>
  <c r="AM42" i="25"/>
  <c r="AM942" i="25" s="1"/>
  <c r="AK50" i="25"/>
  <c r="BH117" i="25"/>
  <c r="BH124" i="25" s="1"/>
  <c r="BJ157" i="25"/>
  <c r="BK150" i="25" s="1"/>
  <c r="BI140" i="25"/>
  <c r="BJ133" i="25" s="1"/>
  <c r="B770" i="25"/>
  <c r="B778" i="25"/>
  <c r="BH120" i="25"/>
  <c r="BH127" i="25" s="1"/>
  <c r="BG110" i="25"/>
  <c r="BH103" i="25" s="1"/>
  <c r="BI141" i="25"/>
  <c r="BJ134" i="25" s="1"/>
  <c r="B794" i="25"/>
  <c r="B786" i="25"/>
  <c r="B795" i="25"/>
  <c r="B787" i="25"/>
  <c r="AN53" i="25"/>
  <c r="AK52" i="25"/>
  <c r="BF96" i="25"/>
  <c r="BG89" i="25" s="1"/>
  <c r="BM203" i="25"/>
  <c r="BL187" i="25"/>
  <c r="BM180" i="25" s="1"/>
  <c r="BD57" i="25"/>
  <c r="BD64" i="25" s="1"/>
  <c r="BG686" i="25" l="1"/>
  <c r="BG693" i="25" s="1"/>
  <c r="BG506" i="25"/>
  <c r="BG513" i="25"/>
  <c r="BG656" i="25"/>
  <c r="BG663" i="25" s="1"/>
  <c r="BG446" i="25"/>
  <c r="BG453" i="25"/>
  <c r="BG461" i="25"/>
  <c r="BG468" i="25" s="1"/>
  <c r="BG626" i="25"/>
  <c r="BG633" i="25"/>
  <c r="BG386" i="25"/>
  <c r="BG393" i="25" s="1"/>
  <c r="BG296" i="25"/>
  <c r="BG303" i="25"/>
  <c r="BG611" i="25"/>
  <c r="BG618" i="25" s="1"/>
  <c r="BG746" i="25"/>
  <c r="BG753" i="25"/>
  <c r="BG191" i="25"/>
  <c r="BG198" i="25" s="1"/>
  <c r="BG476" i="25"/>
  <c r="BG483" i="25"/>
  <c r="BG281" i="25"/>
  <c r="BG288" i="25" s="1"/>
  <c r="BG551" i="25"/>
  <c r="BG558" i="25"/>
  <c r="BG806" i="25"/>
  <c r="BG813" i="25" s="1"/>
  <c r="BG326" i="25"/>
  <c r="BG333" i="25"/>
  <c r="BG206" i="25"/>
  <c r="BG213" i="25" s="1"/>
  <c r="BG581" i="25"/>
  <c r="BG588" i="25"/>
  <c r="BG431" i="25"/>
  <c r="BG438" i="25" s="1"/>
  <c r="BG566" i="25"/>
  <c r="BG573" i="25"/>
  <c r="BG671" i="25"/>
  <c r="BG678" i="25" s="1"/>
  <c r="BG491" i="25"/>
  <c r="BG498" i="25"/>
  <c r="BG416" i="25"/>
  <c r="BG423" i="25" s="1"/>
  <c r="BG341" i="25"/>
  <c r="BG348" i="25"/>
  <c r="BG356" i="25"/>
  <c r="BG363" i="25" s="1"/>
  <c r="BG236" i="25"/>
  <c r="BG243" i="25"/>
  <c r="BG596" i="25"/>
  <c r="BG603" i="25" s="1"/>
  <c r="BG821" i="25"/>
  <c r="BG828" i="25"/>
  <c r="BG131" i="25"/>
  <c r="BG138" i="25" s="1"/>
  <c r="BG161" i="25"/>
  <c r="BG168" i="25"/>
  <c r="BG371" i="25"/>
  <c r="BG378" i="25" s="1"/>
  <c r="BG311" i="25"/>
  <c r="BG318" i="25"/>
  <c r="BG251" i="25"/>
  <c r="BG258" i="25" s="1"/>
  <c r="BG521" i="25"/>
  <c r="BG528" i="25"/>
  <c r="BG776" i="25"/>
  <c r="BG783" i="25" s="1"/>
  <c r="BG701" i="25"/>
  <c r="BG708" i="25"/>
  <c r="BG146" i="25"/>
  <c r="BG153" i="25" s="1"/>
  <c r="BG791" i="25"/>
  <c r="BG798" i="25"/>
  <c r="BG401" i="25"/>
  <c r="BG408" i="25" s="1"/>
  <c r="BG761" i="25"/>
  <c r="BG768" i="25"/>
  <c r="BG176" i="25"/>
  <c r="BG183" i="25" s="1"/>
  <c r="BG266" i="25"/>
  <c r="BG273" i="25"/>
  <c r="BG716" i="25"/>
  <c r="BG723" i="25" s="1"/>
  <c r="BG536" i="25"/>
  <c r="BG543" i="25"/>
  <c r="BG641" i="25"/>
  <c r="BG648" i="25" s="1"/>
  <c r="BG221" i="25"/>
  <c r="BG228" i="25"/>
  <c r="C851" i="25"/>
  <c r="BG836" i="25"/>
  <c r="BG843" i="25" s="1"/>
  <c r="BA33" i="28"/>
  <c r="AZ49" i="11"/>
  <c r="AZ17" i="41" s="1"/>
  <c r="AH6" i="41"/>
  <c r="BD27" i="41"/>
  <c r="BC21" i="11"/>
  <c r="BD22" i="11"/>
  <c r="BD25" i="11"/>
  <c r="BC24" i="11"/>
  <c r="BC26" i="41" s="1"/>
  <c r="AM949" i="25"/>
  <c r="AL948" i="25"/>
  <c r="AI23" i="11" s="1"/>
  <c r="AH48" i="12"/>
  <c r="AL951" i="25"/>
  <c r="BE30" i="11"/>
  <c r="BE27" i="41" s="1"/>
  <c r="BF31" i="11"/>
  <c r="AL48" i="25"/>
  <c r="AM41" i="25" s="1"/>
  <c r="AM941" i="25" s="1"/>
  <c r="BM186" i="25"/>
  <c r="BF82" i="25"/>
  <c r="BG75" i="25" s="1"/>
  <c r="BK158" i="25"/>
  <c r="BL151" i="25" s="1"/>
  <c r="BF80" i="25"/>
  <c r="BG73" i="25" s="1"/>
  <c r="BI119" i="25"/>
  <c r="BI126" i="25" s="1"/>
  <c r="BL169" i="25"/>
  <c r="BM162" i="25" s="1"/>
  <c r="BM187" i="25"/>
  <c r="BI117" i="25"/>
  <c r="BI124" i="25" s="1"/>
  <c r="BJ142" i="25"/>
  <c r="BK135" i="25" s="1"/>
  <c r="BE56" i="25"/>
  <c r="BE63" i="25" s="1"/>
  <c r="BH109" i="25"/>
  <c r="BI102" i="25" s="1"/>
  <c r="BG94" i="25"/>
  <c r="BH87" i="25" s="1"/>
  <c r="BJ143" i="25"/>
  <c r="BK136" i="25" s="1"/>
  <c r="BJ139" i="25"/>
  <c r="BK132" i="25" s="1"/>
  <c r="BF59" i="25"/>
  <c r="BF66" i="25" s="1"/>
  <c r="BM188" i="25"/>
  <c r="BF81" i="25"/>
  <c r="BG74" i="25" s="1"/>
  <c r="BF83" i="25"/>
  <c r="BG76" i="25" s="1"/>
  <c r="BI116" i="25"/>
  <c r="BI123" i="25" s="1"/>
  <c r="BH113" i="25"/>
  <c r="BI106" i="25" s="1"/>
  <c r="BK156" i="25"/>
  <c r="BL149" i="25" s="1"/>
  <c r="BE58" i="25"/>
  <c r="BE65" i="25" s="1"/>
  <c r="BG93" i="25"/>
  <c r="BH86" i="25" s="1"/>
  <c r="BG98" i="25"/>
  <c r="BH91" i="25" s="1"/>
  <c r="BL172" i="25"/>
  <c r="BM165" i="25" s="1"/>
  <c r="BG95" i="25"/>
  <c r="BH88" i="25" s="1"/>
  <c r="BF78" i="25"/>
  <c r="BG71" i="25" s="1"/>
  <c r="BH111" i="25"/>
  <c r="BI104" i="25" s="1"/>
  <c r="B793" i="25"/>
  <c r="B785" i="25"/>
  <c r="AL43" i="25"/>
  <c r="AL943" i="25" s="1"/>
  <c r="B807" i="25"/>
  <c r="B799" i="25"/>
  <c r="BF60" i="25"/>
  <c r="BF67" i="25" s="1"/>
  <c r="BM184" i="25"/>
  <c r="BG97" i="25"/>
  <c r="BH90" i="25" s="1"/>
  <c r="BH108" i="25"/>
  <c r="BI101" i="25" s="1"/>
  <c r="BF79" i="25"/>
  <c r="BG72" i="25" s="1"/>
  <c r="BH112" i="25"/>
  <c r="BI105" i="25" s="1"/>
  <c r="BI121" i="25"/>
  <c r="BI128" i="25" s="1"/>
  <c r="BK154" i="25"/>
  <c r="BL147" i="25" s="1"/>
  <c r="BM185" i="25"/>
  <c r="BJ141" i="25"/>
  <c r="BK134" i="25" s="1"/>
  <c r="BI120" i="25"/>
  <c r="BI127" i="25" s="1"/>
  <c r="BK157" i="25"/>
  <c r="BL150" i="25" s="1"/>
  <c r="AL45" i="25"/>
  <c r="AL945" i="25" s="1"/>
  <c r="AL952" i="25" s="1"/>
  <c r="AM49" i="25"/>
  <c r="B811" i="25"/>
  <c r="B803" i="25"/>
  <c r="B798" i="25"/>
  <c r="B806" i="25"/>
  <c r="AL51" i="25"/>
  <c r="BE61" i="25"/>
  <c r="BE68" i="25" s="1"/>
  <c r="BL171" i="25"/>
  <c r="BM164" i="25" s="1"/>
  <c r="BL170" i="25"/>
  <c r="BM163" i="25" s="1"/>
  <c r="BK155" i="25"/>
  <c r="BL148" i="25" s="1"/>
  <c r="BI118" i="25"/>
  <c r="BI125" i="25" s="1"/>
  <c r="BL173" i="25"/>
  <c r="BM166" i="25" s="1"/>
  <c r="BE57" i="25"/>
  <c r="BE64" i="25" s="1"/>
  <c r="B810" i="25"/>
  <c r="B802" i="25"/>
  <c r="BG96" i="25"/>
  <c r="BH89" i="25" s="1"/>
  <c r="AO46" i="25"/>
  <c r="AO946" i="25" s="1"/>
  <c r="AO953" i="25" s="1"/>
  <c r="B801" i="25"/>
  <c r="B809" i="25"/>
  <c r="BH110" i="25"/>
  <c r="BI103" i="25" s="1"/>
  <c r="BJ140" i="25"/>
  <c r="BK133" i="25" s="1"/>
  <c r="BH641" i="25" l="1"/>
  <c r="BH648" i="25" s="1"/>
  <c r="BH176" i="25"/>
  <c r="BH183" i="25"/>
  <c r="BH251" i="25"/>
  <c r="BH258" i="25" s="1"/>
  <c r="BH356" i="25"/>
  <c r="BH363" i="25"/>
  <c r="BH206" i="25"/>
  <c r="BH213" i="25" s="1"/>
  <c r="BH611" i="25"/>
  <c r="BH618" i="25"/>
  <c r="BH686" i="25"/>
  <c r="BH693" i="25" s="1"/>
  <c r="BH716" i="25"/>
  <c r="BH723" i="25"/>
  <c r="BH776" i="25"/>
  <c r="BH783" i="25" s="1"/>
  <c r="BH596" i="25"/>
  <c r="BH603" i="25"/>
  <c r="BH431" i="25"/>
  <c r="BH438" i="25" s="1"/>
  <c r="BH191" i="25"/>
  <c r="BH198" i="25"/>
  <c r="BH656" i="25"/>
  <c r="BH663" i="25" s="1"/>
  <c r="BH146" i="25"/>
  <c r="BH153" i="25"/>
  <c r="BH131" i="25"/>
  <c r="BH138" i="25" s="1"/>
  <c r="BH671" i="25"/>
  <c r="BH678" i="25"/>
  <c r="BH281" i="25"/>
  <c r="BH288" i="25" s="1"/>
  <c r="BH461" i="25"/>
  <c r="BH468" i="25"/>
  <c r="BH401" i="25"/>
  <c r="BH408" i="25" s="1"/>
  <c r="BH371" i="25"/>
  <c r="BH378" i="25"/>
  <c r="BH416" i="25"/>
  <c r="BH423" i="25" s="1"/>
  <c r="BH806" i="25"/>
  <c r="BH813" i="25"/>
  <c r="BH386" i="25"/>
  <c r="BH393" i="25" s="1"/>
  <c r="BH536" i="25"/>
  <c r="BH543" i="25"/>
  <c r="BH761" i="25"/>
  <c r="BH768" i="25" s="1"/>
  <c r="BH701" i="25"/>
  <c r="BH708" i="25"/>
  <c r="BH311" i="25"/>
  <c r="BH318" i="25" s="1"/>
  <c r="BH236" i="25"/>
  <c r="BH243" i="25"/>
  <c r="BH491" i="25"/>
  <c r="BH498" i="25" s="1"/>
  <c r="BH566" i="25"/>
  <c r="BH573" i="25"/>
  <c r="BH326" i="25"/>
  <c r="BH333" i="25" s="1"/>
  <c r="BH476" i="25"/>
  <c r="BH483" i="25"/>
  <c r="BH296" i="25"/>
  <c r="BH303" i="25" s="1"/>
  <c r="BH626" i="25"/>
  <c r="BH633" i="25"/>
  <c r="BH446" i="25"/>
  <c r="BH453" i="25" s="1"/>
  <c r="BH836" i="25"/>
  <c r="BH843" i="25"/>
  <c r="BH221" i="25"/>
  <c r="BH228" i="25" s="1"/>
  <c r="BH266" i="25"/>
  <c r="BH273" i="25"/>
  <c r="BH791" i="25"/>
  <c r="BH798" i="25" s="1"/>
  <c r="BH521" i="25"/>
  <c r="BH528" i="25"/>
  <c r="BH161" i="25"/>
  <c r="BH168" i="25" s="1"/>
  <c r="BH821" i="25"/>
  <c r="BH828" i="25"/>
  <c r="BH341" i="25"/>
  <c r="BH348" i="25" s="1"/>
  <c r="BH581" i="25"/>
  <c r="BH588" i="25"/>
  <c r="BH551" i="25"/>
  <c r="BH558" i="25" s="1"/>
  <c r="BH746" i="25"/>
  <c r="BH753" i="25"/>
  <c r="BH506" i="25"/>
  <c r="BH513" i="25" s="1"/>
  <c r="C866" i="25"/>
  <c r="BH851" i="25"/>
  <c r="BH858" i="25" s="1"/>
  <c r="BA43" i="28"/>
  <c r="BA37" i="28"/>
  <c r="BB15" i="13" s="1"/>
  <c r="BC24" i="41"/>
  <c r="BE25" i="11"/>
  <c r="BD24" i="11"/>
  <c r="BD26" i="41" s="1"/>
  <c r="BD24" i="41" s="1"/>
  <c r="BD21" i="11"/>
  <c r="BE22" i="11"/>
  <c r="AH50" i="12"/>
  <c r="AM948" i="25"/>
  <c r="AJ23" i="11" s="1"/>
  <c r="AI48" i="12"/>
  <c r="AL950" i="25"/>
  <c r="AI27" i="11" s="1"/>
  <c r="AI20" i="11" s="1"/>
  <c r="AH49" i="12"/>
  <c r="AI34" i="11"/>
  <c r="AI29" i="11" s="1"/>
  <c r="BG31" i="11"/>
  <c r="BF30" i="11"/>
  <c r="BL157" i="25"/>
  <c r="BM150" i="25" s="1"/>
  <c r="BJ117" i="25"/>
  <c r="BJ124" i="25" s="1"/>
  <c r="BG79" i="25"/>
  <c r="BH72" i="25" s="1"/>
  <c r="BI111" i="25"/>
  <c r="BJ104" i="25" s="1"/>
  <c r="BH95" i="25"/>
  <c r="BI88" i="25" s="1"/>
  <c r="BG80" i="25"/>
  <c r="BH73" i="25" s="1"/>
  <c r="BI112" i="25"/>
  <c r="BJ105" i="25" s="1"/>
  <c r="BK139" i="25"/>
  <c r="BL132" i="25" s="1"/>
  <c r="BJ119" i="25"/>
  <c r="BJ126" i="25" s="1"/>
  <c r="BI110" i="25"/>
  <c r="BJ103" i="25" s="1"/>
  <c r="BH96" i="25"/>
  <c r="BI89" i="25" s="1"/>
  <c r="BL155" i="25"/>
  <c r="BM148" i="25" s="1"/>
  <c r="BI108" i="25"/>
  <c r="BJ101" i="25" s="1"/>
  <c r="BG78" i="25"/>
  <c r="BH71" i="25" s="1"/>
  <c r="BH93" i="25"/>
  <c r="BI86" i="25" s="1"/>
  <c r="BF56" i="25"/>
  <c r="BF63" i="25" s="1"/>
  <c r="BL158" i="25"/>
  <c r="BM151" i="25" s="1"/>
  <c r="BL156" i="25"/>
  <c r="BM149" i="25" s="1"/>
  <c r="BM173" i="25"/>
  <c r="BF58" i="25"/>
  <c r="BF65" i="25" s="1"/>
  <c r="BJ116" i="25"/>
  <c r="BJ123" i="25" s="1"/>
  <c r="BH94" i="25"/>
  <c r="BI87" i="25" s="1"/>
  <c r="BK142" i="25"/>
  <c r="BL135" i="25" s="1"/>
  <c r="BM169" i="25"/>
  <c r="BG82" i="25"/>
  <c r="BH75" i="25" s="1"/>
  <c r="B825" i="25"/>
  <c r="B817" i="25"/>
  <c r="BM171" i="25"/>
  <c r="B821" i="25"/>
  <c r="B813" i="25"/>
  <c r="AN42" i="25"/>
  <c r="AN942" i="25" s="1"/>
  <c r="BK141" i="25"/>
  <c r="BL134" i="25" s="1"/>
  <c r="BJ121" i="25"/>
  <c r="BJ128" i="25" s="1"/>
  <c r="B824" i="25"/>
  <c r="B816" i="25"/>
  <c r="AL52" i="25"/>
  <c r="B822" i="25"/>
  <c r="B814" i="25"/>
  <c r="B808" i="25"/>
  <c r="B800" i="25"/>
  <c r="BH98" i="25"/>
  <c r="BI91" i="25" s="1"/>
  <c r="BI113" i="25"/>
  <c r="BJ106" i="25" s="1"/>
  <c r="BG81" i="25"/>
  <c r="BH74" i="25" s="1"/>
  <c r="BG59" i="25"/>
  <c r="BG66" i="25" s="1"/>
  <c r="BK143" i="25"/>
  <c r="BL136" i="25" s="1"/>
  <c r="BI109" i="25"/>
  <c r="BJ102" i="25" s="1"/>
  <c r="BJ120" i="25"/>
  <c r="BJ127" i="25" s="1"/>
  <c r="BL154" i="25"/>
  <c r="BM147" i="25" s="1"/>
  <c r="BH97" i="25"/>
  <c r="BI90" i="25" s="1"/>
  <c r="BG60" i="25"/>
  <c r="BG67" i="25" s="1"/>
  <c r="BM172" i="25"/>
  <c r="BG83" i="25"/>
  <c r="BH76" i="25" s="1"/>
  <c r="BK140" i="25"/>
  <c r="BL133" i="25" s="1"/>
  <c r="BF57" i="25"/>
  <c r="BF64" i="25" s="1"/>
  <c r="BJ118" i="25"/>
  <c r="BJ125" i="25" s="1"/>
  <c r="BM170" i="25"/>
  <c r="BF61" i="25"/>
  <c r="BF68" i="25" s="1"/>
  <c r="AM48" i="25"/>
  <c r="AO53" i="25"/>
  <c r="AM44" i="25"/>
  <c r="AM944" i="25" s="1"/>
  <c r="B826" i="25"/>
  <c r="B818" i="25"/>
  <c r="AL50" i="25"/>
  <c r="BI341" i="25" l="1"/>
  <c r="BI348" i="25" s="1"/>
  <c r="BI401" i="25"/>
  <c r="BI408" i="25"/>
  <c r="BI431" i="25"/>
  <c r="BI438" i="25" s="1"/>
  <c r="BI551" i="25"/>
  <c r="BI558" i="25"/>
  <c r="BI206" i="25"/>
  <c r="BI213" i="25" s="1"/>
  <c r="BI506" i="25"/>
  <c r="BI513" i="25"/>
  <c r="BI791" i="25"/>
  <c r="BI798" i="25" s="1"/>
  <c r="BI326" i="25"/>
  <c r="BI333" i="25"/>
  <c r="BI386" i="25"/>
  <c r="BI393" i="25" s="1"/>
  <c r="BI131" i="25"/>
  <c r="BI138" i="25"/>
  <c r="BI686" i="25"/>
  <c r="BI693" i="25" s="1"/>
  <c r="BI446" i="25"/>
  <c r="BI453" i="25"/>
  <c r="BI311" i="25"/>
  <c r="BI318" i="25" s="1"/>
  <c r="BI251" i="25"/>
  <c r="BI258" i="25"/>
  <c r="BI221" i="25"/>
  <c r="BI228" i="25" s="1"/>
  <c r="BI491" i="25"/>
  <c r="BI498" i="25"/>
  <c r="BI416" i="25"/>
  <c r="BI423" i="25" s="1"/>
  <c r="BI656" i="25"/>
  <c r="BI663" i="25"/>
  <c r="BI161" i="25"/>
  <c r="BI168" i="25" s="1"/>
  <c r="BI296" i="25"/>
  <c r="BI303" i="25"/>
  <c r="BI761" i="25"/>
  <c r="BI768" i="25" s="1"/>
  <c r="BI281" i="25"/>
  <c r="BI288" i="25"/>
  <c r="BI776" i="25"/>
  <c r="BI783" i="25" s="1"/>
  <c r="BI641" i="25"/>
  <c r="BI648" i="25"/>
  <c r="BI851" i="25"/>
  <c r="BI858" i="25" s="1"/>
  <c r="BI821" i="25"/>
  <c r="BI828" i="25"/>
  <c r="BI266" i="25"/>
  <c r="BI273" i="25" s="1"/>
  <c r="BI476" i="25"/>
  <c r="BI483" i="25"/>
  <c r="BI701" i="25"/>
  <c r="BI708" i="25" s="1"/>
  <c r="BI716" i="25"/>
  <c r="BI723" i="25"/>
  <c r="C881" i="25"/>
  <c r="BI866" i="25"/>
  <c r="BI873" i="25" s="1"/>
  <c r="BI746" i="25"/>
  <c r="BI753" i="25"/>
  <c r="BI581" i="25"/>
  <c r="BI588" i="25" s="1"/>
  <c r="BI521" i="25"/>
  <c r="BI528" i="25"/>
  <c r="BI836" i="25"/>
  <c r="BI843" i="25" s="1"/>
  <c r="BI626" i="25"/>
  <c r="BI633" i="25"/>
  <c r="BI566" i="25"/>
  <c r="BI573" i="25" s="1"/>
  <c r="BI236" i="25"/>
  <c r="BI243" i="25"/>
  <c r="BI536" i="25"/>
  <c r="BI543" i="25" s="1"/>
  <c r="BI806" i="25"/>
  <c r="BI813" i="25"/>
  <c r="BI371" i="25"/>
  <c r="BI378" i="25" s="1"/>
  <c r="BI461" i="25"/>
  <c r="BI468" i="25"/>
  <c r="BI671" i="25"/>
  <c r="BI678" i="25" s="1"/>
  <c r="BI146" i="25"/>
  <c r="BI153" i="25"/>
  <c r="BI191" i="25"/>
  <c r="BI198" i="25" s="1"/>
  <c r="BI596" i="25"/>
  <c r="BI603" i="25"/>
  <c r="BI611" i="25"/>
  <c r="BI618" i="25" s="1"/>
  <c r="BI356" i="25"/>
  <c r="BI363" i="25"/>
  <c r="BI176" i="25"/>
  <c r="BI183" i="25" s="1"/>
  <c r="AI6" i="41"/>
  <c r="BB33" i="28"/>
  <c r="BA49" i="11"/>
  <c r="BA17" i="41" s="1"/>
  <c r="BF27" i="41"/>
  <c r="BE21" i="11"/>
  <c r="BF22" i="11"/>
  <c r="BF25" i="11"/>
  <c r="BE24" i="11"/>
  <c r="BE26" i="41" s="1"/>
  <c r="BE24" i="41" s="1"/>
  <c r="AM951" i="25"/>
  <c r="AN949" i="25"/>
  <c r="BG30" i="11"/>
  <c r="BG27" i="41" s="1"/>
  <c r="BH31" i="11"/>
  <c r="AM51" i="25"/>
  <c r="BL143" i="25"/>
  <c r="BM136" i="25" s="1"/>
  <c r="BJ113" i="25"/>
  <c r="BK106" i="25" s="1"/>
  <c r="BJ108" i="25"/>
  <c r="BK101" i="25" s="1"/>
  <c r="BJ112" i="25"/>
  <c r="BK105" i="25" s="1"/>
  <c r="BH79" i="25"/>
  <c r="BI72" i="25" s="1"/>
  <c r="BH59" i="25"/>
  <c r="BH66" i="25" s="1"/>
  <c r="BK116" i="25"/>
  <c r="BK123" i="25" s="1"/>
  <c r="BG56" i="25"/>
  <c r="BG63" i="25" s="1"/>
  <c r="BJ110" i="25"/>
  <c r="BK103" i="25" s="1"/>
  <c r="BH80" i="25"/>
  <c r="BI73" i="25" s="1"/>
  <c r="BI97" i="25"/>
  <c r="BJ90" i="25" s="1"/>
  <c r="BK121" i="25"/>
  <c r="BK128" i="25" s="1"/>
  <c r="BL142" i="25"/>
  <c r="BM135" i="25" s="1"/>
  <c r="BM156" i="25"/>
  <c r="BI93" i="25"/>
  <c r="BJ86" i="25" s="1"/>
  <c r="BK119" i="25"/>
  <c r="BK126" i="25" s="1"/>
  <c r="BI95" i="25"/>
  <c r="BJ88" i="25" s="1"/>
  <c r="BK118" i="25"/>
  <c r="BK125" i="25" s="1"/>
  <c r="BM154" i="25"/>
  <c r="BJ109" i="25"/>
  <c r="BK102" i="25" s="1"/>
  <c r="BL141" i="25"/>
  <c r="BM134" i="25" s="1"/>
  <c r="BM158" i="25"/>
  <c r="BH78" i="25"/>
  <c r="BI71" i="25" s="1"/>
  <c r="BL139" i="25"/>
  <c r="BM132" i="25" s="1"/>
  <c r="BJ111" i="25"/>
  <c r="BK104" i="25" s="1"/>
  <c r="BM157" i="25"/>
  <c r="AN41" i="25"/>
  <c r="AN941" i="25" s="1"/>
  <c r="AM43" i="25"/>
  <c r="AM943" i="25" s="1"/>
  <c r="BG61" i="25"/>
  <c r="BG68" i="25" s="1"/>
  <c r="BH60" i="25"/>
  <c r="BH67" i="25" s="1"/>
  <c r="BK120" i="25"/>
  <c r="BK127" i="25" s="1"/>
  <c r="B815" i="25"/>
  <c r="B823" i="25"/>
  <c r="BH82" i="25"/>
  <c r="BI75" i="25" s="1"/>
  <c r="BM155" i="25"/>
  <c r="BK117" i="25"/>
  <c r="BK124" i="25" s="1"/>
  <c r="BH83" i="25"/>
  <c r="BI76" i="25" s="1"/>
  <c r="AN44" i="25"/>
  <c r="AN944" i="25" s="1"/>
  <c r="BL140" i="25"/>
  <c r="BM133" i="25" s="1"/>
  <c r="AP46" i="25"/>
  <c r="AP946" i="25" s="1"/>
  <c r="AP953" i="25" s="1"/>
  <c r="B839" i="25"/>
  <c r="B831" i="25"/>
  <c r="B836" i="25"/>
  <c r="B828" i="25"/>
  <c r="B840" i="25"/>
  <c r="B832" i="25"/>
  <c r="B833" i="25"/>
  <c r="B841" i="25"/>
  <c r="BG57" i="25"/>
  <c r="BG64" i="25" s="1"/>
  <c r="BH81" i="25"/>
  <c r="BI74" i="25" s="1"/>
  <c r="BI98" i="25"/>
  <c r="BJ91" i="25" s="1"/>
  <c r="B829" i="25"/>
  <c r="B837" i="25"/>
  <c r="BI94" i="25"/>
  <c r="BJ87" i="25" s="1"/>
  <c r="BG58" i="25"/>
  <c r="BG65" i="25" s="1"/>
  <c r="BI96" i="25"/>
  <c r="BJ89" i="25" s="1"/>
  <c r="AM45" i="25"/>
  <c r="AM945" i="25" s="1"/>
  <c r="AM952" i="25" s="1"/>
  <c r="AM52" i="25"/>
  <c r="AN49" i="25"/>
  <c r="BJ266" i="25" l="1"/>
  <c r="BJ273" i="25" s="1"/>
  <c r="BJ686" i="25"/>
  <c r="BJ693" i="25"/>
  <c r="BJ611" i="25"/>
  <c r="BJ618" i="25" s="1"/>
  <c r="BJ206" i="25"/>
  <c r="BJ213" i="25"/>
  <c r="BJ176" i="25"/>
  <c r="BJ183" i="25" s="1"/>
  <c r="BJ371" i="25"/>
  <c r="BJ378" i="25"/>
  <c r="BJ581" i="25"/>
  <c r="BJ588" i="25" s="1"/>
  <c r="BJ776" i="25"/>
  <c r="BJ783" i="25"/>
  <c r="BJ221" i="25"/>
  <c r="BJ228" i="25" s="1"/>
  <c r="BJ791" i="25"/>
  <c r="BJ798" i="25"/>
  <c r="BJ191" i="25"/>
  <c r="BJ198" i="25" s="1"/>
  <c r="BJ566" i="25"/>
  <c r="BJ573" i="25"/>
  <c r="BJ161" i="25"/>
  <c r="BJ168" i="25" s="1"/>
  <c r="BJ431" i="25"/>
  <c r="BJ438" i="25"/>
  <c r="BJ536" i="25"/>
  <c r="BJ543" i="25" s="1"/>
  <c r="BJ701" i="25"/>
  <c r="BJ708" i="25"/>
  <c r="BJ761" i="25"/>
  <c r="BJ768" i="25" s="1"/>
  <c r="BJ311" i="25"/>
  <c r="BJ318" i="25"/>
  <c r="BJ671" i="25"/>
  <c r="BJ678" i="25" s="1"/>
  <c r="BJ836" i="25"/>
  <c r="BJ843" i="25"/>
  <c r="BJ851" i="25"/>
  <c r="BJ858" i="25" s="1"/>
  <c r="BJ416" i="25"/>
  <c r="BJ423" i="25"/>
  <c r="BJ386" i="25"/>
  <c r="BJ393" i="25" s="1"/>
  <c r="BJ341" i="25"/>
  <c r="BJ348" i="25"/>
  <c r="BJ356" i="25"/>
  <c r="BJ363" i="25" s="1"/>
  <c r="BJ146" i="25"/>
  <c r="BJ153" i="25"/>
  <c r="BJ806" i="25"/>
  <c r="BJ813" i="25" s="1"/>
  <c r="BJ626" i="25"/>
  <c r="BJ633" i="25"/>
  <c r="BJ716" i="25"/>
  <c r="BJ723" i="25" s="1"/>
  <c r="BJ446" i="25"/>
  <c r="BJ453" i="25"/>
  <c r="BJ866" i="25"/>
  <c r="BJ873" i="25" s="1"/>
  <c r="BJ596" i="25"/>
  <c r="BJ603" i="25"/>
  <c r="BJ461" i="25"/>
  <c r="BJ468" i="25" s="1"/>
  <c r="BJ236" i="25"/>
  <c r="BJ243" i="25"/>
  <c r="BJ521" i="25"/>
  <c r="BJ528" i="25" s="1"/>
  <c r="BJ746" i="25"/>
  <c r="BJ753" i="25"/>
  <c r="BJ476" i="25"/>
  <c r="BJ483" i="25" s="1"/>
  <c r="BJ821" i="25"/>
  <c r="BJ828" i="25"/>
  <c r="BJ641" i="25"/>
  <c r="BJ648" i="25" s="1"/>
  <c r="BJ281" i="25"/>
  <c r="BJ288" i="25"/>
  <c r="BJ296" i="25"/>
  <c r="BJ303" i="25" s="1"/>
  <c r="BJ656" i="25"/>
  <c r="BJ663" i="25"/>
  <c r="BJ491" i="25"/>
  <c r="BJ498" i="25" s="1"/>
  <c r="BJ251" i="25"/>
  <c r="BJ258" i="25"/>
  <c r="BJ131" i="25"/>
  <c r="BJ138" i="25" s="1"/>
  <c r="BJ326" i="25"/>
  <c r="BJ333" i="25"/>
  <c r="BJ506" i="25"/>
  <c r="BJ513" i="25" s="1"/>
  <c r="BJ551" i="25"/>
  <c r="BJ558" i="25"/>
  <c r="BJ401" i="25"/>
  <c r="BJ408" i="25" s="1"/>
  <c r="C896" i="25"/>
  <c r="BJ881" i="25"/>
  <c r="BJ888" i="25" s="1"/>
  <c r="BB43" i="28"/>
  <c r="BB37" i="28"/>
  <c r="BC15" i="13" s="1"/>
  <c r="BF24" i="11"/>
  <c r="BF26" i="41" s="1"/>
  <c r="BF24" i="41" s="1"/>
  <c r="BG25" i="11"/>
  <c r="BG22" i="11"/>
  <c r="BF21" i="11"/>
  <c r="AN948" i="25"/>
  <c r="AK23" i="11" s="1"/>
  <c r="AJ48" i="12"/>
  <c r="AN951" i="25"/>
  <c r="AI50" i="12"/>
  <c r="AM950" i="25"/>
  <c r="AJ27" i="11" s="1"/>
  <c r="AJ20" i="11" s="1"/>
  <c r="AI49" i="12"/>
  <c r="AJ34" i="11"/>
  <c r="AJ29" i="11" s="1"/>
  <c r="BI31" i="11"/>
  <c r="BH30" i="11"/>
  <c r="AN51" i="25"/>
  <c r="AM50" i="25"/>
  <c r="BI82" i="25"/>
  <c r="BJ75" i="25" s="1"/>
  <c r="BI78" i="25"/>
  <c r="BJ71" i="25" s="1"/>
  <c r="BL118" i="25"/>
  <c r="BL125" i="25" s="1"/>
  <c r="BJ97" i="25"/>
  <c r="BK90" i="25" s="1"/>
  <c r="BJ96" i="25"/>
  <c r="BK89" i="25" s="1"/>
  <c r="BH57" i="25"/>
  <c r="BH64" i="25" s="1"/>
  <c r="BI60" i="25"/>
  <c r="BI67" i="25" s="1"/>
  <c r="BK109" i="25"/>
  <c r="BL102" i="25" s="1"/>
  <c r="BJ95" i="25"/>
  <c r="BK88" i="25" s="1"/>
  <c r="BM142" i="25"/>
  <c r="BH56" i="25"/>
  <c r="BH63" i="25" s="1"/>
  <c r="BK113" i="25"/>
  <c r="BL106" i="25" s="1"/>
  <c r="BH58" i="25"/>
  <c r="BH65" i="25" s="1"/>
  <c r="BJ98" i="25"/>
  <c r="BK91" i="25" s="1"/>
  <c r="BL119" i="25"/>
  <c r="BL126" i="25" s="1"/>
  <c r="BL116" i="25"/>
  <c r="BL123" i="25" s="1"/>
  <c r="BK112" i="25"/>
  <c r="BL105" i="25" s="1"/>
  <c r="BM143" i="25"/>
  <c r="BJ94" i="25"/>
  <c r="BK87" i="25" s="1"/>
  <c r="BI83" i="25"/>
  <c r="BJ76" i="25" s="1"/>
  <c r="BM139" i="25"/>
  <c r="BJ93" i="25"/>
  <c r="BK86" i="25" s="1"/>
  <c r="BI59" i="25"/>
  <c r="BI66" i="25" s="1"/>
  <c r="BK108" i="25"/>
  <c r="BL101" i="25" s="1"/>
  <c r="B851" i="25"/>
  <c r="B843" i="25"/>
  <c r="AN45" i="25"/>
  <c r="AN945" i="25" s="1"/>
  <c r="AN952" i="25" s="1"/>
  <c r="BM140" i="25"/>
  <c r="B830" i="25"/>
  <c r="B838" i="25"/>
  <c r="B855" i="25"/>
  <c r="B847" i="25"/>
  <c r="B854" i="25"/>
  <c r="B846" i="25"/>
  <c r="AN43" i="25"/>
  <c r="AN943" i="25" s="1"/>
  <c r="BL121" i="25"/>
  <c r="BL128" i="25" s="1"/>
  <c r="BI80" i="25"/>
  <c r="BJ73" i="25" s="1"/>
  <c r="AO42" i="25"/>
  <c r="AO942" i="25" s="1"/>
  <c r="BI81" i="25"/>
  <c r="BJ74" i="25" s="1"/>
  <c r="B852" i="25"/>
  <c r="B844" i="25"/>
  <c r="B856" i="25"/>
  <c r="B848" i="25"/>
  <c r="AP53" i="25"/>
  <c r="AN48" i="25"/>
  <c r="AO44" i="25"/>
  <c r="AO944" i="25" s="1"/>
  <c r="BL117" i="25"/>
  <c r="BL124" i="25" s="1"/>
  <c r="BL120" i="25"/>
  <c r="BL127" i="25" s="1"/>
  <c r="BH61" i="25"/>
  <c r="BH68" i="25" s="1"/>
  <c r="BK111" i="25"/>
  <c r="BL104" i="25" s="1"/>
  <c r="BM141" i="25"/>
  <c r="BK110" i="25"/>
  <c r="BL103" i="25" s="1"/>
  <c r="BI79" i="25"/>
  <c r="BJ72" i="25" s="1"/>
  <c r="BK521" i="25" l="1"/>
  <c r="BK528" i="25" s="1"/>
  <c r="BK671" i="25"/>
  <c r="BK678" i="25"/>
  <c r="BK611" i="25"/>
  <c r="BK618" i="25" s="1"/>
  <c r="BK131" i="25"/>
  <c r="BK138" i="25"/>
  <c r="BK176" i="25"/>
  <c r="BK183" i="25" s="1"/>
  <c r="BK506" i="25"/>
  <c r="BK513" i="25"/>
  <c r="BK641" i="25"/>
  <c r="BK648" i="25" s="1"/>
  <c r="BK866" i="25"/>
  <c r="BK873" i="25"/>
  <c r="BK386" i="25"/>
  <c r="BK393" i="25" s="1"/>
  <c r="BK536" i="25"/>
  <c r="BK543" i="25"/>
  <c r="BK581" i="25"/>
  <c r="BK588" i="25" s="1"/>
  <c r="BK491" i="25"/>
  <c r="BK498" i="25"/>
  <c r="BK806" i="25"/>
  <c r="BK813" i="25" s="1"/>
  <c r="BK191" i="25"/>
  <c r="BK198" i="25"/>
  <c r="BK476" i="25"/>
  <c r="BK483" i="25" s="1"/>
  <c r="BK716" i="25"/>
  <c r="BK723" i="25"/>
  <c r="BK851" i="25"/>
  <c r="BK858" i="25" s="1"/>
  <c r="BK161" i="25"/>
  <c r="BK168" i="25"/>
  <c r="BK401" i="25"/>
  <c r="BK408" i="25" s="1"/>
  <c r="BK296" i="25"/>
  <c r="BK303" i="25"/>
  <c r="BK461" i="25"/>
  <c r="BK468" i="25" s="1"/>
  <c r="BK356" i="25"/>
  <c r="BK363" i="25"/>
  <c r="BK761" i="25"/>
  <c r="BK768" i="25" s="1"/>
  <c r="BK221" i="25"/>
  <c r="BK228" i="25"/>
  <c r="BK266" i="25"/>
  <c r="BK273" i="25" s="1"/>
  <c r="BK551" i="25"/>
  <c r="BK558" i="25"/>
  <c r="BK251" i="25"/>
  <c r="BK258" i="25" s="1"/>
  <c r="BK281" i="25"/>
  <c r="BK288" i="25"/>
  <c r="BK746" i="25"/>
  <c r="BK753" i="25" s="1"/>
  <c r="BK596" i="25"/>
  <c r="BK603" i="25"/>
  <c r="BK626" i="25"/>
  <c r="BK633" i="25" s="1"/>
  <c r="BK341" i="25"/>
  <c r="BK348" i="25"/>
  <c r="BK416" i="25"/>
  <c r="BK423" i="25" s="1"/>
  <c r="BK311" i="25"/>
  <c r="BK318" i="25"/>
  <c r="BK701" i="25"/>
  <c r="BK708" i="25" s="1"/>
  <c r="BK566" i="25"/>
  <c r="BK573" i="25"/>
  <c r="BK791" i="25"/>
  <c r="BK798" i="25" s="1"/>
  <c r="BK776" i="25"/>
  <c r="BK783" i="25"/>
  <c r="BK371" i="25"/>
  <c r="BK378" i="25" s="1"/>
  <c r="BK206" i="25"/>
  <c r="BK213" i="25"/>
  <c r="C911" i="25"/>
  <c r="BK896" i="25"/>
  <c r="BK903" i="25" s="1"/>
  <c r="BK881" i="25"/>
  <c r="BK888" i="25"/>
  <c r="BK326" i="25"/>
  <c r="BK333" i="25" s="1"/>
  <c r="BK656" i="25"/>
  <c r="BK663" i="25"/>
  <c r="BK821" i="25"/>
  <c r="BK828" i="25" s="1"/>
  <c r="BK236" i="25"/>
  <c r="BK243" i="25"/>
  <c r="BK446" i="25"/>
  <c r="BK453" i="25" s="1"/>
  <c r="BK146" i="25"/>
  <c r="BK153" i="25"/>
  <c r="BK836" i="25"/>
  <c r="BK843" i="25" s="1"/>
  <c r="BK431" i="25"/>
  <c r="BK438" i="25"/>
  <c r="BK686" i="25"/>
  <c r="BK693" i="25" s="1"/>
  <c r="BC33" i="28"/>
  <c r="BB49" i="11"/>
  <c r="BB17" i="41" s="1"/>
  <c r="AJ6" i="41"/>
  <c r="BH27" i="41"/>
  <c r="BG21" i="11"/>
  <c r="BH22" i="11"/>
  <c r="BG24" i="11"/>
  <c r="BG26" i="41" s="1"/>
  <c r="BG24" i="41" s="1"/>
  <c r="BH25" i="11"/>
  <c r="AN950" i="25"/>
  <c r="AK27" i="11" s="1"/>
  <c r="AK20" i="11" s="1"/>
  <c r="AJ49" i="12"/>
  <c r="AO951" i="25"/>
  <c r="AJ50" i="12"/>
  <c r="AO949" i="25"/>
  <c r="AK34" i="11"/>
  <c r="AK29" i="11" s="1"/>
  <c r="BI30" i="11"/>
  <c r="BI27" i="41" s="1"/>
  <c r="BJ31" i="11"/>
  <c r="AN52" i="25"/>
  <c r="AO45" i="25" s="1"/>
  <c r="AO945" i="25" s="1"/>
  <c r="AO952" i="25" s="1"/>
  <c r="AO51" i="25"/>
  <c r="AP44" i="25" s="1"/>
  <c r="AP944" i="25" s="1"/>
  <c r="AO49" i="25"/>
  <c r="BM120" i="25"/>
  <c r="BM127" i="25" s="1"/>
  <c r="BM121" i="25"/>
  <c r="BM128" i="25" s="1"/>
  <c r="BJ59" i="25"/>
  <c r="BJ66" i="25" s="1"/>
  <c r="BM116" i="25"/>
  <c r="BM123" i="25" s="1"/>
  <c r="BL113" i="25"/>
  <c r="BM106" i="25" s="1"/>
  <c r="BL109" i="25"/>
  <c r="BM102" i="25" s="1"/>
  <c r="BK97" i="25"/>
  <c r="BL90" i="25" s="1"/>
  <c r="BL111" i="25"/>
  <c r="BM104" i="25" s="1"/>
  <c r="BM117" i="25"/>
  <c r="BM124" i="25" s="1"/>
  <c r="BK93" i="25"/>
  <c r="BL86" i="25" s="1"/>
  <c r="BK94" i="25"/>
  <c r="BL87" i="25" s="1"/>
  <c r="BM119" i="25"/>
  <c r="BM126" i="25" s="1"/>
  <c r="BI56" i="25"/>
  <c r="BI63" i="25" s="1"/>
  <c r="BJ60" i="25"/>
  <c r="BJ67" i="25" s="1"/>
  <c r="BM118" i="25"/>
  <c r="BM125" i="25" s="1"/>
  <c r="BK98" i="25"/>
  <c r="BL91" i="25" s="1"/>
  <c r="BI57" i="25"/>
  <c r="BI64" i="25" s="1"/>
  <c r="BJ78" i="25"/>
  <c r="BK71" i="25" s="1"/>
  <c r="BL110" i="25"/>
  <c r="BM103" i="25" s="1"/>
  <c r="BL112" i="25"/>
  <c r="BM105" i="25" s="1"/>
  <c r="BI58" i="25"/>
  <c r="BI65" i="25" s="1"/>
  <c r="BK95" i="25"/>
  <c r="BL88" i="25" s="1"/>
  <c r="BK96" i="25"/>
  <c r="BL89" i="25" s="1"/>
  <c r="BJ82" i="25"/>
  <c r="BK75" i="25" s="1"/>
  <c r="AQ46" i="25"/>
  <c r="AQ946" i="25" s="1"/>
  <c r="AQ953" i="25" s="1"/>
  <c r="B867" i="25"/>
  <c r="B859" i="25"/>
  <c r="BL108" i="25"/>
  <c r="BM101" i="25" s="1"/>
  <c r="BJ83" i="25"/>
  <c r="BK76" i="25" s="1"/>
  <c r="BI61" i="25"/>
  <c r="BI68" i="25" s="1"/>
  <c r="AO41" i="25"/>
  <c r="AO941" i="25" s="1"/>
  <c r="BJ80" i="25"/>
  <c r="BK73" i="25" s="1"/>
  <c r="B869" i="25"/>
  <c r="B861" i="25"/>
  <c r="B858" i="25"/>
  <c r="B866" i="25"/>
  <c r="BJ81" i="25"/>
  <c r="BK74" i="25" s="1"/>
  <c r="BJ79" i="25"/>
  <c r="BK72" i="25" s="1"/>
  <c r="B863" i="25"/>
  <c r="B871" i="25"/>
  <c r="AN50" i="25"/>
  <c r="B853" i="25"/>
  <c r="B845" i="25"/>
  <c r="B870" i="25"/>
  <c r="B862" i="25"/>
  <c r="BL791" i="25" l="1"/>
  <c r="BL798" i="25" s="1"/>
  <c r="BL686" i="25"/>
  <c r="BL693" i="25"/>
  <c r="BL326" i="25"/>
  <c r="BL333" i="25" s="1"/>
  <c r="BL416" i="25"/>
  <c r="BL423" i="25"/>
  <c r="BL266" i="25"/>
  <c r="BL273" i="25" s="1"/>
  <c r="BL851" i="25"/>
  <c r="BL858" i="25"/>
  <c r="BL386" i="25"/>
  <c r="BL393" i="25" s="1"/>
  <c r="BL521" i="25"/>
  <c r="BL528" i="25"/>
  <c r="BL821" i="25"/>
  <c r="BL828" i="25" s="1"/>
  <c r="BL701" i="25"/>
  <c r="BL708" i="25"/>
  <c r="BL251" i="25"/>
  <c r="BL258" i="25" s="1"/>
  <c r="BL401" i="25"/>
  <c r="BL408" i="25"/>
  <c r="BL581" i="25"/>
  <c r="BL588" i="25" s="1"/>
  <c r="BL611" i="25"/>
  <c r="BL618" i="25"/>
  <c r="BL446" i="25"/>
  <c r="BL453" i="25" s="1"/>
  <c r="BL746" i="25"/>
  <c r="BL753" i="25"/>
  <c r="BL461" i="25"/>
  <c r="BL468" i="25" s="1"/>
  <c r="BL806" i="25"/>
  <c r="BL813" i="25"/>
  <c r="BL176" i="25"/>
  <c r="BL183" i="25" s="1"/>
  <c r="BL836" i="25"/>
  <c r="BL843" i="25"/>
  <c r="BL371" i="25"/>
  <c r="BL378" i="25" s="1"/>
  <c r="BL626" i="25"/>
  <c r="BL633" i="25"/>
  <c r="BL761" i="25"/>
  <c r="BL768" i="25" s="1"/>
  <c r="BL476" i="25"/>
  <c r="BL483" i="25"/>
  <c r="BL641" i="25"/>
  <c r="BL648" i="25" s="1"/>
  <c r="BL431" i="25"/>
  <c r="BL438" i="25"/>
  <c r="BL656" i="25"/>
  <c r="BL663" i="25" s="1"/>
  <c r="BL206" i="25"/>
  <c r="BL213" i="25"/>
  <c r="BL566" i="25"/>
  <c r="BL573" i="25" s="1"/>
  <c r="BL596" i="25"/>
  <c r="BL603" i="25"/>
  <c r="BL551" i="25"/>
  <c r="BL558" i="25" s="1"/>
  <c r="BL356" i="25"/>
  <c r="BL363" i="25"/>
  <c r="BL161" i="25"/>
  <c r="BL168" i="25" s="1"/>
  <c r="BL191" i="25"/>
  <c r="BL198" i="25"/>
  <c r="BL536" i="25"/>
  <c r="BL543" i="25" s="1"/>
  <c r="BL506" i="25"/>
  <c r="BL513" i="25"/>
  <c r="BL131" i="25"/>
  <c r="BL138" i="25" s="1"/>
  <c r="BL896" i="25"/>
  <c r="BL903" i="25"/>
  <c r="BL146" i="25"/>
  <c r="BL153" i="25" s="1"/>
  <c r="BL236" i="25"/>
  <c r="BL243" i="25"/>
  <c r="BL881" i="25"/>
  <c r="BL888" i="25" s="1"/>
  <c r="BL776" i="25"/>
  <c r="BL783" i="25"/>
  <c r="BL311" i="25"/>
  <c r="BL318" i="25" s="1"/>
  <c r="BL341" i="25"/>
  <c r="BL348" i="25"/>
  <c r="BL281" i="25"/>
  <c r="BL288" i="25" s="1"/>
  <c r="BL221" i="25"/>
  <c r="BL228" i="25"/>
  <c r="BL296" i="25"/>
  <c r="BL303" i="25" s="1"/>
  <c r="BL716" i="25"/>
  <c r="BL723" i="25"/>
  <c r="BL491" i="25"/>
  <c r="BL498" i="25" s="1"/>
  <c r="BL866" i="25"/>
  <c r="BL873" i="25"/>
  <c r="BL671" i="25"/>
  <c r="BL678" i="25" s="1"/>
  <c r="C926" i="25"/>
  <c r="BL911" i="25"/>
  <c r="BL918" i="25" s="1"/>
  <c r="BC43" i="28"/>
  <c r="BC37" i="28"/>
  <c r="BD15" i="13" s="1"/>
  <c r="AK6" i="41"/>
  <c r="BJ30" i="11"/>
  <c r="BJ27" i="41" s="1"/>
  <c r="G27" i="43" s="1"/>
  <c r="F31" i="40"/>
  <c r="F30" i="40" s="1"/>
  <c r="BH21" i="11"/>
  <c r="BI22" i="11"/>
  <c r="BH24" i="11"/>
  <c r="BH26" i="41" s="1"/>
  <c r="BH24" i="41" s="1"/>
  <c r="BI25" i="11"/>
  <c r="AP951" i="25"/>
  <c r="AK50" i="12"/>
  <c r="D50" i="42" s="1"/>
  <c r="AL34" i="11"/>
  <c r="AO948" i="25"/>
  <c r="AL23" i="11" s="1"/>
  <c r="D23" i="40" s="1"/>
  <c r="AK48" i="12"/>
  <c r="AP42" i="25"/>
  <c r="AP942" i="25" s="1"/>
  <c r="AP51" i="25"/>
  <c r="AQ44" i="25" s="1"/>
  <c r="AQ944" i="25" s="1"/>
  <c r="AO48" i="25"/>
  <c r="AP41" i="25" s="1"/>
  <c r="AP941" i="25" s="1"/>
  <c r="AQ53" i="25"/>
  <c r="AR46" i="25" s="1"/>
  <c r="AR946" i="25" s="1"/>
  <c r="AR953" i="25" s="1"/>
  <c r="BL95" i="25"/>
  <c r="BM88" i="25" s="1"/>
  <c r="BK78" i="25"/>
  <c r="BL71" i="25" s="1"/>
  <c r="BM111" i="25"/>
  <c r="BK80" i="25"/>
  <c r="BL73" i="25" s="1"/>
  <c r="BJ58" i="25"/>
  <c r="BJ65" i="25" s="1"/>
  <c r="BL97" i="25"/>
  <c r="BM90" i="25" s="1"/>
  <c r="BK59" i="25"/>
  <c r="BK66" i="25" s="1"/>
  <c r="BK83" i="25"/>
  <c r="BL76" i="25" s="1"/>
  <c r="BK82" i="25"/>
  <c r="BL75" i="25" s="1"/>
  <c r="BM112" i="25"/>
  <c r="BM109" i="25"/>
  <c r="BM108" i="25"/>
  <c r="BL96" i="25"/>
  <c r="BM89" i="25" s="1"/>
  <c r="BM110" i="25"/>
  <c r="BL98" i="25"/>
  <c r="BM91" i="25" s="1"/>
  <c r="BM113" i="25"/>
  <c r="BK81" i="25"/>
  <c r="BL74" i="25" s="1"/>
  <c r="B886" i="25"/>
  <c r="B878" i="25"/>
  <c r="BK79" i="25"/>
  <c r="BL72" i="25" s="1"/>
  <c r="BJ57" i="25"/>
  <c r="BJ64" i="25" s="1"/>
  <c r="BK60" i="25"/>
  <c r="BK67" i="25" s="1"/>
  <c r="BL93" i="25"/>
  <c r="BM86" i="25" s="1"/>
  <c r="AO43" i="25"/>
  <c r="AO943" i="25" s="1"/>
  <c r="B876" i="25"/>
  <c r="B884" i="25"/>
  <c r="AO52" i="25"/>
  <c r="B881" i="25"/>
  <c r="B873" i="25"/>
  <c r="B885" i="25"/>
  <c r="B877" i="25"/>
  <c r="B868" i="25"/>
  <c r="B860" i="25"/>
  <c r="BJ61" i="25"/>
  <c r="BJ68" i="25" s="1"/>
  <c r="B882" i="25"/>
  <c r="B874" i="25"/>
  <c r="BJ56" i="25"/>
  <c r="BJ63" i="25" s="1"/>
  <c r="BL94" i="25"/>
  <c r="BM87" i="25" s="1"/>
  <c r="BM131" i="25" l="1"/>
  <c r="BM138" i="25" s="1"/>
  <c r="BM491" i="25"/>
  <c r="BM498" i="25"/>
  <c r="BM881" i="25"/>
  <c r="BM888" i="25" s="1"/>
  <c r="BM161" i="25"/>
  <c r="BM168" i="25"/>
  <c r="BM641" i="25"/>
  <c r="BM648" i="25" s="1"/>
  <c r="BM461" i="25"/>
  <c r="BM468" i="25"/>
  <c r="BM821" i="25"/>
  <c r="BM828" i="25" s="1"/>
  <c r="BM791" i="25"/>
  <c r="BM798" i="25"/>
  <c r="BM671" i="25"/>
  <c r="BM678" i="25" s="1"/>
  <c r="BM311" i="25"/>
  <c r="BM318" i="25"/>
  <c r="BM536" i="25"/>
  <c r="BM543" i="25" s="1"/>
  <c r="BM656" i="25"/>
  <c r="BM663" i="25"/>
  <c r="BM176" i="25"/>
  <c r="BM183" i="25" s="1"/>
  <c r="BM251" i="25"/>
  <c r="BM258" i="25"/>
  <c r="BM326" i="25"/>
  <c r="BM333" i="25" s="1"/>
  <c r="BM281" i="25"/>
  <c r="BM288" i="25"/>
  <c r="BM566" i="25"/>
  <c r="BM573" i="25" s="1"/>
  <c r="BM371" i="25"/>
  <c r="BM378" i="25"/>
  <c r="BM581" i="25"/>
  <c r="BM588" i="25" s="1"/>
  <c r="BM266" i="25"/>
  <c r="BM273" i="25"/>
  <c r="BM296" i="25"/>
  <c r="BM303" i="25" s="1"/>
  <c r="BM146" i="25"/>
  <c r="BM153" i="25"/>
  <c r="BM551" i="25"/>
  <c r="BM558" i="25" s="1"/>
  <c r="BM761" i="25"/>
  <c r="BM768" i="25"/>
  <c r="BM446" i="25"/>
  <c r="BM453" i="25" s="1"/>
  <c r="BM386" i="25"/>
  <c r="BM393" i="25"/>
  <c r="BM911" i="25"/>
  <c r="BM918" i="25" s="1"/>
  <c r="BM716" i="25"/>
  <c r="BM723" i="25"/>
  <c r="BM776" i="25"/>
  <c r="BM783" i="25" s="1"/>
  <c r="BM896" i="25"/>
  <c r="BM903" i="25"/>
  <c r="BM191" i="25"/>
  <c r="BM198" i="25" s="1"/>
  <c r="BM596" i="25"/>
  <c r="BM603" i="25"/>
  <c r="BM431" i="25"/>
  <c r="BM438" i="25" s="1"/>
  <c r="BM626" i="25"/>
  <c r="BM633" i="25"/>
  <c r="BM806" i="25"/>
  <c r="BM813" i="25" s="1"/>
  <c r="BM611" i="25"/>
  <c r="BM618" i="25"/>
  <c r="BM401" i="25"/>
  <c r="BM408" i="25" s="1"/>
  <c r="BM521" i="25"/>
  <c r="BM528" i="25"/>
  <c r="BM851" i="25"/>
  <c r="BM858" i="25" s="1"/>
  <c r="BM686" i="25"/>
  <c r="BM693" i="25"/>
  <c r="C941" i="25"/>
  <c r="BM926" i="25"/>
  <c r="BM933" i="25" s="1"/>
  <c r="BM866" i="25"/>
  <c r="BM873" i="25"/>
  <c r="BM221" i="25"/>
  <c r="BM228" i="25" s="1"/>
  <c r="BM341" i="25"/>
  <c r="BM348" i="25"/>
  <c r="BM236" i="25"/>
  <c r="BM243" i="25" s="1"/>
  <c r="BM506" i="25"/>
  <c r="BM513" i="25"/>
  <c r="BM356" i="25"/>
  <c r="BM363" i="25" s="1"/>
  <c r="BM206" i="25"/>
  <c r="BM213" i="25"/>
  <c r="BM476" i="25"/>
  <c r="BM483" i="25" s="1"/>
  <c r="BM836" i="25"/>
  <c r="BM843" i="25"/>
  <c r="BM746" i="25"/>
  <c r="BM753" i="25" s="1"/>
  <c r="BM701" i="25"/>
  <c r="BM708" i="25"/>
  <c r="BM416" i="25"/>
  <c r="BM423" i="25" s="1"/>
  <c r="BD43" i="28"/>
  <c r="BC49" i="11"/>
  <c r="BC17" i="41" s="1"/>
  <c r="D48" i="42"/>
  <c r="AL29" i="11"/>
  <c r="D34" i="40"/>
  <c r="D29" i="40" s="1"/>
  <c r="BI24" i="11"/>
  <c r="BI26" i="41" s="1"/>
  <c r="BI24" i="41" s="1"/>
  <c r="BJ25" i="11"/>
  <c r="BJ22" i="11"/>
  <c r="BI21" i="11"/>
  <c r="AP948" i="25"/>
  <c r="AM23" i="11" s="1"/>
  <c r="AL48" i="12"/>
  <c r="AQ951" i="25"/>
  <c r="AP949" i="25"/>
  <c r="AO950" i="25"/>
  <c r="AL27" i="11" s="1"/>
  <c r="AK49" i="12"/>
  <c r="D49" i="42" s="1"/>
  <c r="AP49" i="25"/>
  <c r="AQ42" i="25" s="1"/>
  <c r="AQ942" i="25" s="1"/>
  <c r="AQ51" i="25"/>
  <c r="AR44" i="25" s="1"/>
  <c r="AR944" i="25" s="1"/>
  <c r="BL79" i="25"/>
  <c r="BM72" i="25" s="1"/>
  <c r="BL80" i="25"/>
  <c r="BM73" i="25" s="1"/>
  <c r="BM94" i="25"/>
  <c r="BK61" i="25"/>
  <c r="BK68" i="25" s="1"/>
  <c r="BK56" i="25"/>
  <c r="BK63" i="25" s="1"/>
  <c r="BM97" i="25"/>
  <c r="BL78" i="25"/>
  <c r="BM71" i="25" s="1"/>
  <c r="BL81" i="25"/>
  <c r="BM74" i="25" s="1"/>
  <c r="BM96" i="25"/>
  <c r="BK58" i="25"/>
  <c r="BK65" i="25" s="1"/>
  <c r="BM95" i="25"/>
  <c r="B901" i="25"/>
  <c r="B893" i="25"/>
  <c r="BM98" i="25"/>
  <c r="BL82" i="25"/>
  <c r="BM75" i="25" s="1"/>
  <c r="BL59" i="25"/>
  <c r="BL66" i="25" s="1"/>
  <c r="AP45" i="25"/>
  <c r="AP945" i="25" s="1"/>
  <c r="AO50" i="25"/>
  <c r="AR53" i="25"/>
  <c r="BM93" i="25"/>
  <c r="BK57" i="25"/>
  <c r="BK64" i="25" s="1"/>
  <c r="B897" i="25"/>
  <c r="B889" i="25"/>
  <c r="B883" i="25"/>
  <c r="B875" i="25"/>
  <c r="B888" i="25"/>
  <c r="B896" i="25"/>
  <c r="BL60" i="25"/>
  <c r="BL67" i="25" s="1"/>
  <c r="B892" i="25"/>
  <c r="B900" i="25"/>
  <c r="B891" i="25"/>
  <c r="B899" i="25"/>
  <c r="AP48" i="25"/>
  <c r="BL83" i="25"/>
  <c r="BM76" i="25" s="1"/>
  <c r="BE43" i="28" l="1"/>
  <c r="BD49" i="11"/>
  <c r="BD17" i="41" s="1"/>
  <c r="AQ49" i="25"/>
  <c r="AR42" i="25" s="1"/>
  <c r="AR942" i="25" s="1"/>
  <c r="BJ24" i="11"/>
  <c r="BJ26" i="41" s="1"/>
  <c r="F25" i="40"/>
  <c r="F24" i="40" s="1"/>
  <c r="D52" i="42"/>
  <c r="AL6" i="41"/>
  <c r="E6" i="43" s="1"/>
  <c r="AL20" i="11"/>
  <c r="D27" i="40"/>
  <c r="D20" i="40" s="1"/>
  <c r="BJ21" i="11"/>
  <c r="F22" i="40"/>
  <c r="F21" i="40" s="1"/>
  <c r="AR951" i="25"/>
  <c r="AQ949" i="25"/>
  <c r="AP952" i="25"/>
  <c r="AM34" i="11" s="1"/>
  <c r="AM29" i="11" s="1"/>
  <c r="AL50" i="12"/>
  <c r="BM60" i="25"/>
  <c r="BM67" i="25" s="1"/>
  <c r="BM59" i="25"/>
  <c r="BM66" i="25" s="1"/>
  <c r="BM83" i="25"/>
  <c r="BM81" i="25"/>
  <c r="BL56" i="25"/>
  <c r="BL63" i="25" s="1"/>
  <c r="BM80" i="25"/>
  <c r="BL57" i="25"/>
  <c r="BL64" i="25" s="1"/>
  <c r="BM78" i="25"/>
  <c r="BL61" i="25"/>
  <c r="BL68" i="25" s="1"/>
  <c r="BM79" i="25"/>
  <c r="B912" i="25"/>
  <c r="B904" i="25"/>
  <c r="B914" i="25"/>
  <c r="B906" i="25"/>
  <c r="B915" i="25"/>
  <c r="B907" i="25"/>
  <c r="B911" i="25"/>
  <c r="B903" i="25"/>
  <c r="AP52" i="25"/>
  <c r="B916" i="25"/>
  <c r="B908" i="25"/>
  <c r="BL58" i="25"/>
  <c r="BL65" i="25" s="1"/>
  <c r="BM82" i="25"/>
  <c r="AQ41" i="25"/>
  <c r="AQ941" i="25" s="1"/>
  <c r="AS46" i="25"/>
  <c r="AS946" i="25" s="1"/>
  <c r="AS953" i="25" s="1"/>
  <c r="B898" i="25"/>
  <c r="B890" i="25"/>
  <c r="AP43" i="25"/>
  <c r="AP943" i="25" s="1"/>
  <c r="AR51" i="25"/>
  <c r="BF43" i="28" l="1"/>
  <c r="BE49" i="11"/>
  <c r="BE17" i="41" s="1"/>
  <c r="BJ24" i="41"/>
  <c r="G26" i="43"/>
  <c r="G24" i="43" s="1"/>
  <c r="AQ48" i="25"/>
  <c r="AP950" i="25"/>
  <c r="AM27" i="11" s="1"/>
  <c r="AM20" i="11" s="1"/>
  <c r="AL49" i="12"/>
  <c r="AQ948" i="25"/>
  <c r="AN23" i="11" s="1"/>
  <c r="AM48" i="12"/>
  <c r="AR949" i="25"/>
  <c r="AP50" i="25"/>
  <c r="AS53" i="25"/>
  <c r="AT46" i="25" s="1"/>
  <c r="AT946" i="25" s="1"/>
  <c r="AT953" i="25" s="1"/>
  <c r="BM57" i="25"/>
  <c r="BM64" i="25" s="1"/>
  <c r="BM61" i="25"/>
  <c r="BM68" i="25" s="1"/>
  <c r="BM56" i="25"/>
  <c r="BM63" i="25" s="1"/>
  <c r="AS44" i="25"/>
  <c r="AS944" i="25" s="1"/>
  <c r="B913" i="25"/>
  <c r="B905" i="25"/>
  <c r="AR49" i="25"/>
  <c r="B923" i="25"/>
  <c r="B931" i="25"/>
  <c r="B918" i="25"/>
  <c r="B926" i="25"/>
  <c r="B929" i="25"/>
  <c r="B921" i="25"/>
  <c r="BM58" i="25"/>
  <c r="BM65" i="25" s="1"/>
  <c r="AQ43" i="25"/>
  <c r="AQ943" i="25" s="1"/>
  <c r="AQ45" i="25"/>
  <c r="AQ945" i="25" s="1"/>
  <c r="B922" i="25"/>
  <c r="B930" i="25"/>
  <c r="B919" i="25"/>
  <c r="B927" i="25"/>
  <c r="AR41" i="25"/>
  <c r="AR941" i="25" s="1"/>
  <c r="BG43" i="28" l="1"/>
  <c r="BF49" i="11"/>
  <c r="BF17" i="41" s="1"/>
  <c r="AM6" i="41"/>
  <c r="AR948" i="25"/>
  <c r="AO23" i="11" s="1"/>
  <c r="AN48" i="12"/>
  <c r="AQ952" i="25"/>
  <c r="AN34" i="11" s="1"/>
  <c r="AN29" i="11" s="1"/>
  <c r="AM50" i="12"/>
  <c r="AS951" i="25"/>
  <c r="AQ950" i="25"/>
  <c r="AN27" i="11" s="1"/>
  <c r="AN20" i="11" s="1"/>
  <c r="AM49" i="12"/>
  <c r="AQ50" i="25"/>
  <c r="AR43" i="25" s="1"/>
  <c r="AR943" i="25" s="1"/>
  <c r="AQ52" i="25"/>
  <c r="AR45" i="25" s="1"/>
  <c r="AR945" i="25" s="1"/>
  <c r="B942" i="25"/>
  <c r="B949" i="25" s="1"/>
  <c r="B934" i="25"/>
  <c r="B941" i="25"/>
  <c r="B948" i="25" s="1"/>
  <c r="B933" i="25"/>
  <c r="AS42" i="25"/>
  <c r="AS942" i="25" s="1"/>
  <c r="AS51" i="25"/>
  <c r="AR48" i="25"/>
  <c r="B937" i="25"/>
  <c r="B945" i="25"/>
  <c r="B952" i="25" s="1"/>
  <c r="B946" i="25"/>
  <c r="B953" i="25" s="1"/>
  <c r="B938" i="25"/>
  <c r="AT53" i="25"/>
  <c r="B944" i="25"/>
  <c r="B951" i="25" s="1"/>
  <c r="B936" i="25"/>
  <c r="B928" i="25"/>
  <c r="B920" i="25"/>
  <c r="BH43" i="28" l="1"/>
  <c r="BG49" i="11"/>
  <c r="BG17" i="41" s="1"/>
  <c r="AN6" i="41"/>
  <c r="AR950" i="25"/>
  <c r="AO27" i="11" s="1"/>
  <c r="AO20" i="11" s="1"/>
  <c r="AN49" i="12"/>
  <c r="AR952" i="25"/>
  <c r="AO34" i="11" s="1"/>
  <c r="AO29" i="11" s="1"/>
  <c r="AN50" i="12"/>
  <c r="AS949" i="25"/>
  <c r="AR52" i="25"/>
  <c r="AT44" i="25"/>
  <c r="AT944" i="25" s="1"/>
  <c r="AU46" i="25"/>
  <c r="AU946" i="25" s="1"/>
  <c r="AU953" i="25" s="1"/>
  <c r="B943" i="25"/>
  <c r="B950" i="25" s="1"/>
  <c r="B935" i="25"/>
  <c r="AS41" i="25"/>
  <c r="AS941" i="25" s="1"/>
  <c r="AS49" i="25"/>
  <c r="AR50" i="25"/>
  <c r="BI43" i="28" l="1"/>
  <c r="BH49" i="11"/>
  <c r="BH17" i="41" s="1"/>
  <c r="AO6" i="41"/>
  <c r="AS948" i="25"/>
  <c r="AP23" i="11" s="1"/>
  <c r="AO48" i="12"/>
  <c r="AT951" i="25"/>
  <c r="AS45" i="25"/>
  <c r="AS945" i="25" s="1"/>
  <c r="AS48" i="25"/>
  <c r="AU53" i="25"/>
  <c r="AS43" i="25"/>
  <c r="AS943" i="25" s="1"/>
  <c r="AT42" i="25"/>
  <c r="AT942" i="25" s="1"/>
  <c r="AT51" i="25"/>
  <c r="BJ43" i="28" l="1"/>
  <c r="BJ49" i="11" s="1"/>
  <c r="BI49" i="11"/>
  <c r="BI17" i="41" s="1"/>
  <c r="AS952" i="25"/>
  <c r="AP34" i="11" s="1"/>
  <c r="AP29" i="11" s="1"/>
  <c r="AO50" i="12"/>
  <c r="AT949" i="25"/>
  <c r="AS950" i="25"/>
  <c r="AP27" i="11" s="1"/>
  <c r="AP20" i="11" s="1"/>
  <c r="AO49" i="12"/>
  <c r="AT49" i="25"/>
  <c r="AU42" i="25" s="1"/>
  <c r="AU942" i="25" s="1"/>
  <c r="AU44" i="25"/>
  <c r="AU944" i="25" s="1"/>
  <c r="AS50" i="25"/>
  <c r="AV46" i="25"/>
  <c r="AV946" i="25" s="1"/>
  <c r="AV953" i="25" s="1"/>
  <c r="AS52" i="25"/>
  <c r="AT41" i="25"/>
  <c r="AT941" i="25" s="1"/>
  <c r="F49" i="40" l="1"/>
  <c r="BJ17" i="41"/>
  <c r="G17" i="43" s="1"/>
  <c r="AP6" i="41"/>
  <c r="AT948" i="25"/>
  <c r="AQ23" i="11" s="1"/>
  <c r="AP48" i="12"/>
  <c r="AU949" i="25"/>
  <c r="AU951" i="25"/>
  <c r="AT48" i="25"/>
  <c r="AU41" i="25" s="1"/>
  <c r="AU941" i="25" s="1"/>
  <c r="AV53" i="25"/>
  <c r="AW46" i="25" s="1"/>
  <c r="AW946" i="25" s="1"/>
  <c r="AW953" i="25" s="1"/>
  <c r="AU51" i="25"/>
  <c r="AT45" i="25"/>
  <c r="AT945" i="25" s="1"/>
  <c r="AT43" i="25"/>
  <c r="AT943" i="25" s="1"/>
  <c r="AU49" i="25"/>
  <c r="AT952" i="25" l="1"/>
  <c r="AQ34" i="11" s="1"/>
  <c r="AQ29" i="11" s="1"/>
  <c r="AP50" i="12"/>
  <c r="AT950" i="25"/>
  <c r="AQ27" i="11" s="1"/>
  <c r="AQ20" i="11" s="1"/>
  <c r="AP49" i="12"/>
  <c r="AU948" i="25"/>
  <c r="AR23" i="11" s="1"/>
  <c r="AQ48" i="12"/>
  <c r="AT52" i="25"/>
  <c r="AU45" i="25" s="1"/>
  <c r="AU945" i="25" s="1"/>
  <c r="AU48" i="25"/>
  <c r="AV41" i="25" s="1"/>
  <c r="AV941" i="25" s="1"/>
  <c r="AT50" i="25"/>
  <c r="AV44" i="25"/>
  <c r="AV944" i="25" s="1"/>
  <c r="AW53" i="25"/>
  <c r="AV42" i="25"/>
  <c r="AV942" i="25" s="1"/>
  <c r="AQ6" i="41" l="1"/>
  <c r="AV51" i="25"/>
  <c r="AV948" i="25"/>
  <c r="AS23" i="11" s="1"/>
  <c r="AR48" i="12"/>
  <c r="AU952" i="25"/>
  <c r="AR34" i="11" s="1"/>
  <c r="AR29" i="11" s="1"/>
  <c r="AQ50" i="12"/>
  <c r="AV949" i="25"/>
  <c r="AV951" i="25"/>
  <c r="AV49" i="25"/>
  <c r="AW42" i="25" s="1"/>
  <c r="AW942" i="25" s="1"/>
  <c r="AU43" i="25"/>
  <c r="AU943" i="25" s="1"/>
  <c r="AX46" i="25"/>
  <c r="AX946" i="25" s="1"/>
  <c r="AX953" i="25" s="1"/>
  <c r="AU52" i="25"/>
  <c r="AV48" i="25"/>
  <c r="AW44" i="25"/>
  <c r="AW944" i="25" s="1"/>
  <c r="AU950" i="25" l="1"/>
  <c r="AR27" i="11" s="1"/>
  <c r="AR20" i="11" s="1"/>
  <c r="AQ49" i="12"/>
  <c r="AR6" i="41" s="1"/>
  <c r="AW951" i="25"/>
  <c r="AW949" i="25"/>
  <c r="AW49" i="25"/>
  <c r="AX42" i="25" s="1"/>
  <c r="AX942" i="25" s="1"/>
  <c r="AW51" i="25"/>
  <c r="AW41" i="25"/>
  <c r="AW941" i="25" s="1"/>
  <c r="AV45" i="25"/>
  <c r="AV945" i="25" s="1"/>
  <c r="AX53" i="25"/>
  <c r="AU50" i="25"/>
  <c r="AV952" i="25" l="1"/>
  <c r="AS34" i="11" s="1"/>
  <c r="AS29" i="11" s="1"/>
  <c r="AR50" i="12"/>
  <c r="AW948" i="25"/>
  <c r="AT23" i="11" s="1"/>
  <c r="AS48" i="12"/>
  <c r="AX949" i="25"/>
  <c r="AV43" i="25"/>
  <c r="AV943" i="25" s="1"/>
  <c r="AY46" i="25"/>
  <c r="AY946" i="25" s="1"/>
  <c r="AY953" i="25" s="1"/>
  <c r="AW48" i="25"/>
  <c r="AV52" i="25"/>
  <c r="AX44" i="25"/>
  <c r="AX944" i="25" s="1"/>
  <c r="AX49" i="25"/>
  <c r="AV950" i="25" l="1"/>
  <c r="AS27" i="11" s="1"/>
  <c r="AS20" i="11" s="1"/>
  <c r="AR49" i="12"/>
  <c r="AS6" i="41" s="1"/>
  <c r="AX951" i="25"/>
  <c r="AY53" i="25"/>
  <c r="AX51" i="25"/>
  <c r="AY42" i="25"/>
  <c r="AY942" i="25" s="1"/>
  <c r="AW45" i="25"/>
  <c r="AW945" i="25" s="1"/>
  <c r="AZ46" i="25"/>
  <c r="AZ946" i="25" s="1"/>
  <c r="AZ953" i="25" s="1"/>
  <c r="AX41" i="25"/>
  <c r="AX941" i="25" s="1"/>
  <c r="AV50" i="25"/>
  <c r="AX48" i="25" l="1"/>
  <c r="AY41" i="25" s="1"/>
  <c r="AY941" i="25" s="1"/>
  <c r="AY949" i="25"/>
  <c r="AX948" i="25"/>
  <c r="AU23" i="11" s="1"/>
  <c r="AT48" i="12"/>
  <c r="AW952" i="25"/>
  <c r="AT34" i="11" s="1"/>
  <c r="AT29" i="11" s="1"/>
  <c r="AS50" i="12"/>
  <c r="AW43" i="25"/>
  <c r="AW943" i="25" s="1"/>
  <c r="AZ53" i="25"/>
  <c r="AY49" i="25"/>
  <c r="AY44" i="25"/>
  <c r="AY944" i="25" s="1"/>
  <c r="AW52" i="25"/>
  <c r="AY948" i="25" l="1"/>
  <c r="AV23" i="11" s="1"/>
  <c r="AU48" i="12"/>
  <c r="AY951" i="25"/>
  <c r="AW950" i="25"/>
  <c r="AT27" i="11" s="1"/>
  <c r="AT20" i="11" s="1"/>
  <c r="AS49" i="12"/>
  <c r="AT6" i="41" s="1"/>
  <c r="AW50" i="25"/>
  <c r="AY51" i="25"/>
  <c r="AZ42" i="25"/>
  <c r="AZ942" i="25" s="1"/>
  <c r="AY48" i="25"/>
  <c r="AX45" i="25"/>
  <c r="AX945" i="25" s="1"/>
  <c r="BA46" i="25"/>
  <c r="BA946" i="25" s="1"/>
  <c r="BA953" i="25" s="1"/>
  <c r="AZ949" i="25" l="1"/>
  <c r="AX952" i="25"/>
  <c r="AU34" i="11" s="1"/>
  <c r="AU29" i="11" s="1"/>
  <c r="AT50" i="12"/>
  <c r="BA53" i="25"/>
  <c r="AZ41" i="25"/>
  <c r="AZ941" i="25" s="1"/>
  <c r="AX43" i="25"/>
  <c r="AX943" i="25" s="1"/>
  <c r="AX52" i="25"/>
  <c r="AZ49" i="25"/>
  <c r="AZ44" i="25"/>
  <c r="AZ944" i="25" s="1"/>
  <c r="AZ951" i="25" l="1"/>
  <c r="AZ948" i="25"/>
  <c r="AW23" i="11" s="1"/>
  <c r="AV48" i="12"/>
  <c r="AX950" i="25"/>
  <c r="AU27" i="11" s="1"/>
  <c r="AU20" i="11" s="1"/>
  <c r="AT49" i="12"/>
  <c r="AU6" i="41" s="1"/>
  <c r="AZ48" i="25"/>
  <c r="BA41" i="25" s="1"/>
  <c r="BA941" i="25" s="1"/>
  <c r="AY45" i="25"/>
  <c r="AY945" i="25" s="1"/>
  <c r="AZ51" i="25"/>
  <c r="BA42" i="25"/>
  <c r="BA942" i="25" s="1"/>
  <c r="AX50" i="25"/>
  <c r="BB46" i="25"/>
  <c r="BB946" i="25" s="1"/>
  <c r="BB953" i="25" s="1"/>
  <c r="E26" i="16"/>
  <c r="F26" i="16"/>
  <c r="G26" i="16"/>
  <c r="H26" i="16"/>
  <c r="I26" i="16"/>
  <c r="J26" i="16"/>
  <c r="K26" i="16"/>
  <c r="L26" i="16"/>
  <c r="M26" i="16"/>
  <c r="N26" i="16"/>
  <c r="O26" i="16"/>
  <c r="P26" i="16"/>
  <c r="Q26" i="16"/>
  <c r="R26" i="16"/>
  <c r="S26" i="16"/>
  <c r="T26" i="16"/>
  <c r="U26" i="16"/>
  <c r="V26" i="16"/>
  <c r="W26" i="16"/>
  <c r="X26" i="16"/>
  <c r="Y26" i="16"/>
  <c r="Z26" i="16"/>
  <c r="AA26" i="16"/>
  <c r="AB26" i="16"/>
  <c r="AC26" i="16"/>
  <c r="AD26" i="16"/>
  <c r="AE26" i="16"/>
  <c r="AF26" i="16"/>
  <c r="AG26" i="16"/>
  <c r="AH26" i="16"/>
  <c r="AI26" i="16"/>
  <c r="AJ26" i="16"/>
  <c r="AK26" i="16"/>
  <c r="AL26" i="16"/>
  <c r="AM26" i="16"/>
  <c r="AN26" i="16"/>
  <c r="AO26" i="16"/>
  <c r="AP26" i="16"/>
  <c r="AQ26" i="16"/>
  <c r="AR26" i="16"/>
  <c r="AS26" i="16"/>
  <c r="AT26" i="16"/>
  <c r="AU26" i="16"/>
  <c r="AV26" i="16"/>
  <c r="AW26" i="16"/>
  <c r="AX26" i="16"/>
  <c r="AY26" i="16"/>
  <c r="AZ26" i="16"/>
  <c r="BA26" i="16"/>
  <c r="BB26" i="16"/>
  <c r="BC26" i="16"/>
  <c r="BD26" i="16"/>
  <c r="BE26" i="16"/>
  <c r="BF26" i="16"/>
  <c r="BG26" i="16"/>
  <c r="BH26" i="16"/>
  <c r="BI26" i="16"/>
  <c r="BJ26" i="16"/>
  <c r="BK26" i="16"/>
  <c r="E27" i="16"/>
  <c r="F27" i="16"/>
  <c r="G27" i="16"/>
  <c r="H27" i="16"/>
  <c r="I27" i="16"/>
  <c r="J27" i="16"/>
  <c r="K27" i="16"/>
  <c r="L27" i="16"/>
  <c r="M27" i="16"/>
  <c r="N27" i="16"/>
  <c r="O27" i="16"/>
  <c r="P27" i="16"/>
  <c r="Q27" i="16"/>
  <c r="R27" i="16"/>
  <c r="S27" i="16"/>
  <c r="T27" i="16"/>
  <c r="U27" i="16"/>
  <c r="V27" i="16"/>
  <c r="W27" i="16"/>
  <c r="X27" i="16"/>
  <c r="Y27" i="16"/>
  <c r="Z27" i="16"/>
  <c r="AA27" i="16"/>
  <c r="AB27" i="16"/>
  <c r="AC27" i="16"/>
  <c r="AD27" i="16"/>
  <c r="AE27" i="16"/>
  <c r="AF27" i="16"/>
  <c r="AG27" i="16"/>
  <c r="AH27" i="16"/>
  <c r="AI27" i="16"/>
  <c r="AJ27" i="16"/>
  <c r="AK27" i="16"/>
  <c r="AL27" i="16"/>
  <c r="AM27" i="16"/>
  <c r="AN27" i="16"/>
  <c r="AO27" i="16"/>
  <c r="AP27" i="16"/>
  <c r="AQ27" i="16"/>
  <c r="AR27" i="16"/>
  <c r="AS27" i="16"/>
  <c r="AT27" i="16"/>
  <c r="AU27" i="16"/>
  <c r="AV27" i="16"/>
  <c r="AW27" i="16"/>
  <c r="AX27" i="16"/>
  <c r="AY27" i="16"/>
  <c r="AZ27" i="16"/>
  <c r="BA27" i="16"/>
  <c r="BB27" i="16"/>
  <c r="BC27" i="16"/>
  <c r="BD27" i="16"/>
  <c r="BE27" i="16"/>
  <c r="BF27" i="16"/>
  <c r="BG27" i="16"/>
  <c r="BH27" i="16"/>
  <c r="BI27" i="16"/>
  <c r="BJ27" i="16"/>
  <c r="BK27" i="16"/>
  <c r="E28" i="16"/>
  <c r="F28" i="16"/>
  <c r="G28" i="16"/>
  <c r="H28" i="16"/>
  <c r="I28" i="16"/>
  <c r="J28" i="16"/>
  <c r="K28" i="16"/>
  <c r="L28" i="16"/>
  <c r="M28" i="16"/>
  <c r="N28" i="16"/>
  <c r="O28" i="16"/>
  <c r="P28" i="16"/>
  <c r="Q28" i="16"/>
  <c r="R28" i="16"/>
  <c r="S28" i="16"/>
  <c r="T28" i="16"/>
  <c r="U28" i="16"/>
  <c r="V28" i="16"/>
  <c r="W28" i="16"/>
  <c r="X28" i="16"/>
  <c r="Y28" i="16"/>
  <c r="Z28" i="16"/>
  <c r="AA28" i="16"/>
  <c r="AB28" i="16"/>
  <c r="AC28" i="16"/>
  <c r="AD28" i="16"/>
  <c r="AE28" i="16"/>
  <c r="AF28" i="16"/>
  <c r="AG28" i="16"/>
  <c r="AH28" i="16"/>
  <c r="AI28" i="16"/>
  <c r="AJ28" i="16"/>
  <c r="AK28" i="16"/>
  <c r="AL28" i="16"/>
  <c r="AM28" i="16"/>
  <c r="AN28" i="16"/>
  <c r="AO28" i="16"/>
  <c r="AP28" i="16"/>
  <c r="AQ28" i="16"/>
  <c r="AR28" i="16"/>
  <c r="AS28" i="16"/>
  <c r="AT28" i="16"/>
  <c r="AU28" i="16"/>
  <c r="AV28" i="16"/>
  <c r="AW28" i="16"/>
  <c r="AX28" i="16"/>
  <c r="AY28" i="16"/>
  <c r="AZ28" i="16"/>
  <c r="BA28" i="16"/>
  <c r="BB28" i="16"/>
  <c r="BC28" i="16"/>
  <c r="BD28" i="16"/>
  <c r="BE28" i="16"/>
  <c r="BF28" i="16"/>
  <c r="BG28" i="16"/>
  <c r="BH28" i="16"/>
  <c r="BI28" i="16"/>
  <c r="BJ28" i="16"/>
  <c r="BK28" i="16"/>
  <c r="E29" i="16"/>
  <c r="F29" i="16"/>
  <c r="G29" i="16"/>
  <c r="H29" i="16"/>
  <c r="I29" i="16"/>
  <c r="J29" i="16"/>
  <c r="K29" i="16"/>
  <c r="L29" i="16"/>
  <c r="M29" i="16"/>
  <c r="N29" i="16"/>
  <c r="O29" i="16"/>
  <c r="P29" i="16"/>
  <c r="Q29" i="16"/>
  <c r="R29" i="16"/>
  <c r="S29" i="16"/>
  <c r="T29" i="16"/>
  <c r="U29" i="16"/>
  <c r="V29" i="16"/>
  <c r="W29" i="16"/>
  <c r="X29" i="16"/>
  <c r="Y29" i="16"/>
  <c r="Z29" i="16"/>
  <c r="AA29" i="16"/>
  <c r="AB29" i="16"/>
  <c r="AC29" i="16"/>
  <c r="AD29" i="16"/>
  <c r="AE29" i="16"/>
  <c r="AF29" i="16"/>
  <c r="AG29" i="16"/>
  <c r="AH29" i="16"/>
  <c r="AI29" i="16"/>
  <c r="AJ29" i="16"/>
  <c r="AK29" i="16"/>
  <c r="AL29" i="16"/>
  <c r="AM29" i="16"/>
  <c r="AN29" i="16"/>
  <c r="AO29" i="16"/>
  <c r="AP29" i="16"/>
  <c r="AQ29" i="16"/>
  <c r="AR29" i="16"/>
  <c r="AS29" i="16"/>
  <c r="AT29" i="16"/>
  <c r="AU29" i="16"/>
  <c r="AV29" i="16"/>
  <c r="AW29" i="16"/>
  <c r="AX29" i="16"/>
  <c r="AY29" i="16"/>
  <c r="AZ29" i="16"/>
  <c r="BA29" i="16"/>
  <c r="BB29" i="16"/>
  <c r="BC29" i="16"/>
  <c r="BD29" i="16"/>
  <c r="BE29" i="16"/>
  <c r="BF29" i="16"/>
  <c r="BG29" i="16"/>
  <c r="BH29" i="16"/>
  <c r="BI29" i="16"/>
  <c r="BJ29" i="16"/>
  <c r="BK29" i="16"/>
  <c r="E30" i="16"/>
  <c r="F30" i="16"/>
  <c r="G30" i="16"/>
  <c r="H30" i="16"/>
  <c r="I30" i="16"/>
  <c r="J30" i="16"/>
  <c r="K30" i="16"/>
  <c r="L30" i="16"/>
  <c r="M30" i="16"/>
  <c r="N30" i="16"/>
  <c r="O30" i="16"/>
  <c r="P30" i="16"/>
  <c r="Q30" i="16"/>
  <c r="R30" i="16"/>
  <c r="S30" i="16"/>
  <c r="T30" i="16"/>
  <c r="U30" i="16"/>
  <c r="V30" i="16"/>
  <c r="W30" i="16"/>
  <c r="X30" i="16"/>
  <c r="Y30" i="16"/>
  <c r="Z30" i="16"/>
  <c r="AA30" i="16"/>
  <c r="AB30" i="16"/>
  <c r="AC30" i="16"/>
  <c r="AD30" i="16"/>
  <c r="AE30" i="16"/>
  <c r="AF30" i="16"/>
  <c r="AG30" i="16"/>
  <c r="AH30" i="16"/>
  <c r="AI30" i="16"/>
  <c r="AJ30" i="16"/>
  <c r="AK30" i="16"/>
  <c r="AL30" i="16"/>
  <c r="AM30" i="16"/>
  <c r="AN30" i="16"/>
  <c r="AO30" i="16"/>
  <c r="AP30" i="16"/>
  <c r="AQ30" i="16"/>
  <c r="AR30" i="16"/>
  <c r="AS30" i="16"/>
  <c r="AT30" i="16"/>
  <c r="AU30" i="16"/>
  <c r="AV30" i="16"/>
  <c r="AW30" i="16"/>
  <c r="AX30" i="16"/>
  <c r="AY30" i="16"/>
  <c r="AZ30" i="16"/>
  <c r="BA30" i="16"/>
  <c r="BB30" i="16"/>
  <c r="BC30" i="16"/>
  <c r="BD30" i="16"/>
  <c r="BE30" i="16"/>
  <c r="BF30" i="16"/>
  <c r="BG30" i="16"/>
  <c r="BH30" i="16"/>
  <c r="BI30" i="16"/>
  <c r="BJ30" i="16"/>
  <c r="BK30" i="16"/>
  <c r="E31" i="16"/>
  <c r="F31" i="16"/>
  <c r="G31" i="16"/>
  <c r="H31" i="16"/>
  <c r="I31" i="16"/>
  <c r="J31" i="16"/>
  <c r="K31" i="16"/>
  <c r="L31" i="16"/>
  <c r="M31" i="16"/>
  <c r="N31" i="16"/>
  <c r="O31" i="16"/>
  <c r="P31" i="16"/>
  <c r="Q31" i="16"/>
  <c r="R31" i="16"/>
  <c r="S31" i="16"/>
  <c r="T31" i="16"/>
  <c r="U31" i="16"/>
  <c r="V31" i="16"/>
  <c r="W31" i="16"/>
  <c r="X31" i="16"/>
  <c r="Y31" i="16"/>
  <c r="Z31" i="16"/>
  <c r="AA31" i="16"/>
  <c r="AB31" i="16"/>
  <c r="AC31" i="16"/>
  <c r="AD31" i="16"/>
  <c r="AE31" i="16"/>
  <c r="AF31" i="16"/>
  <c r="AG31" i="16"/>
  <c r="AH31" i="16"/>
  <c r="AI31" i="16"/>
  <c r="AJ31" i="16"/>
  <c r="AK31" i="16"/>
  <c r="AL31" i="16"/>
  <c r="AM31" i="16"/>
  <c r="AN31" i="16"/>
  <c r="AO31" i="16"/>
  <c r="AP31" i="16"/>
  <c r="AQ31" i="16"/>
  <c r="AR31" i="16"/>
  <c r="AS31" i="16"/>
  <c r="AT31" i="16"/>
  <c r="AU31" i="16"/>
  <c r="AV31" i="16"/>
  <c r="AW31" i="16"/>
  <c r="AX31" i="16"/>
  <c r="AY31" i="16"/>
  <c r="AZ31" i="16"/>
  <c r="BA31" i="16"/>
  <c r="BB31" i="16"/>
  <c r="BC31" i="16"/>
  <c r="BD31" i="16"/>
  <c r="BE31" i="16"/>
  <c r="BF31" i="16"/>
  <c r="BG31" i="16"/>
  <c r="BH31" i="16"/>
  <c r="BI31" i="16"/>
  <c r="BJ31" i="16"/>
  <c r="BK31" i="16"/>
  <c r="E32" i="16"/>
  <c r="F32" i="16"/>
  <c r="G32" i="16"/>
  <c r="H32" i="16"/>
  <c r="I32" i="16"/>
  <c r="J32" i="16"/>
  <c r="K32" i="16"/>
  <c r="L32" i="16"/>
  <c r="M32" i="16"/>
  <c r="N32" i="16"/>
  <c r="O32" i="16"/>
  <c r="P32" i="16"/>
  <c r="Q32" i="16"/>
  <c r="R32" i="16"/>
  <c r="S32" i="16"/>
  <c r="T32" i="16"/>
  <c r="U32" i="16"/>
  <c r="V32" i="16"/>
  <c r="W32" i="16"/>
  <c r="X32" i="16"/>
  <c r="Y32" i="16"/>
  <c r="Z32" i="16"/>
  <c r="AA32" i="16"/>
  <c r="AB32" i="16"/>
  <c r="AC32" i="16"/>
  <c r="AD32" i="16"/>
  <c r="AE32" i="16"/>
  <c r="AF32" i="16"/>
  <c r="AG32" i="16"/>
  <c r="AH32" i="16"/>
  <c r="AI32" i="16"/>
  <c r="AJ32" i="16"/>
  <c r="AK32" i="16"/>
  <c r="AL32" i="16"/>
  <c r="AM32" i="16"/>
  <c r="AN32" i="16"/>
  <c r="AO32" i="16"/>
  <c r="AP32" i="16"/>
  <c r="AQ32" i="16"/>
  <c r="AR32" i="16"/>
  <c r="AS32" i="16"/>
  <c r="AT32" i="16"/>
  <c r="AU32" i="16"/>
  <c r="AV32" i="16"/>
  <c r="AW32" i="16"/>
  <c r="AX32" i="16"/>
  <c r="AY32" i="16"/>
  <c r="AZ32" i="16"/>
  <c r="BA32" i="16"/>
  <c r="BB32" i="16"/>
  <c r="BC32" i="16"/>
  <c r="BD32" i="16"/>
  <c r="BE32" i="16"/>
  <c r="BF32" i="16"/>
  <c r="BG32" i="16"/>
  <c r="BH32" i="16"/>
  <c r="BI32" i="16"/>
  <c r="BJ32" i="16"/>
  <c r="BK32" i="16"/>
  <c r="E33" i="16"/>
  <c r="F33" i="16"/>
  <c r="G33" i="16"/>
  <c r="H33" i="16"/>
  <c r="I33" i="16"/>
  <c r="J33" i="16"/>
  <c r="K33" i="16"/>
  <c r="L33" i="16"/>
  <c r="M33" i="16"/>
  <c r="N33" i="16"/>
  <c r="O33" i="16"/>
  <c r="P33" i="16"/>
  <c r="Q33" i="16"/>
  <c r="R33" i="16"/>
  <c r="S33" i="16"/>
  <c r="T33" i="16"/>
  <c r="U33" i="16"/>
  <c r="V33" i="16"/>
  <c r="W33" i="16"/>
  <c r="X33" i="16"/>
  <c r="Y33" i="16"/>
  <c r="Z33" i="16"/>
  <c r="AA33" i="16"/>
  <c r="AB33" i="16"/>
  <c r="AC33" i="16"/>
  <c r="AD33" i="16"/>
  <c r="AE33" i="16"/>
  <c r="AF33" i="16"/>
  <c r="AG33" i="16"/>
  <c r="AH33" i="16"/>
  <c r="AI33" i="16"/>
  <c r="AJ33" i="16"/>
  <c r="AK33" i="16"/>
  <c r="AL33" i="16"/>
  <c r="AM33" i="16"/>
  <c r="AN33" i="16"/>
  <c r="AO33" i="16"/>
  <c r="AP33" i="16"/>
  <c r="AQ33" i="16"/>
  <c r="AR33" i="16"/>
  <c r="AS33" i="16"/>
  <c r="AT33" i="16"/>
  <c r="AU33" i="16"/>
  <c r="AV33" i="16"/>
  <c r="AW33" i="16"/>
  <c r="AX33" i="16"/>
  <c r="AY33" i="16"/>
  <c r="AZ33" i="16"/>
  <c r="BA33" i="16"/>
  <c r="BB33" i="16"/>
  <c r="BC33" i="16"/>
  <c r="BD33" i="16"/>
  <c r="BE33" i="16"/>
  <c r="BF33" i="16"/>
  <c r="BG33" i="16"/>
  <c r="BH33" i="16"/>
  <c r="BI33" i="16"/>
  <c r="BJ33" i="16"/>
  <c r="BK33" i="16"/>
  <c r="E34" i="16"/>
  <c r="F34" i="16"/>
  <c r="G34" i="16"/>
  <c r="H34" i="16"/>
  <c r="I34" i="16"/>
  <c r="J34" i="16"/>
  <c r="K34" i="16"/>
  <c r="L34" i="16"/>
  <c r="M34" i="16"/>
  <c r="N34" i="16"/>
  <c r="O34" i="16"/>
  <c r="P34" i="16"/>
  <c r="Q34" i="16"/>
  <c r="R34" i="16"/>
  <c r="S34" i="16"/>
  <c r="T34" i="16"/>
  <c r="U34" i="16"/>
  <c r="V34" i="16"/>
  <c r="W34" i="16"/>
  <c r="X34" i="16"/>
  <c r="Y34" i="16"/>
  <c r="Z34" i="16"/>
  <c r="AA34" i="16"/>
  <c r="AB34" i="16"/>
  <c r="AC34" i="16"/>
  <c r="AD34" i="16"/>
  <c r="AE34" i="16"/>
  <c r="AF34" i="16"/>
  <c r="AG34" i="16"/>
  <c r="AH34" i="16"/>
  <c r="AI34" i="16"/>
  <c r="AJ34" i="16"/>
  <c r="AK34" i="16"/>
  <c r="AL34" i="16"/>
  <c r="AM34" i="16"/>
  <c r="AN34" i="16"/>
  <c r="AO34" i="16"/>
  <c r="AP34" i="16"/>
  <c r="AQ34" i="16"/>
  <c r="AR34" i="16"/>
  <c r="AS34" i="16"/>
  <c r="AT34" i="16"/>
  <c r="AU34" i="16"/>
  <c r="AV34" i="16"/>
  <c r="AW34" i="16"/>
  <c r="AX34" i="16"/>
  <c r="AY34" i="16"/>
  <c r="AZ34" i="16"/>
  <c r="BA34" i="16"/>
  <c r="BB34" i="16"/>
  <c r="BC34" i="16"/>
  <c r="BD34" i="16"/>
  <c r="BE34" i="16"/>
  <c r="BF34" i="16"/>
  <c r="BG34" i="16"/>
  <c r="BH34" i="16"/>
  <c r="BI34" i="16"/>
  <c r="BJ34" i="16"/>
  <c r="BK34" i="16"/>
  <c r="E35" i="16"/>
  <c r="F35" i="16"/>
  <c r="G35" i="16"/>
  <c r="H35" i="16"/>
  <c r="I35" i="16"/>
  <c r="J35" i="16"/>
  <c r="K35" i="16"/>
  <c r="L35" i="16"/>
  <c r="M35" i="16"/>
  <c r="N35" i="16"/>
  <c r="O35" i="16"/>
  <c r="P35" i="16"/>
  <c r="Q35" i="16"/>
  <c r="R35" i="16"/>
  <c r="S35" i="16"/>
  <c r="T35" i="16"/>
  <c r="U35" i="16"/>
  <c r="V35" i="16"/>
  <c r="W35" i="16"/>
  <c r="X35" i="16"/>
  <c r="Y35" i="16"/>
  <c r="Z35" i="16"/>
  <c r="AA35" i="16"/>
  <c r="AB35" i="16"/>
  <c r="AC35" i="16"/>
  <c r="AD35" i="16"/>
  <c r="AE35" i="16"/>
  <c r="AF35" i="16"/>
  <c r="AG35" i="16"/>
  <c r="AH35" i="16"/>
  <c r="AI35" i="16"/>
  <c r="AJ35" i="16"/>
  <c r="AK35" i="16"/>
  <c r="AL35" i="16"/>
  <c r="AM35" i="16"/>
  <c r="AN35" i="16"/>
  <c r="AO35" i="16"/>
  <c r="AP35" i="16"/>
  <c r="AQ35" i="16"/>
  <c r="AR35" i="16"/>
  <c r="AS35" i="16"/>
  <c r="AT35" i="16"/>
  <c r="AU35" i="16"/>
  <c r="AV35" i="16"/>
  <c r="AW35" i="16"/>
  <c r="AX35" i="16"/>
  <c r="AY35" i="16"/>
  <c r="AZ35" i="16"/>
  <c r="BA35" i="16"/>
  <c r="BB35" i="16"/>
  <c r="BC35" i="16"/>
  <c r="BD35" i="16"/>
  <c r="BE35" i="16"/>
  <c r="BF35" i="16"/>
  <c r="BG35" i="16"/>
  <c r="BH35" i="16"/>
  <c r="BI35" i="16"/>
  <c r="BJ35" i="16"/>
  <c r="BK35" i="16"/>
  <c r="E36" i="16"/>
  <c r="F36" i="16"/>
  <c r="G36" i="16"/>
  <c r="H36" i="16"/>
  <c r="I36" i="16"/>
  <c r="J36" i="16"/>
  <c r="K36" i="16"/>
  <c r="L36" i="16"/>
  <c r="M36" i="16"/>
  <c r="N36" i="16"/>
  <c r="O36" i="16"/>
  <c r="P36" i="16"/>
  <c r="Q36" i="16"/>
  <c r="R36" i="16"/>
  <c r="S36" i="16"/>
  <c r="T36" i="16"/>
  <c r="U36" i="16"/>
  <c r="V36" i="16"/>
  <c r="W36" i="16"/>
  <c r="X36" i="16"/>
  <c r="Y36" i="16"/>
  <c r="Z36" i="16"/>
  <c r="AA36" i="16"/>
  <c r="AB36" i="16"/>
  <c r="AC36" i="16"/>
  <c r="AD36" i="16"/>
  <c r="AE36" i="16"/>
  <c r="AF36" i="16"/>
  <c r="AG36" i="16"/>
  <c r="AH36" i="16"/>
  <c r="AI36" i="16"/>
  <c r="AJ36" i="16"/>
  <c r="AK36" i="16"/>
  <c r="AL36" i="16"/>
  <c r="AM36" i="16"/>
  <c r="AN36" i="16"/>
  <c r="AO36" i="16"/>
  <c r="AP36" i="16"/>
  <c r="AQ36" i="16"/>
  <c r="AR36" i="16"/>
  <c r="AS36" i="16"/>
  <c r="AT36" i="16"/>
  <c r="AU36" i="16"/>
  <c r="AV36" i="16"/>
  <c r="AW36" i="16"/>
  <c r="AX36" i="16"/>
  <c r="AY36" i="16"/>
  <c r="AZ36" i="16"/>
  <c r="BA36" i="16"/>
  <c r="BB36" i="16"/>
  <c r="BC36" i="16"/>
  <c r="BD36" i="16"/>
  <c r="BE36" i="16"/>
  <c r="BF36" i="16"/>
  <c r="BG36" i="16"/>
  <c r="BH36" i="16"/>
  <c r="BI36" i="16"/>
  <c r="BJ36" i="16"/>
  <c r="BK36" i="16"/>
  <c r="E37" i="16"/>
  <c r="F37" i="16"/>
  <c r="G37" i="16"/>
  <c r="H37" i="16"/>
  <c r="I37" i="16"/>
  <c r="J37" i="16"/>
  <c r="K37" i="16"/>
  <c r="L37" i="16"/>
  <c r="M37" i="16"/>
  <c r="N37" i="16"/>
  <c r="O37" i="16"/>
  <c r="P37" i="16"/>
  <c r="Q37" i="16"/>
  <c r="R37" i="16"/>
  <c r="S37" i="16"/>
  <c r="T37" i="16"/>
  <c r="U37" i="16"/>
  <c r="V37" i="16"/>
  <c r="W37" i="16"/>
  <c r="X37" i="16"/>
  <c r="Y37" i="16"/>
  <c r="Z37" i="16"/>
  <c r="AA37" i="16"/>
  <c r="AB37" i="16"/>
  <c r="AC37" i="16"/>
  <c r="AD37" i="16"/>
  <c r="AE37" i="16"/>
  <c r="AF37" i="16"/>
  <c r="AG37" i="16"/>
  <c r="AH37" i="16"/>
  <c r="AI37" i="16"/>
  <c r="AJ37" i="16"/>
  <c r="AK37" i="16"/>
  <c r="AL37" i="16"/>
  <c r="AM37" i="16"/>
  <c r="AN37" i="16"/>
  <c r="AO37" i="16"/>
  <c r="AP37" i="16"/>
  <c r="AQ37" i="16"/>
  <c r="AR37" i="16"/>
  <c r="AS37" i="16"/>
  <c r="AT37" i="16"/>
  <c r="AU37" i="16"/>
  <c r="AV37" i="16"/>
  <c r="AW37" i="16"/>
  <c r="AX37" i="16"/>
  <c r="AY37" i="16"/>
  <c r="AZ37" i="16"/>
  <c r="BA37" i="16"/>
  <c r="BB37" i="16"/>
  <c r="BC37" i="16"/>
  <c r="BD37" i="16"/>
  <c r="BE37" i="16"/>
  <c r="BF37" i="16"/>
  <c r="BG37" i="16"/>
  <c r="BH37" i="16"/>
  <c r="BI37" i="16"/>
  <c r="BJ37" i="16"/>
  <c r="BK37" i="16"/>
  <c r="E38" i="16"/>
  <c r="F38" i="16"/>
  <c r="G38" i="16"/>
  <c r="H38" i="16"/>
  <c r="I38" i="16"/>
  <c r="J38" i="16"/>
  <c r="K38" i="16"/>
  <c r="L38" i="16"/>
  <c r="M38" i="16"/>
  <c r="N38" i="16"/>
  <c r="O38" i="16"/>
  <c r="P38" i="16"/>
  <c r="Q38" i="16"/>
  <c r="R38" i="16"/>
  <c r="S38" i="16"/>
  <c r="T38" i="16"/>
  <c r="U38" i="16"/>
  <c r="V38" i="16"/>
  <c r="W38" i="16"/>
  <c r="X38" i="16"/>
  <c r="Y38" i="16"/>
  <c r="Z38" i="16"/>
  <c r="AA38" i="16"/>
  <c r="AB38" i="16"/>
  <c r="AC38" i="16"/>
  <c r="AD38" i="16"/>
  <c r="AE38" i="16"/>
  <c r="AF38" i="16"/>
  <c r="AG38" i="16"/>
  <c r="AH38" i="16"/>
  <c r="AI38" i="16"/>
  <c r="AJ38" i="16"/>
  <c r="AK38" i="16"/>
  <c r="AL38" i="16"/>
  <c r="AM38" i="16"/>
  <c r="AN38" i="16"/>
  <c r="AO38" i="16"/>
  <c r="AP38" i="16"/>
  <c r="AQ38" i="16"/>
  <c r="AR38" i="16"/>
  <c r="AS38" i="16"/>
  <c r="AT38" i="16"/>
  <c r="AU38" i="16"/>
  <c r="AV38" i="16"/>
  <c r="AW38" i="16"/>
  <c r="AX38" i="16"/>
  <c r="AY38" i="16"/>
  <c r="AZ38" i="16"/>
  <c r="BA38" i="16"/>
  <c r="BB38" i="16"/>
  <c r="BC38" i="16"/>
  <c r="BD38" i="16"/>
  <c r="BE38" i="16"/>
  <c r="BF38" i="16"/>
  <c r="BG38" i="16"/>
  <c r="BH38" i="16"/>
  <c r="BI38" i="16"/>
  <c r="BJ38" i="16"/>
  <c r="BK38" i="16"/>
  <c r="E39" i="16"/>
  <c r="F39" i="16"/>
  <c r="G39" i="16"/>
  <c r="H39" i="16"/>
  <c r="I39" i="16"/>
  <c r="J39" i="16"/>
  <c r="K39" i="16"/>
  <c r="L39" i="16"/>
  <c r="M39" i="16"/>
  <c r="N39" i="16"/>
  <c r="O39" i="16"/>
  <c r="P39" i="16"/>
  <c r="Q39" i="16"/>
  <c r="R39" i="16"/>
  <c r="S39" i="16"/>
  <c r="T39" i="16"/>
  <c r="U39" i="16"/>
  <c r="V39" i="16"/>
  <c r="W39" i="16"/>
  <c r="X39" i="16"/>
  <c r="Y39" i="16"/>
  <c r="Z39" i="16"/>
  <c r="AA39" i="16"/>
  <c r="AB39" i="16"/>
  <c r="AC39" i="16"/>
  <c r="AD39" i="16"/>
  <c r="AE39" i="16"/>
  <c r="AF39" i="16"/>
  <c r="AG39" i="16"/>
  <c r="AH39" i="16"/>
  <c r="AI39" i="16"/>
  <c r="AJ39" i="16"/>
  <c r="AK39" i="16"/>
  <c r="AL39" i="16"/>
  <c r="AM39" i="16"/>
  <c r="AN39" i="16"/>
  <c r="AO39" i="16"/>
  <c r="AP39" i="16"/>
  <c r="AQ39" i="16"/>
  <c r="AR39" i="16"/>
  <c r="AS39" i="16"/>
  <c r="AT39" i="16"/>
  <c r="AU39" i="16"/>
  <c r="AV39" i="16"/>
  <c r="AW39" i="16"/>
  <c r="AX39" i="16"/>
  <c r="AY39" i="16"/>
  <c r="AZ39" i="16"/>
  <c r="BA39" i="16"/>
  <c r="BB39" i="16"/>
  <c r="BC39" i="16"/>
  <c r="BD39" i="16"/>
  <c r="BE39" i="16"/>
  <c r="BF39" i="16"/>
  <c r="BG39" i="16"/>
  <c r="BH39" i="16"/>
  <c r="BI39" i="16"/>
  <c r="BJ39" i="16"/>
  <c r="BK39" i="16"/>
  <c r="E40" i="16"/>
  <c r="F40" i="16"/>
  <c r="G40" i="16"/>
  <c r="H40" i="16"/>
  <c r="I40" i="16"/>
  <c r="J40" i="16"/>
  <c r="K40" i="16"/>
  <c r="L40" i="16"/>
  <c r="M40" i="16"/>
  <c r="N40" i="16"/>
  <c r="O40" i="16"/>
  <c r="P40" i="16"/>
  <c r="Q40" i="16"/>
  <c r="R40" i="16"/>
  <c r="S40" i="16"/>
  <c r="T40" i="16"/>
  <c r="U40" i="16"/>
  <c r="V40" i="16"/>
  <c r="W40" i="16"/>
  <c r="X40" i="16"/>
  <c r="Y40" i="16"/>
  <c r="Z40" i="16"/>
  <c r="AA40" i="16"/>
  <c r="AB40" i="16"/>
  <c r="AC40" i="16"/>
  <c r="AD40" i="16"/>
  <c r="AE40" i="16"/>
  <c r="AF40" i="16"/>
  <c r="AG40" i="16"/>
  <c r="AH40" i="16"/>
  <c r="AI40" i="16"/>
  <c r="AJ40" i="16"/>
  <c r="AK40" i="16"/>
  <c r="AL40" i="16"/>
  <c r="AM40" i="16"/>
  <c r="AN40" i="16"/>
  <c r="AO40" i="16"/>
  <c r="AP40" i="16"/>
  <c r="AQ40" i="16"/>
  <c r="AR40" i="16"/>
  <c r="AS40" i="16"/>
  <c r="AT40" i="16"/>
  <c r="AU40" i="16"/>
  <c r="AV40" i="16"/>
  <c r="AW40" i="16"/>
  <c r="AX40" i="16"/>
  <c r="AY40" i="16"/>
  <c r="AZ40" i="16"/>
  <c r="BA40" i="16"/>
  <c r="BB40" i="16"/>
  <c r="BC40" i="16"/>
  <c r="BD40" i="16"/>
  <c r="BE40" i="16"/>
  <c r="BF40" i="16"/>
  <c r="BG40" i="16"/>
  <c r="BH40" i="16"/>
  <c r="BI40" i="16"/>
  <c r="BJ40" i="16"/>
  <c r="BK40" i="16"/>
  <c r="E41" i="16"/>
  <c r="F41" i="16"/>
  <c r="G41" i="16"/>
  <c r="H41" i="16"/>
  <c r="I41" i="16"/>
  <c r="J41" i="16"/>
  <c r="K41" i="16"/>
  <c r="L41" i="16"/>
  <c r="M41" i="16"/>
  <c r="N41" i="16"/>
  <c r="O41" i="16"/>
  <c r="P41" i="16"/>
  <c r="Q41" i="16"/>
  <c r="R41" i="16"/>
  <c r="S41" i="16"/>
  <c r="T41" i="16"/>
  <c r="U41" i="16"/>
  <c r="V41" i="16"/>
  <c r="W41" i="16"/>
  <c r="X41" i="16"/>
  <c r="Y41" i="16"/>
  <c r="Z41" i="16"/>
  <c r="AA41" i="16"/>
  <c r="AB41" i="16"/>
  <c r="AC41" i="16"/>
  <c r="AD41" i="16"/>
  <c r="AE41" i="16"/>
  <c r="AF41" i="16"/>
  <c r="AG41" i="16"/>
  <c r="AH41" i="16"/>
  <c r="AI41" i="16"/>
  <c r="AJ41" i="16"/>
  <c r="AK41" i="16"/>
  <c r="AL41" i="16"/>
  <c r="AM41" i="16"/>
  <c r="AN41" i="16"/>
  <c r="AO41" i="16"/>
  <c r="AP41" i="16"/>
  <c r="AQ41" i="16"/>
  <c r="AR41" i="16"/>
  <c r="AS41" i="16"/>
  <c r="AT41" i="16"/>
  <c r="AU41" i="16"/>
  <c r="AV41" i="16"/>
  <c r="AW41" i="16"/>
  <c r="AX41" i="16"/>
  <c r="AY41" i="16"/>
  <c r="AZ41" i="16"/>
  <c r="BA41" i="16"/>
  <c r="BB41" i="16"/>
  <c r="BC41" i="16"/>
  <c r="BD41" i="16"/>
  <c r="BE41" i="16"/>
  <c r="BF41" i="16"/>
  <c r="BG41" i="16"/>
  <c r="BH41" i="16"/>
  <c r="BI41" i="16"/>
  <c r="BJ41" i="16"/>
  <c r="BK41" i="16"/>
  <c r="E42" i="16"/>
  <c r="F42" i="16"/>
  <c r="G42" i="16"/>
  <c r="H42" i="16"/>
  <c r="I42" i="16"/>
  <c r="J42" i="16"/>
  <c r="K42" i="16"/>
  <c r="L42" i="16"/>
  <c r="M42" i="16"/>
  <c r="N42" i="16"/>
  <c r="O42" i="16"/>
  <c r="P42" i="16"/>
  <c r="Q42" i="16"/>
  <c r="R42" i="16"/>
  <c r="S42" i="16"/>
  <c r="T42" i="16"/>
  <c r="U42" i="16"/>
  <c r="V42" i="16"/>
  <c r="W42" i="16"/>
  <c r="X42" i="16"/>
  <c r="Y42" i="16"/>
  <c r="Z42" i="16"/>
  <c r="AA42" i="16"/>
  <c r="AB42" i="16"/>
  <c r="AC42" i="16"/>
  <c r="AD42" i="16"/>
  <c r="AE42" i="16"/>
  <c r="AF42" i="16"/>
  <c r="AG42" i="16"/>
  <c r="AH42" i="16"/>
  <c r="AI42" i="16"/>
  <c r="AJ42" i="16"/>
  <c r="AK42" i="16"/>
  <c r="AL42" i="16"/>
  <c r="AM42" i="16"/>
  <c r="AN42" i="16"/>
  <c r="AO42" i="16"/>
  <c r="AP42" i="16"/>
  <c r="AQ42" i="16"/>
  <c r="AR42" i="16"/>
  <c r="AS42" i="16"/>
  <c r="AT42" i="16"/>
  <c r="AU42" i="16"/>
  <c r="AV42" i="16"/>
  <c r="AW42" i="16"/>
  <c r="AX42" i="16"/>
  <c r="AY42" i="16"/>
  <c r="AZ42" i="16"/>
  <c r="BA42" i="16"/>
  <c r="BB42" i="16"/>
  <c r="BC42" i="16"/>
  <c r="BD42" i="16"/>
  <c r="BE42" i="16"/>
  <c r="BF42" i="16"/>
  <c r="BG42" i="16"/>
  <c r="BH42" i="16"/>
  <c r="BI42" i="16"/>
  <c r="BJ42" i="16"/>
  <c r="BK42" i="16"/>
  <c r="E43" i="16"/>
  <c r="F43" i="16"/>
  <c r="G43" i="16"/>
  <c r="H43" i="16"/>
  <c r="I43" i="16"/>
  <c r="J43" i="16"/>
  <c r="K43" i="16"/>
  <c r="L43" i="16"/>
  <c r="M43" i="16"/>
  <c r="N43" i="16"/>
  <c r="O43" i="16"/>
  <c r="P43" i="16"/>
  <c r="Q43" i="16"/>
  <c r="R43" i="16"/>
  <c r="S43" i="16"/>
  <c r="T43" i="16"/>
  <c r="U43" i="16"/>
  <c r="V43" i="16"/>
  <c r="W43" i="16"/>
  <c r="X43" i="16"/>
  <c r="Y43" i="16"/>
  <c r="Z43" i="16"/>
  <c r="AA43" i="16"/>
  <c r="AB43" i="16"/>
  <c r="AC43" i="16"/>
  <c r="AD43" i="16"/>
  <c r="AE43" i="16"/>
  <c r="AF43" i="16"/>
  <c r="AG43" i="16"/>
  <c r="AH43" i="16"/>
  <c r="AI43" i="16"/>
  <c r="AJ43" i="16"/>
  <c r="AK43" i="16"/>
  <c r="AL43" i="16"/>
  <c r="AM43" i="16"/>
  <c r="AN43" i="16"/>
  <c r="AO43" i="16"/>
  <c r="AP43" i="16"/>
  <c r="AQ43" i="16"/>
  <c r="AR43" i="16"/>
  <c r="AS43" i="16"/>
  <c r="AT43" i="16"/>
  <c r="AU43" i="16"/>
  <c r="AV43" i="16"/>
  <c r="AW43" i="16"/>
  <c r="AX43" i="16"/>
  <c r="AY43" i="16"/>
  <c r="AZ43" i="16"/>
  <c r="BA43" i="16"/>
  <c r="BB43" i="16"/>
  <c r="BC43" i="16"/>
  <c r="BD43" i="16"/>
  <c r="BE43" i="16"/>
  <c r="BF43" i="16"/>
  <c r="BG43" i="16"/>
  <c r="BH43" i="16"/>
  <c r="BI43" i="16"/>
  <c r="BJ43" i="16"/>
  <c r="BK43" i="16"/>
  <c r="E44" i="16"/>
  <c r="F44" i="16"/>
  <c r="G44" i="16"/>
  <c r="H44" i="16"/>
  <c r="I44" i="16"/>
  <c r="J44" i="16"/>
  <c r="K44" i="16"/>
  <c r="L44" i="16"/>
  <c r="M44" i="16"/>
  <c r="N44" i="16"/>
  <c r="O44" i="16"/>
  <c r="P44" i="16"/>
  <c r="Q44" i="16"/>
  <c r="R44" i="16"/>
  <c r="S44" i="16"/>
  <c r="T44" i="16"/>
  <c r="U44" i="16"/>
  <c r="V44" i="16"/>
  <c r="W44" i="16"/>
  <c r="X44" i="16"/>
  <c r="Y44" i="16"/>
  <c r="Z44" i="16"/>
  <c r="AA44" i="16"/>
  <c r="AB44" i="16"/>
  <c r="AC44" i="16"/>
  <c r="AD44" i="16"/>
  <c r="AE44" i="16"/>
  <c r="AF44" i="16"/>
  <c r="AG44" i="16"/>
  <c r="AH44" i="16"/>
  <c r="AI44" i="16"/>
  <c r="AJ44" i="16"/>
  <c r="AK44" i="16"/>
  <c r="AL44" i="16"/>
  <c r="AM44" i="16"/>
  <c r="AN44" i="16"/>
  <c r="AO44" i="16"/>
  <c r="AP44" i="16"/>
  <c r="AQ44" i="16"/>
  <c r="AR44" i="16"/>
  <c r="AS44" i="16"/>
  <c r="AT44" i="16"/>
  <c r="AU44" i="16"/>
  <c r="AV44" i="16"/>
  <c r="AW44" i="16"/>
  <c r="AX44" i="16"/>
  <c r="AY44" i="16"/>
  <c r="AZ44" i="16"/>
  <c r="BA44" i="16"/>
  <c r="BB44" i="16"/>
  <c r="BC44" i="16"/>
  <c r="BD44" i="16"/>
  <c r="BE44" i="16"/>
  <c r="BF44" i="16"/>
  <c r="BG44" i="16"/>
  <c r="BH44" i="16"/>
  <c r="BI44" i="16"/>
  <c r="BJ44" i="16"/>
  <c r="BK44" i="16"/>
  <c r="E45" i="16"/>
  <c r="F45" i="16"/>
  <c r="G45" i="16"/>
  <c r="H45" i="16"/>
  <c r="I45" i="16"/>
  <c r="J45" i="16"/>
  <c r="K45" i="16"/>
  <c r="L45" i="16"/>
  <c r="M45" i="16"/>
  <c r="N45" i="16"/>
  <c r="O45" i="16"/>
  <c r="P45" i="16"/>
  <c r="Q45" i="16"/>
  <c r="R45" i="16"/>
  <c r="S45" i="16"/>
  <c r="T45" i="16"/>
  <c r="U45" i="16"/>
  <c r="V45" i="16"/>
  <c r="W45" i="16"/>
  <c r="X45" i="16"/>
  <c r="Y45" i="16"/>
  <c r="Z45" i="16"/>
  <c r="AA45" i="16"/>
  <c r="AB45" i="16"/>
  <c r="AC45" i="16"/>
  <c r="AD45" i="16"/>
  <c r="AE45" i="16"/>
  <c r="AF45" i="16"/>
  <c r="AG45" i="16"/>
  <c r="AH45" i="16"/>
  <c r="AI45" i="16"/>
  <c r="AJ45" i="16"/>
  <c r="AK45" i="16"/>
  <c r="AL45" i="16"/>
  <c r="AM45" i="16"/>
  <c r="AN45" i="16"/>
  <c r="AO45" i="16"/>
  <c r="AP45" i="16"/>
  <c r="AQ45" i="16"/>
  <c r="AR45" i="16"/>
  <c r="AS45" i="16"/>
  <c r="AT45" i="16"/>
  <c r="AU45" i="16"/>
  <c r="AV45" i="16"/>
  <c r="AW45" i="16"/>
  <c r="AX45" i="16"/>
  <c r="AY45" i="16"/>
  <c r="AZ45" i="16"/>
  <c r="BA45" i="16"/>
  <c r="BB45" i="16"/>
  <c r="BC45" i="16"/>
  <c r="BD45" i="16"/>
  <c r="BE45" i="16"/>
  <c r="BF45" i="16"/>
  <c r="BG45" i="16"/>
  <c r="BH45" i="16"/>
  <c r="BI45" i="16"/>
  <c r="BJ45" i="16"/>
  <c r="BK45" i="16"/>
  <c r="D27" i="16"/>
  <c r="D28" i="16"/>
  <c r="D29" i="16"/>
  <c r="D30" i="16"/>
  <c r="D31" i="16"/>
  <c r="D32" i="16"/>
  <c r="D33" i="16"/>
  <c r="D34" i="16"/>
  <c r="D35" i="16"/>
  <c r="D36" i="16"/>
  <c r="D37" i="16"/>
  <c r="D38" i="16"/>
  <c r="D39" i="16"/>
  <c r="D40" i="16"/>
  <c r="D41" i="16"/>
  <c r="D42" i="16"/>
  <c r="D43" i="16"/>
  <c r="D44" i="16"/>
  <c r="D45" i="16"/>
  <c r="D26" i="16"/>
  <c r="E4" i="16"/>
  <c r="F4" i="16"/>
  <c r="G4" i="16"/>
  <c r="H4" i="16"/>
  <c r="I4" i="16"/>
  <c r="J4" i="16"/>
  <c r="K4" i="16"/>
  <c r="L4" i="16"/>
  <c r="M4" i="16"/>
  <c r="N4" i="16"/>
  <c r="O4" i="16"/>
  <c r="P4" i="16"/>
  <c r="Q4" i="16"/>
  <c r="R4" i="16"/>
  <c r="S4" i="16"/>
  <c r="T4" i="16"/>
  <c r="U4" i="16"/>
  <c r="V4" i="16"/>
  <c r="W4" i="16"/>
  <c r="X4" i="16"/>
  <c r="Y4" i="16"/>
  <c r="Z4" i="16"/>
  <c r="AA4" i="16"/>
  <c r="AB4" i="16"/>
  <c r="AC4" i="16"/>
  <c r="AD4" i="16"/>
  <c r="AE4" i="16"/>
  <c r="AF4" i="16"/>
  <c r="AG4" i="16"/>
  <c r="AH4" i="16"/>
  <c r="AI4" i="16"/>
  <c r="AJ4" i="16"/>
  <c r="AK4" i="16"/>
  <c r="AL4" i="16"/>
  <c r="AM4" i="16"/>
  <c r="AN4" i="16"/>
  <c r="AO4" i="16"/>
  <c r="AP4" i="16"/>
  <c r="AQ4" i="16"/>
  <c r="AR4" i="16"/>
  <c r="AS4" i="16"/>
  <c r="AT4" i="16"/>
  <c r="AU4" i="16"/>
  <c r="AV4" i="16"/>
  <c r="AW4" i="16"/>
  <c r="AX4" i="16"/>
  <c r="AY4" i="16"/>
  <c r="AZ4" i="16"/>
  <c r="BA4" i="16"/>
  <c r="BB4" i="16"/>
  <c r="BC4" i="16"/>
  <c r="BD4" i="16"/>
  <c r="BE4" i="16"/>
  <c r="BF4" i="16"/>
  <c r="BG4" i="16"/>
  <c r="BH4" i="16"/>
  <c r="BI4" i="16"/>
  <c r="BJ4" i="16"/>
  <c r="BK4" i="16"/>
  <c r="E5" i="16"/>
  <c r="F5" i="16"/>
  <c r="G5" i="16"/>
  <c r="H5" i="16"/>
  <c r="I5" i="16"/>
  <c r="J5" i="16"/>
  <c r="K5" i="16"/>
  <c r="L5" i="16"/>
  <c r="M5" i="16"/>
  <c r="N5" i="16"/>
  <c r="O5" i="16"/>
  <c r="P5" i="16"/>
  <c r="Q5" i="16"/>
  <c r="R5" i="16"/>
  <c r="S5" i="16"/>
  <c r="T5" i="16"/>
  <c r="U5" i="16"/>
  <c r="V5" i="16"/>
  <c r="W5" i="16"/>
  <c r="X5" i="16"/>
  <c r="Y5" i="16"/>
  <c r="Z5" i="16"/>
  <c r="AA5" i="16"/>
  <c r="AB5" i="16"/>
  <c r="AC5" i="16"/>
  <c r="AD5" i="16"/>
  <c r="AE5" i="16"/>
  <c r="AF5" i="16"/>
  <c r="AG5" i="16"/>
  <c r="AH5" i="16"/>
  <c r="AI5" i="16"/>
  <c r="AJ5" i="16"/>
  <c r="AK5" i="16"/>
  <c r="AL5" i="16"/>
  <c r="AM5" i="16"/>
  <c r="AN5" i="16"/>
  <c r="AO5" i="16"/>
  <c r="AP5" i="16"/>
  <c r="AQ5" i="16"/>
  <c r="AR5" i="16"/>
  <c r="AS5" i="16"/>
  <c r="AT5" i="16"/>
  <c r="AU5" i="16"/>
  <c r="AV5" i="16"/>
  <c r="AW5" i="16"/>
  <c r="AX5" i="16"/>
  <c r="AY5" i="16"/>
  <c r="AZ5" i="16"/>
  <c r="BA5" i="16"/>
  <c r="BB5" i="16"/>
  <c r="BC5" i="16"/>
  <c r="BD5" i="16"/>
  <c r="BE5" i="16"/>
  <c r="BF5" i="16"/>
  <c r="BG5" i="16"/>
  <c r="BH5" i="16"/>
  <c r="BI5" i="16"/>
  <c r="BJ5" i="16"/>
  <c r="BK5" i="16"/>
  <c r="E6" i="16"/>
  <c r="F6" i="16"/>
  <c r="G6" i="16"/>
  <c r="H6" i="16"/>
  <c r="I6" i="16"/>
  <c r="J6" i="16"/>
  <c r="K6" i="16"/>
  <c r="L6" i="16"/>
  <c r="M6" i="16"/>
  <c r="N6" i="16"/>
  <c r="O6" i="16"/>
  <c r="P6" i="16"/>
  <c r="Q6" i="16"/>
  <c r="R6" i="16"/>
  <c r="S6" i="16"/>
  <c r="T6" i="16"/>
  <c r="U6" i="16"/>
  <c r="V6" i="16"/>
  <c r="W6" i="16"/>
  <c r="X6" i="16"/>
  <c r="Y6" i="16"/>
  <c r="Z6" i="16"/>
  <c r="AA6" i="16"/>
  <c r="AB6" i="16"/>
  <c r="AC6" i="16"/>
  <c r="AD6" i="16"/>
  <c r="AE6" i="16"/>
  <c r="AF6" i="16"/>
  <c r="AG6" i="16"/>
  <c r="AH6" i="16"/>
  <c r="AI6" i="16"/>
  <c r="AJ6" i="16"/>
  <c r="AK6" i="16"/>
  <c r="AL6" i="16"/>
  <c r="AM6" i="16"/>
  <c r="AN6" i="16"/>
  <c r="AO6" i="16"/>
  <c r="AP6" i="16"/>
  <c r="AQ6" i="16"/>
  <c r="AR6" i="16"/>
  <c r="AS6" i="16"/>
  <c r="AT6" i="16"/>
  <c r="AU6" i="16"/>
  <c r="AV6" i="16"/>
  <c r="AW6" i="16"/>
  <c r="AX6" i="16"/>
  <c r="AY6" i="16"/>
  <c r="AZ6" i="16"/>
  <c r="BA6" i="16"/>
  <c r="BB6" i="16"/>
  <c r="BC6" i="16"/>
  <c r="BD6" i="16"/>
  <c r="BE6" i="16"/>
  <c r="BF6" i="16"/>
  <c r="BG6" i="16"/>
  <c r="BH6" i="16"/>
  <c r="BI6" i="16"/>
  <c r="BJ6" i="16"/>
  <c r="BK6" i="16"/>
  <c r="E7" i="16"/>
  <c r="F7" i="16"/>
  <c r="G7" i="16"/>
  <c r="H7" i="16"/>
  <c r="I7" i="16"/>
  <c r="J7" i="16"/>
  <c r="K7" i="16"/>
  <c r="L7" i="16"/>
  <c r="M7" i="16"/>
  <c r="N7" i="16"/>
  <c r="O7" i="16"/>
  <c r="P7" i="16"/>
  <c r="Q7" i="16"/>
  <c r="R7" i="16"/>
  <c r="S7" i="16"/>
  <c r="T7" i="16"/>
  <c r="U7" i="16"/>
  <c r="V7" i="16"/>
  <c r="W7" i="16"/>
  <c r="X7" i="16"/>
  <c r="Y7" i="16"/>
  <c r="Z7" i="16"/>
  <c r="AA7" i="16"/>
  <c r="AB7" i="16"/>
  <c r="AC7" i="16"/>
  <c r="AD7" i="16"/>
  <c r="AE7" i="16"/>
  <c r="AF7" i="16"/>
  <c r="AG7" i="16"/>
  <c r="AH7" i="16"/>
  <c r="AI7" i="16"/>
  <c r="AJ7" i="16"/>
  <c r="AK7" i="16"/>
  <c r="AL7" i="16"/>
  <c r="AM7" i="16"/>
  <c r="AN7" i="16"/>
  <c r="AO7" i="16"/>
  <c r="AP7" i="16"/>
  <c r="AQ7" i="16"/>
  <c r="AR7" i="16"/>
  <c r="AS7" i="16"/>
  <c r="AT7" i="16"/>
  <c r="AU7" i="16"/>
  <c r="AV7" i="16"/>
  <c r="AW7" i="16"/>
  <c r="AX7" i="16"/>
  <c r="AY7" i="16"/>
  <c r="AZ7" i="16"/>
  <c r="BA7" i="16"/>
  <c r="BB7" i="16"/>
  <c r="BC7" i="16"/>
  <c r="BD7" i="16"/>
  <c r="BE7" i="16"/>
  <c r="BF7" i="16"/>
  <c r="BG7" i="16"/>
  <c r="BH7" i="16"/>
  <c r="BI7" i="16"/>
  <c r="BJ7" i="16"/>
  <c r="BK7" i="16"/>
  <c r="E8" i="16"/>
  <c r="F8" i="16"/>
  <c r="G8" i="16"/>
  <c r="H8" i="16"/>
  <c r="I8" i="16"/>
  <c r="J8" i="16"/>
  <c r="K8" i="16"/>
  <c r="L8" i="16"/>
  <c r="M8" i="16"/>
  <c r="N8" i="16"/>
  <c r="O8" i="16"/>
  <c r="P8" i="16"/>
  <c r="Q8" i="16"/>
  <c r="R8" i="16"/>
  <c r="S8" i="16"/>
  <c r="T8" i="16"/>
  <c r="U8" i="16"/>
  <c r="V8" i="16"/>
  <c r="W8" i="16"/>
  <c r="X8" i="16"/>
  <c r="Y8" i="16"/>
  <c r="Z8" i="16"/>
  <c r="AA8" i="16"/>
  <c r="AB8" i="16"/>
  <c r="AC8" i="16"/>
  <c r="AD8" i="16"/>
  <c r="AE8" i="16"/>
  <c r="AF8" i="16"/>
  <c r="AG8" i="16"/>
  <c r="AH8" i="16"/>
  <c r="AI8" i="16"/>
  <c r="AJ8" i="16"/>
  <c r="AK8" i="16"/>
  <c r="AL8" i="16"/>
  <c r="AM8" i="16"/>
  <c r="AN8" i="16"/>
  <c r="AO8" i="16"/>
  <c r="AP8" i="16"/>
  <c r="AQ8" i="16"/>
  <c r="AR8" i="16"/>
  <c r="AS8" i="16"/>
  <c r="AT8" i="16"/>
  <c r="AU8" i="16"/>
  <c r="AV8" i="16"/>
  <c r="AW8" i="16"/>
  <c r="AX8" i="16"/>
  <c r="AY8" i="16"/>
  <c r="AZ8" i="16"/>
  <c r="BA8" i="16"/>
  <c r="BB8" i="16"/>
  <c r="BC8" i="16"/>
  <c r="BD8" i="16"/>
  <c r="BE8" i="16"/>
  <c r="BF8" i="16"/>
  <c r="BG8" i="16"/>
  <c r="BH8" i="16"/>
  <c r="BI8" i="16"/>
  <c r="BJ8" i="16"/>
  <c r="BK8" i="16"/>
  <c r="E9" i="16"/>
  <c r="F9" i="16"/>
  <c r="G9" i="16"/>
  <c r="H9" i="16"/>
  <c r="I9" i="16"/>
  <c r="J9" i="16"/>
  <c r="K9" i="16"/>
  <c r="L9" i="16"/>
  <c r="M9" i="16"/>
  <c r="N9" i="16"/>
  <c r="O9" i="16"/>
  <c r="P9" i="16"/>
  <c r="Q9" i="16"/>
  <c r="R9" i="16"/>
  <c r="S9" i="16"/>
  <c r="T9" i="16"/>
  <c r="U9" i="16"/>
  <c r="V9" i="16"/>
  <c r="W9" i="16"/>
  <c r="X9" i="16"/>
  <c r="Y9" i="16"/>
  <c r="Z9" i="16"/>
  <c r="AA9" i="16"/>
  <c r="AB9" i="16"/>
  <c r="AC9" i="16"/>
  <c r="AD9" i="16"/>
  <c r="AE9" i="16"/>
  <c r="AF9" i="16"/>
  <c r="AG9" i="16"/>
  <c r="AH9" i="16"/>
  <c r="AI9" i="16"/>
  <c r="AJ9" i="16"/>
  <c r="AK9" i="16"/>
  <c r="AL9" i="16"/>
  <c r="AM9" i="16"/>
  <c r="AN9" i="16"/>
  <c r="AO9" i="16"/>
  <c r="AP9" i="16"/>
  <c r="AQ9" i="16"/>
  <c r="AR9" i="16"/>
  <c r="AS9" i="16"/>
  <c r="AT9" i="16"/>
  <c r="AU9" i="16"/>
  <c r="AV9" i="16"/>
  <c r="AW9" i="16"/>
  <c r="AX9" i="16"/>
  <c r="AY9" i="16"/>
  <c r="AZ9" i="16"/>
  <c r="BA9" i="16"/>
  <c r="BB9" i="16"/>
  <c r="BC9" i="16"/>
  <c r="BD9" i="16"/>
  <c r="BE9" i="16"/>
  <c r="BF9" i="16"/>
  <c r="BG9" i="16"/>
  <c r="BH9" i="16"/>
  <c r="BI9" i="16"/>
  <c r="BJ9" i="16"/>
  <c r="BK9" i="16"/>
  <c r="E10" i="16"/>
  <c r="F10" i="16"/>
  <c r="G10" i="16"/>
  <c r="H10" i="16"/>
  <c r="I10" i="16"/>
  <c r="J10" i="16"/>
  <c r="K10" i="16"/>
  <c r="L10" i="16"/>
  <c r="M10" i="16"/>
  <c r="N10" i="16"/>
  <c r="O10" i="16"/>
  <c r="P10" i="16"/>
  <c r="Q10" i="16"/>
  <c r="R10" i="16"/>
  <c r="S10" i="16"/>
  <c r="T10" i="16"/>
  <c r="U10" i="16"/>
  <c r="V10" i="16"/>
  <c r="W10" i="16"/>
  <c r="X10" i="16"/>
  <c r="Y10" i="16"/>
  <c r="Z10" i="16"/>
  <c r="AA10" i="16"/>
  <c r="AB10" i="16"/>
  <c r="AC10" i="16"/>
  <c r="AD10" i="16"/>
  <c r="AE10" i="16"/>
  <c r="AF10" i="16"/>
  <c r="AG10" i="16"/>
  <c r="AH10" i="16"/>
  <c r="AI10" i="16"/>
  <c r="AJ10" i="16"/>
  <c r="AK10" i="16"/>
  <c r="AL10" i="16"/>
  <c r="AM10" i="16"/>
  <c r="AN10" i="16"/>
  <c r="AO10" i="16"/>
  <c r="AP10" i="16"/>
  <c r="AQ10" i="16"/>
  <c r="AR10" i="16"/>
  <c r="AS10" i="16"/>
  <c r="AT10" i="16"/>
  <c r="AU10" i="16"/>
  <c r="AV10" i="16"/>
  <c r="AW10" i="16"/>
  <c r="AX10" i="16"/>
  <c r="AY10" i="16"/>
  <c r="AZ10" i="16"/>
  <c r="BA10" i="16"/>
  <c r="BB10" i="16"/>
  <c r="BC10" i="16"/>
  <c r="BD10" i="16"/>
  <c r="BE10" i="16"/>
  <c r="BF10" i="16"/>
  <c r="BG10" i="16"/>
  <c r="BH10" i="16"/>
  <c r="BI10" i="16"/>
  <c r="BJ10" i="16"/>
  <c r="BK10" i="16"/>
  <c r="E11" i="16"/>
  <c r="F11" i="16"/>
  <c r="G11" i="16"/>
  <c r="H11" i="16"/>
  <c r="I11" i="16"/>
  <c r="J11" i="16"/>
  <c r="K11" i="16"/>
  <c r="L11" i="16"/>
  <c r="M11" i="16"/>
  <c r="N11" i="16"/>
  <c r="O11" i="16"/>
  <c r="P11" i="16"/>
  <c r="Q11" i="16"/>
  <c r="R11" i="16"/>
  <c r="S11" i="16"/>
  <c r="T11" i="16"/>
  <c r="U11" i="16"/>
  <c r="V11" i="16"/>
  <c r="W11" i="16"/>
  <c r="X11" i="16"/>
  <c r="Y11" i="16"/>
  <c r="Z11" i="16"/>
  <c r="AA11" i="16"/>
  <c r="AB11" i="16"/>
  <c r="AC11" i="16"/>
  <c r="AD11" i="16"/>
  <c r="AE11" i="16"/>
  <c r="AF11" i="16"/>
  <c r="AG11" i="16"/>
  <c r="AH11" i="16"/>
  <c r="AI11" i="16"/>
  <c r="AJ11" i="16"/>
  <c r="AK11" i="16"/>
  <c r="AL11" i="16"/>
  <c r="AM11" i="16"/>
  <c r="AN11" i="16"/>
  <c r="AO11" i="16"/>
  <c r="AP11" i="16"/>
  <c r="AQ11" i="16"/>
  <c r="AR11" i="16"/>
  <c r="AS11" i="16"/>
  <c r="AT11" i="16"/>
  <c r="AU11" i="16"/>
  <c r="AV11" i="16"/>
  <c r="AW11" i="16"/>
  <c r="AX11" i="16"/>
  <c r="AY11" i="16"/>
  <c r="AZ11" i="16"/>
  <c r="BA11" i="16"/>
  <c r="BB11" i="16"/>
  <c r="BC11" i="16"/>
  <c r="BD11" i="16"/>
  <c r="BE11" i="16"/>
  <c r="BF11" i="16"/>
  <c r="BG11" i="16"/>
  <c r="BH11" i="16"/>
  <c r="BI11" i="16"/>
  <c r="BJ11" i="16"/>
  <c r="BK11" i="16"/>
  <c r="E12" i="16"/>
  <c r="F12" i="16"/>
  <c r="G12" i="16"/>
  <c r="H12" i="16"/>
  <c r="I12" i="16"/>
  <c r="J12" i="16"/>
  <c r="K12" i="16"/>
  <c r="L12" i="16"/>
  <c r="M12" i="16"/>
  <c r="N12" i="16"/>
  <c r="O12" i="16"/>
  <c r="P12" i="16"/>
  <c r="Q12" i="16"/>
  <c r="R12" i="16"/>
  <c r="S12" i="16"/>
  <c r="T12" i="16"/>
  <c r="U12" i="16"/>
  <c r="V12" i="16"/>
  <c r="W12" i="16"/>
  <c r="X12" i="16"/>
  <c r="Y12" i="16"/>
  <c r="Z12" i="16"/>
  <c r="AA12" i="16"/>
  <c r="AB12" i="16"/>
  <c r="AC12" i="16"/>
  <c r="AD12" i="16"/>
  <c r="AE12" i="16"/>
  <c r="AF12" i="16"/>
  <c r="AG12" i="16"/>
  <c r="AH12" i="16"/>
  <c r="AI12" i="16"/>
  <c r="AJ12" i="16"/>
  <c r="AK12" i="16"/>
  <c r="AL12" i="16"/>
  <c r="AM12" i="16"/>
  <c r="AN12" i="16"/>
  <c r="AO12" i="16"/>
  <c r="AP12" i="16"/>
  <c r="AQ12" i="16"/>
  <c r="AR12" i="16"/>
  <c r="AS12" i="16"/>
  <c r="AT12" i="16"/>
  <c r="AU12" i="16"/>
  <c r="AV12" i="16"/>
  <c r="AW12" i="16"/>
  <c r="AX12" i="16"/>
  <c r="AY12" i="16"/>
  <c r="AZ12" i="16"/>
  <c r="BA12" i="16"/>
  <c r="BB12" i="16"/>
  <c r="BC12" i="16"/>
  <c r="BD12" i="16"/>
  <c r="BE12" i="16"/>
  <c r="BF12" i="16"/>
  <c r="BG12" i="16"/>
  <c r="BH12" i="16"/>
  <c r="BI12" i="16"/>
  <c r="BJ12" i="16"/>
  <c r="BK12" i="16"/>
  <c r="E13" i="16"/>
  <c r="F13" i="16"/>
  <c r="G13" i="16"/>
  <c r="H13" i="16"/>
  <c r="I13" i="16"/>
  <c r="J13" i="16"/>
  <c r="K13" i="16"/>
  <c r="L13" i="16"/>
  <c r="M13" i="16"/>
  <c r="N13" i="16"/>
  <c r="O13" i="16"/>
  <c r="P13" i="16"/>
  <c r="Q13" i="16"/>
  <c r="R13" i="16"/>
  <c r="S13" i="16"/>
  <c r="T13" i="16"/>
  <c r="U13" i="16"/>
  <c r="V13" i="16"/>
  <c r="W13" i="16"/>
  <c r="X13" i="16"/>
  <c r="Y13" i="16"/>
  <c r="Z13" i="16"/>
  <c r="AA13" i="16"/>
  <c r="AB13" i="16"/>
  <c r="AC13" i="16"/>
  <c r="AD13" i="16"/>
  <c r="AE13" i="16"/>
  <c r="AF13" i="16"/>
  <c r="AG13" i="16"/>
  <c r="AH13" i="16"/>
  <c r="AI13" i="16"/>
  <c r="AJ13" i="16"/>
  <c r="AK13" i="16"/>
  <c r="AL13" i="16"/>
  <c r="AM13" i="16"/>
  <c r="AN13" i="16"/>
  <c r="AO13" i="16"/>
  <c r="AP13" i="16"/>
  <c r="AQ13" i="16"/>
  <c r="AR13" i="16"/>
  <c r="AS13" i="16"/>
  <c r="AT13" i="16"/>
  <c r="AU13" i="16"/>
  <c r="AV13" i="16"/>
  <c r="AW13" i="16"/>
  <c r="AX13" i="16"/>
  <c r="AY13" i="16"/>
  <c r="AZ13" i="16"/>
  <c r="BA13" i="16"/>
  <c r="BB13" i="16"/>
  <c r="BC13" i="16"/>
  <c r="BD13" i="16"/>
  <c r="BE13" i="16"/>
  <c r="BF13" i="16"/>
  <c r="BG13" i="16"/>
  <c r="BH13" i="16"/>
  <c r="BI13" i="16"/>
  <c r="BJ13" i="16"/>
  <c r="BK13" i="16"/>
  <c r="E14" i="16"/>
  <c r="F14" i="16"/>
  <c r="G14" i="16"/>
  <c r="H14" i="16"/>
  <c r="I14" i="16"/>
  <c r="J14" i="16"/>
  <c r="K14" i="16"/>
  <c r="L14" i="16"/>
  <c r="M14" i="16"/>
  <c r="N14" i="16"/>
  <c r="O14" i="16"/>
  <c r="P14" i="16"/>
  <c r="Q14" i="16"/>
  <c r="R14" i="16"/>
  <c r="S14" i="16"/>
  <c r="T14" i="16"/>
  <c r="U14" i="16"/>
  <c r="V14" i="16"/>
  <c r="W14" i="16"/>
  <c r="X14" i="16"/>
  <c r="Y14" i="16"/>
  <c r="Z14" i="16"/>
  <c r="AA14" i="16"/>
  <c r="AB14" i="16"/>
  <c r="AC14" i="16"/>
  <c r="AD14" i="16"/>
  <c r="AE14" i="16"/>
  <c r="AF14" i="16"/>
  <c r="AG14" i="16"/>
  <c r="AH14" i="16"/>
  <c r="AI14" i="16"/>
  <c r="AJ14" i="16"/>
  <c r="AK14" i="16"/>
  <c r="AL14" i="16"/>
  <c r="AM14" i="16"/>
  <c r="AN14" i="16"/>
  <c r="AO14" i="16"/>
  <c r="AP14" i="16"/>
  <c r="AQ14" i="16"/>
  <c r="AR14" i="16"/>
  <c r="AS14" i="16"/>
  <c r="AT14" i="16"/>
  <c r="AU14" i="16"/>
  <c r="AV14" i="16"/>
  <c r="AW14" i="16"/>
  <c r="AX14" i="16"/>
  <c r="AY14" i="16"/>
  <c r="AZ14" i="16"/>
  <c r="BA14" i="16"/>
  <c r="BB14" i="16"/>
  <c r="BC14" i="16"/>
  <c r="BD14" i="16"/>
  <c r="BE14" i="16"/>
  <c r="BF14" i="16"/>
  <c r="BG14" i="16"/>
  <c r="BH14" i="16"/>
  <c r="BI14" i="16"/>
  <c r="BJ14" i="16"/>
  <c r="BK14" i="16"/>
  <c r="E15" i="16"/>
  <c r="F15" i="16"/>
  <c r="G15" i="16"/>
  <c r="H15" i="16"/>
  <c r="I15" i="16"/>
  <c r="J15" i="16"/>
  <c r="K15" i="16"/>
  <c r="L15" i="16"/>
  <c r="M15" i="16"/>
  <c r="N15" i="16"/>
  <c r="O15" i="16"/>
  <c r="P15" i="16"/>
  <c r="Q15" i="16"/>
  <c r="R15" i="16"/>
  <c r="S15" i="16"/>
  <c r="T15" i="16"/>
  <c r="U15" i="16"/>
  <c r="V15" i="16"/>
  <c r="W15" i="16"/>
  <c r="X15" i="16"/>
  <c r="Y15" i="16"/>
  <c r="Z15" i="16"/>
  <c r="AA15" i="16"/>
  <c r="AB15" i="16"/>
  <c r="AC15" i="16"/>
  <c r="AD15" i="16"/>
  <c r="AE15" i="16"/>
  <c r="AF15" i="16"/>
  <c r="AG15" i="16"/>
  <c r="AH15" i="16"/>
  <c r="AI15" i="16"/>
  <c r="AJ15" i="16"/>
  <c r="AK15" i="16"/>
  <c r="AL15" i="16"/>
  <c r="AM15" i="16"/>
  <c r="AN15" i="16"/>
  <c r="AO15" i="16"/>
  <c r="AP15" i="16"/>
  <c r="AQ15" i="16"/>
  <c r="AR15" i="16"/>
  <c r="AS15" i="16"/>
  <c r="AT15" i="16"/>
  <c r="AU15" i="16"/>
  <c r="AV15" i="16"/>
  <c r="AW15" i="16"/>
  <c r="AX15" i="16"/>
  <c r="AY15" i="16"/>
  <c r="AZ15" i="16"/>
  <c r="BA15" i="16"/>
  <c r="BB15" i="16"/>
  <c r="BC15" i="16"/>
  <c r="BD15" i="16"/>
  <c r="BE15" i="16"/>
  <c r="BF15" i="16"/>
  <c r="BG15" i="16"/>
  <c r="BH15" i="16"/>
  <c r="BI15" i="16"/>
  <c r="BJ15" i="16"/>
  <c r="BK15" i="16"/>
  <c r="E16" i="16"/>
  <c r="F16" i="16"/>
  <c r="G16" i="16"/>
  <c r="H16" i="16"/>
  <c r="I16" i="16"/>
  <c r="J16" i="16"/>
  <c r="K16" i="16"/>
  <c r="L16" i="16"/>
  <c r="M16" i="16"/>
  <c r="N16" i="16"/>
  <c r="O16" i="16"/>
  <c r="P16" i="16"/>
  <c r="Q16" i="16"/>
  <c r="R16" i="16"/>
  <c r="S16" i="16"/>
  <c r="T16" i="16"/>
  <c r="U16" i="16"/>
  <c r="V16" i="16"/>
  <c r="W16" i="16"/>
  <c r="X16" i="16"/>
  <c r="Y16" i="16"/>
  <c r="Z16" i="16"/>
  <c r="AA16" i="16"/>
  <c r="AB16" i="16"/>
  <c r="AC16" i="16"/>
  <c r="AD16" i="16"/>
  <c r="AE16" i="16"/>
  <c r="AF16" i="16"/>
  <c r="AG16" i="16"/>
  <c r="AH16" i="16"/>
  <c r="AI16" i="16"/>
  <c r="AJ16" i="16"/>
  <c r="AK16" i="16"/>
  <c r="AL16" i="16"/>
  <c r="AM16" i="16"/>
  <c r="AN16" i="16"/>
  <c r="AO16" i="16"/>
  <c r="AP16" i="16"/>
  <c r="AQ16" i="16"/>
  <c r="AR16" i="16"/>
  <c r="AS16" i="16"/>
  <c r="AT16" i="16"/>
  <c r="AU16" i="16"/>
  <c r="AV16" i="16"/>
  <c r="AW16" i="16"/>
  <c r="AX16" i="16"/>
  <c r="AY16" i="16"/>
  <c r="AZ16" i="16"/>
  <c r="BA16" i="16"/>
  <c r="BB16" i="16"/>
  <c r="BC16" i="16"/>
  <c r="BD16" i="16"/>
  <c r="BE16" i="16"/>
  <c r="BF16" i="16"/>
  <c r="BG16" i="16"/>
  <c r="BH16" i="16"/>
  <c r="BI16" i="16"/>
  <c r="BJ16" i="16"/>
  <c r="BK16" i="16"/>
  <c r="E17" i="16"/>
  <c r="F17" i="16"/>
  <c r="G17" i="16"/>
  <c r="H17" i="16"/>
  <c r="I17" i="16"/>
  <c r="J17" i="16"/>
  <c r="K17" i="16"/>
  <c r="L17" i="16"/>
  <c r="M17" i="16"/>
  <c r="N17" i="16"/>
  <c r="O17" i="16"/>
  <c r="P17" i="16"/>
  <c r="Q17" i="16"/>
  <c r="R17" i="16"/>
  <c r="S17" i="16"/>
  <c r="T17" i="16"/>
  <c r="U17" i="16"/>
  <c r="V17" i="16"/>
  <c r="W17" i="16"/>
  <c r="X17" i="16"/>
  <c r="Y17" i="16"/>
  <c r="Z17" i="16"/>
  <c r="AA17" i="16"/>
  <c r="AB17" i="16"/>
  <c r="AC17" i="16"/>
  <c r="AD17" i="16"/>
  <c r="AE17" i="16"/>
  <c r="AF17" i="16"/>
  <c r="AG17" i="16"/>
  <c r="AH17" i="16"/>
  <c r="AI17" i="16"/>
  <c r="AJ17" i="16"/>
  <c r="AK17" i="16"/>
  <c r="AL17" i="16"/>
  <c r="AM17" i="16"/>
  <c r="AN17" i="16"/>
  <c r="AO17" i="16"/>
  <c r="AP17" i="16"/>
  <c r="AQ17" i="16"/>
  <c r="AR17" i="16"/>
  <c r="AS17" i="16"/>
  <c r="AT17" i="16"/>
  <c r="AU17" i="16"/>
  <c r="AV17" i="16"/>
  <c r="AW17" i="16"/>
  <c r="AX17" i="16"/>
  <c r="AY17" i="16"/>
  <c r="AZ17" i="16"/>
  <c r="BA17" i="16"/>
  <c r="BB17" i="16"/>
  <c r="BC17" i="16"/>
  <c r="BD17" i="16"/>
  <c r="BE17" i="16"/>
  <c r="BF17" i="16"/>
  <c r="BG17" i="16"/>
  <c r="BH17" i="16"/>
  <c r="BI17" i="16"/>
  <c r="BJ17" i="16"/>
  <c r="BK17" i="16"/>
  <c r="E18" i="16"/>
  <c r="F18" i="16"/>
  <c r="G18" i="16"/>
  <c r="H18" i="16"/>
  <c r="I18" i="16"/>
  <c r="J18" i="16"/>
  <c r="K18" i="16"/>
  <c r="L18" i="16"/>
  <c r="M18" i="16"/>
  <c r="N18" i="16"/>
  <c r="O18" i="16"/>
  <c r="P18" i="16"/>
  <c r="Q18" i="16"/>
  <c r="R18" i="16"/>
  <c r="S18" i="16"/>
  <c r="T18" i="16"/>
  <c r="U18" i="16"/>
  <c r="V18" i="16"/>
  <c r="W18" i="16"/>
  <c r="X18" i="16"/>
  <c r="Y18" i="16"/>
  <c r="Z18" i="16"/>
  <c r="AA18" i="16"/>
  <c r="AB18" i="16"/>
  <c r="AC18" i="16"/>
  <c r="AD18" i="16"/>
  <c r="AE18" i="16"/>
  <c r="AF18" i="16"/>
  <c r="AG18" i="16"/>
  <c r="AH18" i="16"/>
  <c r="AI18" i="16"/>
  <c r="AJ18" i="16"/>
  <c r="AK18" i="16"/>
  <c r="AL18" i="16"/>
  <c r="AM18" i="16"/>
  <c r="AN18" i="16"/>
  <c r="AO18" i="16"/>
  <c r="AP18" i="16"/>
  <c r="AQ18" i="16"/>
  <c r="AR18" i="16"/>
  <c r="AS18" i="16"/>
  <c r="AT18" i="16"/>
  <c r="AU18" i="16"/>
  <c r="AV18" i="16"/>
  <c r="AW18" i="16"/>
  <c r="AX18" i="16"/>
  <c r="AY18" i="16"/>
  <c r="AZ18" i="16"/>
  <c r="BA18" i="16"/>
  <c r="BB18" i="16"/>
  <c r="BC18" i="16"/>
  <c r="BD18" i="16"/>
  <c r="BE18" i="16"/>
  <c r="BF18" i="16"/>
  <c r="BG18" i="16"/>
  <c r="BH18" i="16"/>
  <c r="BI18" i="16"/>
  <c r="BJ18" i="16"/>
  <c r="BK18" i="16"/>
  <c r="E19" i="16"/>
  <c r="F19" i="16"/>
  <c r="G19" i="16"/>
  <c r="H19" i="16"/>
  <c r="I19" i="16"/>
  <c r="J19" i="16"/>
  <c r="K19" i="16"/>
  <c r="L19" i="16"/>
  <c r="M19" i="16"/>
  <c r="N19" i="16"/>
  <c r="O19" i="16"/>
  <c r="P19" i="16"/>
  <c r="Q19" i="16"/>
  <c r="R19" i="16"/>
  <c r="S19" i="16"/>
  <c r="T19" i="16"/>
  <c r="U19" i="16"/>
  <c r="V19" i="16"/>
  <c r="W19" i="16"/>
  <c r="X19" i="16"/>
  <c r="Y19" i="16"/>
  <c r="Z19" i="16"/>
  <c r="AA19" i="16"/>
  <c r="AB19" i="16"/>
  <c r="AC19" i="16"/>
  <c r="AD19" i="16"/>
  <c r="AE19" i="16"/>
  <c r="AF19" i="16"/>
  <c r="AG19" i="16"/>
  <c r="AH19" i="16"/>
  <c r="AI19" i="16"/>
  <c r="AJ19" i="16"/>
  <c r="AK19" i="16"/>
  <c r="AL19" i="16"/>
  <c r="AM19" i="16"/>
  <c r="AN19" i="16"/>
  <c r="AO19" i="16"/>
  <c r="AP19" i="16"/>
  <c r="AQ19" i="16"/>
  <c r="AR19" i="16"/>
  <c r="AS19" i="16"/>
  <c r="AT19" i="16"/>
  <c r="AU19" i="16"/>
  <c r="AV19" i="16"/>
  <c r="AW19" i="16"/>
  <c r="AX19" i="16"/>
  <c r="AY19" i="16"/>
  <c r="AZ19" i="16"/>
  <c r="BA19" i="16"/>
  <c r="BB19" i="16"/>
  <c r="BC19" i="16"/>
  <c r="BD19" i="16"/>
  <c r="BE19" i="16"/>
  <c r="BF19" i="16"/>
  <c r="BG19" i="16"/>
  <c r="BH19" i="16"/>
  <c r="BI19" i="16"/>
  <c r="BJ19" i="16"/>
  <c r="BK19" i="16"/>
  <c r="E20" i="16"/>
  <c r="F20" i="16"/>
  <c r="G20" i="16"/>
  <c r="H20" i="16"/>
  <c r="I20" i="16"/>
  <c r="J20" i="16"/>
  <c r="K20" i="16"/>
  <c r="L20" i="16"/>
  <c r="M20" i="16"/>
  <c r="N20" i="16"/>
  <c r="O20" i="16"/>
  <c r="P20" i="16"/>
  <c r="Q20" i="16"/>
  <c r="R20" i="16"/>
  <c r="S20" i="16"/>
  <c r="T20" i="16"/>
  <c r="U20" i="16"/>
  <c r="V20" i="16"/>
  <c r="W20" i="16"/>
  <c r="X20" i="16"/>
  <c r="Y20" i="16"/>
  <c r="Z20" i="16"/>
  <c r="AA20" i="16"/>
  <c r="AB20" i="16"/>
  <c r="AC20" i="16"/>
  <c r="AD20" i="16"/>
  <c r="AE20" i="16"/>
  <c r="AF20" i="16"/>
  <c r="AG20" i="16"/>
  <c r="AH20" i="16"/>
  <c r="AI20" i="16"/>
  <c r="AJ20" i="16"/>
  <c r="AK20" i="16"/>
  <c r="AL20" i="16"/>
  <c r="AM20" i="16"/>
  <c r="AN20" i="16"/>
  <c r="AO20" i="16"/>
  <c r="AP20" i="16"/>
  <c r="AQ20" i="16"/>
  <c r="AR20" i="16"/>
  <c r="AS20" i="16"/>
  <c r="AT20" i="16"/>
  <c r="AU20" i="16"/>
  <c r="AV20" i="16"/>
  <c r="AW20" i="16"/>
  <c r="AX20" i="16"/>
  <c r="AY20" i="16"/>
  <c r="AZ20" i="16"/>
  <c r="BA20" i="16"/>
  <c r="BB20" i="16"/>
  <c r="BC20" i="16"/>
  <c r="BD20" i="16"/>
  <c r="BE20" i="16"/>
  <c r="BF20" i="16"/>
  <c r="BG20" i="16"/>
  <c r="BH20" i="16"/>
  <c r="BI20" i="16"/>
  <c r="BJ20" i="16"/>
  <c r="BK20" i="16"/>
  <c r="E21" i="16"/>
  <c r="F21" i="16"/>
  <c r="G21" i="16"/>
  <c r="H21" i="16"/>
  <c r="I21" i="16"/>
  <c r="J21" i="16"/>
  <c r="K21" i="16"/>
  <c r="L21" i="16"/>
  <c r="M21" i="16"/>
  <c r="N21" i="16"/>
  <c r="O21" i="16"/>
  <c r="P21" i="16"/>
  <c r="Q21" i="16"/>
  <c r="R21" i="16"/>
  <c r="S21" i="16"/>
  <c r="T21" i="16"/>
  <c r="U21" i="16"/>
  <c r="V21" i="16"/>
  <c r="W21" i="16"/>
  <c r="X21" i="16"/>
  <c r="Y21" i="16"/>
  <c r="Z21" i="16"/>
  <c r="AA21" i="16"/>
  <c r="AB21" i="16"/>
  <c r="AC21" i="16"/>
  <c r="AD21" i="16"/>
  <c r="AE21" i="16"/>
  <c r="AF21" i="16"/>
  <c r="AG21" i="16"/>
  <c r="AH21" i="16"/>
  <c r="AI21" i="16"/>
  <c r="AJ21" i="16"/>
  <c r="AK21" i="16"/>
  <c r="AL21" i="16"/>
  <c r="AM21" i="16"/>
  <c r="AN21" i="16"/>
  <c r="AO21" i="16"/>
  <c r="AP21" i="16"/>
  <c r="AQ21" i="16"/>
  <c r="AR21" i="16"/>
  <c r="AS21" i="16"/>
  <c r="AT21" i="16"/>
  <c r="AU21" i="16"/>
  <c r="AV21" i="16"/>
  <c r="AW21" i="16"/>
  <c r="AX21" i="16"/>
  <c r="AY21" i="16"/>
  <c r="AZ21" i="16"/>
  <c r="BA21" i="16"/>
  <c r="BB21" i="16"/>
  <c r="BC21" i="16"/>
  <c r="BD21" i="16"/>
  <c r="BE21" i="16"/>
  <c r="BF21" i="16"/>
  <c r="BG21" i="16"/>
  <c r="BH21" i="16"/>
  <c r="BI21" i="16"/>
  <c r="BJ21" i="16"/>
  <c r="BK21" i="16"/>
  <c r="E22" i="16"/>
  <c r="F22" i="16"/>
  <c r="G22" i="16"/>
  <c r="H22" i="16"/>
  <c r="I22" i="16"/>
  <c r="J22" i="16"/>
  <c r="K22" i="16"/>
  <c r="L22" i="16"/>
  <c r="M22" i="16"/>
  <c r="N22" i="16"/>
  <c r="O22" i="16"/>
  <c r="P22" i="16"/>
  <c r="Q22" i="16"/>
  <c r="R22" i="16"/>
  <c r="S22" i="16"/>
  <c r="T22" i="16"/>
  <c r="U22" i="16"/>
  <c r="V22" i="16"/>
  <c r="W22" i="16"/>
  <c r="X22" i="16"/>
  <c r="Y22" i="16"/>
  <c r="Z22" i="16"/>
  <c r="AA22" i="16"/>
  <c r="AB22" i="16"/>
  <c r="AC22" i="16"/>
  <c r="AD22" i="16"/>
  <c r="AE22" i="16"/>
  <c r="AF22" i="16"/>
  <c r="AG22" i="16"/>
  <c r="AH22" i="16"/>
  <c r="AI22" i="16"/>
  <c r="AJ22" i="16"/>
  <c r="AK22" i="16"/>
  <c r="AL22" i="16"/>
  <c r="AM22" i="16"/>
  <c r="AN22" i="16"/>
  <c r="AO22" i="16"/>
  <c r="AP22" i="16"/>
  <c r="AQ22" i="16"/>
  <c r="AR22" i="16"/>
  <c r="AS22" i="16"/>
  <c r="AT22" i="16"/>
  <c r="AU22" i="16"/>
  <c r="AV22" i="16"/>
  <c r="AW22" i="16"/>
  <c r="AX22" i="16"/>
  <c r="AY22" i="16"/>
  <c r="AZ22" i="16"/>
  <c r="BA22" i="16"/>
  <c r="BB22" i="16"/>
  <c r="BC22" i="16"/>
  <c r="BD22" i="16"/>
  <c r="BE22" i="16"/>
  <c r="BF22" i="16"/>
  <c r="BG22" i="16"/>
  <c r="BH22" i="16"/>
  <c r="BI22" i="16"/>
  <c r="BJ22" i="16"/>
  <c r="BK22" i="16"/>
  <c r="E23" i="16"/>
  <c r="F23" i="16"/>
  <c r="G23" i="16"/>
  <c r="H23" i="16"/>
  <c r="I23" i="16"/>
  <c r="J23" i="16"/>
  <c r="K23" i="16"/>
  <c r="L23" i="16"/>
  <c r="M23" i="16"/>
  <c r="N23" i="16"/>
  <c r="O23" i="16"/>
  <c r="P23" i="16"/>
  <c r="Q23" i="16"/>
  <c r="R23" i="16"/>
  <c r="S23" i="16"/>
  <c r="T23" i="16"/>
  <c r="U23" i="16"/>
  <c r="V23" i="16"/>
  <c r="W23" i="16"/>
  <c r="X23" i="16"/>
  <c r="Y23" i="16"/>
  <c r="Z23" i="16"/>
  <c r="AA23" i="16"/>
  <c r="AB23" i="16"/>
  <c r="AC23" i="16"/>
  <c r="AD23" i="16"/>
  <c r="AE23" i="16"/>
  <c r="AF23" i="16"/>
  <c r="AG23" i="16"/>
  <c r="AH23" i="16"/>
  <c r="AI23" i="16"/>
  <c r="AJ23" i="16"/>
  <c r="AK23" i="16"/>
  <c r="AL23" i="16"/>
  <c r="AM23" i="16"/>
  <c r="AN23" i="16"/>
  <c r="AO23" i="16"/>
  <c r="AP23" i="16"/>
  <c r="AQ23" i="16"/>
  <c r="AR23" i="16"/>
  <c r="AS23" i="16"/>
  <c r="AT23" i="16"/>
  <c r="AU23" i="16"/>
  <c r="AV23" i="16"/>
  <c r="AW23" i="16"/>
  <c r="AX23" i="16"/>
  <c r="AY23" i="16"/>
  <c r="AZ23" i="16"/>
  <c r="BA23" i="16"/>
  <c r="BB23" i="16"/>
  <c r="BC23" i="16"/>
  <c r="BD23" i="16"/>
  <c r="BE23" i="16"/>
  <c r="BF23" i="16"/>
  <c r="BG23" i="16"/>
  <c r="BH23" i="16"/>
  <c r="BI23" i="16"/>
  <c r="BJ23" i="16"/>
  <c r="BK23" i="16"/>
  <c r="D5" i="16"/>
  <c r="D6" i="16"/>
  <c r="D7" i="16"/>
  <c r="D8" i="16"/>
  <c r="D9" i="16"/>
  <c r="D10" i="16"/>
  <c r="D11" i="16"/>
  <c r="D12" i="16"/>
  <c r="D13" i="16"/>
  <c r="D14" i="16"/>
  <c r="D15" i="16"/>
  <c r="D16" i="16"/>
  <c r="D17" i="16"/>
  <c r="D18" i="16"/>
  <c r="D19" i="16"/>
  <c r="D20" i="16"/>
  <c r="D21" i="16"/>
  <c r="D22" i="16"/>
  <c r="D23" i="16"/>
  <c r="D4" i="16"/>
  <c r="B10" i="16"/>
  <c r="B10" i="23" s="1"/>
  <c r="B5" i="20"/>
  <c r="B5" i="16" s="1"/>
  <c r="B5" i="23" s="1"/>
  <c r="B6" i="20"/>
  <c r="B6" i="16" s="1"/>
  <c r="B6" i="23" s="1"/>
  <c r="B7" i="20"/>
  <c r="B7" i="16" s="1"/>
  <c r="B7" i="23" s="1"/>
  <c r="B8" i="20"/>
  <c r="B8" i="16" s="1"/>
  <c r="B8" i="23" s="1"/>
  <c r="B9" i="20"/>
  <c r="B9" i="16" s="1"/>
  <c r="B9" i="23" s="1"/>
  <c r="B10" i="20"/>
  <c r="B11" i="20"/>
  <c r="B11" i="16" s="1"/>
  <c r="B11" i="23" s="1"/>
  <c r="B12" i="20"/>
  <c r="B13" i="20"/>
  <c r="B14" i="20"/>
  <c r="B15" i="20"/>
  <c r="B16" i="20"/>
  <c r="B16" i="16" s="1"/>
  <c r="B16" i="23" s="1"/>
  <c r="B17" i="20"/>
  <c r="B17" i="16" s="1"/>
  <c r="B17" i="23" s="1"/>
  <c r="B18" i="20"/>
  <c r="B19" i="20"/>
  <c r="B20" i="20"/>
  <c r="B21" i="20"/>
  <c r="B21" i="16" s="1"/>
  <c r="B21" i="23" s="1"/>
  <c r="B22" i="20"/>
  <c r="B23" i="20"/>
  <c r="B4" i="20"/>
  <c r="D3" i="20"/>
  <c r="B4" i="16" l="1"/>
  <c r="B4" i="23" s="1"/>
  <c r="B13" i="16"/>
  <c r="B13" i="23" s="1"/>
  <c r="B20" i="16"/>
  <c r="B20" i="23" s="1"/>
  <c r="B12" i="16"/>
  <c r="B12" i="23" s="1"/>
  <c r="B22" i="16"/>
  <c r="B22" i="23" s="1"/>
  <c r="B18" i="16"/>
  <c r="B18" i="23" s="1"/>
  <c r="B14" i="16"/>
  <c r="B14" i="23" s="1"/>
  <c r="B23" i="16"/>
  <c r="B23" i="23" s="1"/>
  <c r="B19" i="16"/>
  <c r="B19" i="23" s="1"/>
  <c r="B15" i="16"/>
  <c r="B15" i="23" s="1"/>
  <c r="BB53" i="25"/>
  <c r="BA948" i="25"/>
  <c r="AX23" i="11" s="1"/>
  <c r="E23" i="40" s="1"/>
  <c r="AW48" i="12"/>
  <c r="BA949" i="25"/>
  <c r="AY952" i="25"/>
  <c r="AV34" i="11" s="1"/>
  <c r="AV29" i="11" s="1"/>
  <c r="AU50" i="12"/>
  <c r="D12" i="26"/>
  <c r="BA49" i="25"/>
  <c r="AY52" i="25"/>
  <c r="AZ45" i="25" s="1"/>
  <c r="BA44" i="25"/>
  <c r="BA944" i="25" s="1"/>
  <c r="AY43" i="25"/>
  <c r="AY943" i="25" s="1"/>
  <c r="BB42" i="25"/>
  <c r="BB942" i="25" s="1"/>
  <c r="BC46" i="25"/>
  <c r="BC946" i="25" s="1"/>
  <c r="BC953" i="25" s="1"/>
  <c r="BA48" i="25"/>
  <c r="E3" i="20"/>
  <c r="E12" i="26" s="1"/>
  <c r="D3" i="16"/>
  <c r="C2" i="11" s="1"/>
  <c r="C5" i="15" s="1"/>
  <c r="D25" i="20"/>
  <c r="B45" i="20"/>
  <c r="B44" i="20"/>
  <c r="B43" i="20"/>
  <c r="B42" i="20"/>
  <c r="B41" i="20"/>
  <c r="B40" i="20"/>
  <c r="B39" i="20"/>
  <c r="B38" i="20"/>
  <c r="B37" i="20"/>
  <c r="B36" i="20"/>
  <c r="B35" i="20"/>
  <c r="B34" i="20"/>
  <c r="B33" i="20"/>
  <c r="B32" i="20"/>
  <c r="B31" i="20"/>
  <c r="B30" i="20"/>
  <c r="B29" i="20"/>
  <c r="B28" i="20"/>
  <c r="B27" i="20"/>
  <c r="B26" i="20"/>
  <c r="E4" i="17"/>
  <c r="E5" i="17" s="1"/>
  <c r="E6" i="17" s="1"/>
  <c r="E7" i="17" s="1"/>
  <c r="E8" i="17" s="1"/>
  <c r="E9" i="17" s="1"/>
  <c r="E10" i="17" s="1"/>
  <c r="BB49" i="25" l="1"/>
  <c r="E48" i="42"/>
  <c r="BB949" i="25"/>
  <c r="AY950" i="25"/>
  <c r="AV27" i="11" s="1"/>
  <c r="AV20" i="11" s="1"/>
  <c r="AU49" i="12"/>
  <c r="AV6" i="41" s="1"/>
  <c r="BA951" i="25"/>
  <c r="C3" i="41"/>
  <c r="AZ945" i="25"/>
  <c r="AZ52" i="25"/>
  <c r="BA45" i="25" s="1"/>
  <c r="BA945" i="25" s="1"/>
  <c r="AW50" i="12" s="1"/>
  <c r="BC53" i="25"/>
  <c r="BD46" i="25" s="1"/>
  <c r="BD946" i="25" s="1"/>
  <c r="BD953" i="25" s="1"/>
  <c r="BB41" i="25"/>
  <c r="BB941" i="25" s="1"/>
  <c r="BA51" i="25"/>
  <c r="BC42" i="25"/>
  <c r="BC942" i="25" s="1"/>
  <c r="AY50" i="25"/>
  <c r="F3" i="20"/>
  <c r="F12" i="26" s="1"/>
  <c r="E3" i="16"/>
  <c r="D2" i="11" s="1"/>
  <c r="D5" i="15" s="1"/>
  <c r="E25" i="20"/>
  <c r="B6" i="39" l="1"/>
  <c r="B7" i="38"/>
  <c r="C2" i="36"/>
  <c r="C14" i="34"/>
  <c r="D26" i="17"/>
  <c r="D3" i="31"/>
  <c r="BB948" i="25"/>
  <c r="AY23" i="11" s="1"/>
  <c r="AX48" i="12"/>
  <c r="AZ952" i="25"/>
  <c r="AW34" i="11" s="1"/>
  <c r="AW29" i="11" s="1"/>
  <c r="AV50" i="12"/>
  <c r="E50" i="42" s="1"/>
  <c r="BC949" i="25"/>
  <c r="C17" i="29"/>
  <c r="E3" i="30" s="1"/>
  <c r="C16" i="28"/>
  <c r="C23" i="28" s="1"/>
  <c r="BC49" i="25"/>
  <c r="BB48" i="25"/>
  <c r="BA52" i="25"/>
  <c r="AZ43" i="25"/>
  <c r="AZ943" i="25" s="1"/>
  <c r="BB44" i="25"/>
  <c r="BB944" i="25" s="1"/>
  <c r="BD53" i="25"/>
  <c r="D3" i="41"/>
  <c r="G3" i="20"/>
  <c r="G12" i="26" s="1"/>
  <c r="F3" i="16"/>
  <c r="E2" i="11" s="1"/>
  <c r="E5" i="15" s="1"/>
  <c r="F25" i="20"/>
  <c r="AN49" i="16"/>
  <c r="AO49" i="16"/>
  <c r="AP49" i="16"/>
  <c r="AP73" i="16" s="1"/>
  <c r="AQ49" i="16"/>
  <c r="AQ73" i="16" s="1"/>
  <c r="AR49" i="16"/>
  <c r="AR73" i="16" s="1"/>
  <c r="AR96" i="16" s="1"/>
  <c r="AS49" i="16"/>
  <c r="AS73" i="16" s="1"/>
  <c r="AT49" i="16"/>
  <c r="AT73" i="16" s="1"/>
  <c r="AU49" i="16"/>
  <c r="AV49" i="16"/>
  <c r="AW49" i="16"/>
  <c r="AX49" i="16"/>
  <c r="AX73" i="16" s="1"/>
  <c r="AY49" i="16"/>
  <c r="AZ49" i="16"/>
  <c r="BA49" i="16"/>
  <c r="BA73" i="16" s="1"/>
  <c r="BB49" i="16"/>
  <c r="BC49" i="16"/>
  <c r="BC73" i="16" s="1"/>
  <c r="BD49" i="16"/>
  <c r="BE49" i="16"/>
  <c r="BE73" i="16" s="1"/>
  <c r="BF49" i="16"/>
  <c r="BF73" i="16" s="1"/>
  <c r="BG49" i="16"/>
  <c r="BG73" i="16" s="1"/>
  <c r="BH49" i="16"/>
  <c r="BH73" i="16" s="1"/>
  <c r="BH96" i="16" s="1"/>
  <c r="BI49" i="16"/>
  <c r="BJ49" i="16"/>
  <c r="BJ73" i="16" s="1"/>
  <c r="BK49" i="16"/>
  <c r="AN50" i="16"/>
  <c r="AN74" i="16" s="1"/>
  <c r="AO50" i="16"/>
  <c r="AO74" i="16" s="1"/>
  <c r="AO97" i="16" s="1"/>
  <c r="AP50" i="16"/>
  <c r="AP74" i="16" s="1"/>
  <c r="AQ50" i="16"/>
  <c r="AQ74" i="16" s="1"/>
  <c r="AR50" i="16"/>
  <c r="AR74" i="16" s="1"/>
  <c r="AS50" i="16"/>
  <c r="AS74" i="16" s="1"/>
  <c r="AS97" i="16" s="1"/>
  <c r="AT50" i="16"/>
  <c r="AT74" i="16" s="1"/>
  <c r="AU50" i="16"/>
  <c r="AU74" i="16" s="1"/>
  <c r="AV50" i="16"/>
  <c r="AV74" i="16" s="1"/>
  <c r="AW50" i="16"/>
  <c r="AW74" i="16" s="1"/>
  <c r="AW97" i="16" s="1"/>
  <c r="AX50" i="16"/>
  <c r="AX74" i="16" s="1"/>
  <c r="AY50" i="16"/>
  <c r="AY74" i="16" s="1"/>
  <c r="AZ50" i="16"/>
  <c r="AZ74" i="16" s="1"/>
  <c r="BA50" i="16"/>
  <c r="BA74" i="16" s="1"/>
  <c r="BA97" i="16" s="1"/>
  <c r="BB50" i="16"/>
  <c r="BB74" i="16" s="1"/>
  <c r="BC50" i="16"/>
  <c r="BC74" i="16" s="1"/>
  <c r="BC97" i="16" s="1"/>
  <c r="BD50" i="16"/>
  <c r="BD74" i="16" s="1"/>
  <c r="BE50" i="16"/>
  <c r="BE74" i="16" s="1"/>
  <c r="BE97" i="16" s="1"/>
  <c r="BF50" i="16"/>
  <c r="BF74" i="16" s="1"/>
  <c r="BG50" i="16"/>
  <c r="BG74" i="16" s="1"/>
  <c r="BH50" i="16"/>
  <c r="BH74" i="16" s="1"/>
  <c r="BI50" i="16"/>
  <c r="BI74" i="16" s="1"/>
  <c r="BI97" i="16" s="1"/>
  <c r="BJ50" i="16"/>
  <c r="BJ74" i="16" s="1"/>
  <c r="BK50" i="16"/>
  <c r="BK74" i="16" s="1"/>
  <c r="AN51" i="16"/>
  <c r="AN75" i="16" s="1"/>
  <c r="AO51" i="16"/>
  <c r="AP51" i="16"/>
  <c r="AP75" i="16" s="1"/>
  <c r="AQ51" i="16"/>
  <c r="AQ75" i="16" s="1"/>
  <c r="AR51" i="16"/>
  <c r="AR75" i="16" s="1"/>
  <c r="AS51" i="16"/>
  <c r="AT51" i="16"/>
  <c r="AT75" i="16" s="1"/>
  <c r="AU51" i="16"/>
  <c r="AU75" i="16" s="1"/>
  <c r="AU98" i="16" s="1"/>
  <c r="AV51" i="16"/>
  <c r="AV75" i="16" s="1"/>
  <c r="AW51" i="16"/>
  <c r="AW75" i="16" s="1"/>
  <c r="AX51" i="16"/>
  <c r="AY51" i="16"/>
  <c r="AY75" i="16" s="1"/>
  <c r="AZ51" i="16"/>
  <c r="AZ75" i="16" s="1"/>
  <c r="BA51" i="16"/>
  <c r="BB51" i="16"/>
  <c r="BB75" i="16" s="1"/>
  <c r="BC51" i="16"/>
  <c r="BC75" i="16" s="1"/>
  <c r="BD51" i="16"/>
  <c r="BD75" i="16" s="1"/>
  <c r="BE51" i="16"/>
  <c r="BE75" i="16" s="1"/>
  <c r="BF51" i="16"/>
  <c r="BF75" i="16" s="1"/>
  <c r="BG51" i="16"/>
  <c r="BG75" i="16" s="1"/>
  <c r="BH51" i="16"/>
  <c r="BH75" i="16" s="1"/>
  <c r="BI51" i="16"/>
  <c r="BI75" i="16" s="1"/>
  <c r="BI98" i="16" s="1"/>
  <c r="BJ51" i="16"/>
  <c r="BJ75" i="16" s="1"/>
  <c r="BK51" i="16"/>
  <c r="AN52" i="16"/>
  <c r="AN76" i="16" s="1"/>
  <c r="AO52" i="16"/>
  <c r="AO76" i="16" s="1"/>
  <c r="AP52" i="16"/>
  <c r="AP76" i="16" s="1"/>
  <c r="AQ52" i="16"/>
  <c r="AQ76" i="16" s="1"/>
  <c r="AR52" i="16"/>
  <c r="AR76" i="16" s="1"/>
  <c r="AR99" i="16" s="1"/>
  <c r="AS52" i="16"/>
  <c r="AS76" i="16" s="1"/>
  <c r="AT52" i="16"/>
  <c r="AT76" i="16" s="1"/>
  <c r="AU52" i="16"/>
  <c r="AU76" i="16" s="1"/>
  <c r="AU99" i="16" s="1"/>
  <c r="AV52" i="16"/>
  <c r="AV76" i="16" s="1"/>
  <c r="AW52" i="16"/>
  <c r="AW76" i="16" s="1"/>
  <c r="AX52" i="16"/>
  <c r="AX76" i="16" s="1"/>
  <c r="AY52" i="16"/>
  <c r="AY76" i="16" s="1"/>
  <c r="AY99" i="16" s="1"/>
  <c r="AZ52" i="16"/>
  <c r="AZ76" i="16" s="1"/>
  <c r="AZ99" i="16" s="1"/>
  <c r="BA52" i="16"/>
  <c r="BA76" i="16" s="1"/>
  <c r="BB52" i="16"/>
  <c r="BB76" i="16" s="1"/>
  <c r="BC52" i="16"/>
  <c r="BD52" i="16"/>
  <c r="BD76" i="16" s="1"/>
  <c r="BE52" i="16"/>
  <c r="BE76" i="16" s="1"/>
  <c r="BF52" i="16"/>
  <c r="BF76" i="16" s="1"/>
  <c r="BG52" i="16"/>
  <c r="BG76" i="16" s="1"/>
  <c r="BH52" i="16"/>
  <c r="BH76" i="16" s="1"/>
  <c r="BI52" i="16"/>
  <c r="BI76" i="16" s="1"/>
  <c r="BJ52" i="16"/>
  <c r="BJ76" i="16" s="1"/>
  <c r="BK52" i="16"/>
  <c r="BK76" i="16" s="1"/>
  <c r="BK99" i="16" s="1"/>
  <c r="AN53" i="16"/>
  <c r="AN77" i="16" s="1"/>
  <c r="AO53" i="16"/>
  <c r="AO77" i="16" s="1"/>
  <c r="AP53" i="16"/>
  <c r="AQ53" i="16"/>
  <c r="AQ77" i="16" s="1"/>
  <c r="AR53" i="16"/>
  <c r="AR77" i="16" s="1"/>
  <c r="AS53" i="16"/>
  <c r="AS77" i="16" s="1"/>
  <c r="AT53" i="16"/>
  <c r="AT77" i="16" s="1"/>
  <c r="AU53" i="16"/>
  <c r="AV53" i="16"/>
  <c r="AV77" i="16" s="1"/>
  <c r="AW53" i="16"/>
  <c r="AW77" i="16" s="1"/>
  <c r="AX53" i="16"/>
  <c r="AX77" i="16" s="1"/>
  <c r="AY53" i="16"/>
  <c r="AY77" i="16" s="1"/>
  <c r="AZ53" i="16"/>
  <c r="AZ77" i="16" s="1"/>
  <c r="BA53" i="16"/>
  <c r="BA77" i="16" s="1"/>
  <c r="BB53" i="16"/>
  <c r="BB77" i="16" s="1"/>
  <c r="BC53" i="16"/>
  <c r="BC77" i="16" s="1"/>
  <c r="BD53" i="16"/>
  <c r="BD77" i="16" s="1"/>
  <c r="BE53" i="16"/>
  <c r="BE77" i="16" s="1"/>
  <c r="BF53" i="16"/>
  <c r="BF77" i="16" s="1"/>
  <c r="BG53" i="16"/>
  <c r="BG77" i="16" s="1"/>
  <c r="BH53" i="16"/>
  <c r="BH77" i="16" s="1"/>
  <c r="BI53" i="16"/>
  <c r="BI77" i="16" s="1"/>
  <c r="BJ53" i="16"/>
  <c r="BJ77" i="16" s="1"/>
  <c r="BK53" i="16"/>
  <c r="AN54" i="16"/>
  <c r="AN78" i="16" s="1"/>
  <c r="AO54" i="16"/>
  <c r="AO78" i="16" s="1"/>
  <c r="AO101" i="16" s="1"/>
  <c r="AP54" i="16"/>
  <c r="AP78" i="16" s="1"/>
  <c r="AQ54" i="16"/>
  <c r="AQ78" i="16" s="1"/>
  <c r="AR54" i="16"/>
  <c r="AR78" i="16" s="1"/>
  <c r="AS54" i="16"/>
  <c r="AS78" i="16" s="1"/>
  <c r="AS101" i="16" s="1"/>
  <c r="AT54" i="16"/>
  <c r="AT78" i="16" s="1"/>
  <c r="AU54" i="16"/>
  <c r="AU78" i="16" s="1"/>
  <c r="AV54" i="16"/>
  <c r="AV78" i="16" s="1"/>
  <c r="AW54" i="16"/>
  <c r="AW78" i="16" s="1"/>
  <c r="AW101" i="16" s="1"/>
  <c r="AX54" i="16"/>
  <c r="AX78" i="16" s="1"/>
  <c r="AY54" i="16"/>
  <c r="AY78" i="16" s="1"/>
  <c r="AZ54" i="16"/>
  <c r="AZ78" i="16" s="1"/>
  <c r="BA54" i="16"/>
  <c r="BA78" i="16" s="1"/>
  <c r="BA101" i="16" s="1"/>
  <c r="BB54" i="16"/>
  <c r="BB78" i="16" s="1"/>
  <c r="BC54" i="16"/>
  <c r="BC78" i="16" s="1"/>
  <c r="BD54" i="16"/>
  <c r="BD78" i="16" s="1"/>
  <c r="BE54" i="16"/>
  <c r="BE78" i="16" s="1"/>
  <c r="BE101" i="16" s="1"/>
  <c r="BF54" i="16"/>
  <c r="BF78" i="16" s="1"/>
  <c r="BG54" i="16"/>
  <c r="BG78" i="16" s="1"/>
  <c r="BH54" i="16"/>
  <c r="BH78" i="16" s="1"/>
  <c r="BI54" i="16"/>
  <c r="BI78" i="16" s="1"/>
  <c r="BI101" i="16" s="1"/>
  <c r="BJ54" i="16"/>
  <c r="BJ78" i="16" s="1"/>
  <c r="BK54" i="16"/>
  <c r="BK78" i="16" s="1"/>
  <c r="AN55" i="16"/>
  <c r="AN79" i="16" s="1"/>
  <c r="AO55" i="16"/>
  <c r="AO79" i="16" s="1"/>
  <c r="AP55" i="16"/>
  <c r="AP79" i="16" s="1"/>
  <c r="AQ55" i="16"/>
  <c r="AQ79" i="16" s="1"/>
  <c r="AR55" i="16"/>
  <c r="AR79" i="16" s="1"/>
  <c r="AR102" i="16" s="1"/>
  <c r="AS55" i="16"/>
  <c r="AS79" i="16" s="1"/>
  <c r="AS102" i="16" s="1"/>
  <c r="AT55" i="16"/>
  <c r="AT79" i="16" s="1"/>
  <c r="AU55" i="16"/>
  <c r="AU79" i="16" s="1"/>
  <c r="AV55" i="16"/>
  <c r="AV79" i="16" s="1"/>
  <c r="AV102" i="16" s="1"/>
  <c r="AW55" i="16"/>
  <c r="AW79" i="16" s="1"/>
  <c r="AX55" i="16"/>
  <c r="AX79" i="16" s="1"/>
  <c r="AY55" i="16"/>
  <c r="AY79" i="16" s="1"/>
  <c r="AZ55" i="16"/>
  <c r="AZ79" i="16" s="1"/>
  <c r="AZ102" i="16" s="1"/>
  <c r="BA55" i="16"/>
  <c r="BA79" i="16" s="1"/>
  <c r="BA102" i="16" s="1"/>
  <c r="BB55" i="16"/>
  <c r="BB79" i="16" s="1"/>
  <c r="BC55" i="16"/>
  <c r="BC79" i="16" s="1"/>
  <c r="BD55" i="16"/>
  <c r="BD79" i="16" s="1"/>
  <c r="BE55" i="16"/>
  <c r="BE79" i="16" s="1"/>
  <c r="BF55" i="16"/>
  <c r="BF79" i="16" s="1"/>
  <c r="BG55" i="16"/>
  <c r="BG79" i="16" s="1"/>
  <c r="BH55" i="16"/>
  <c r="BH79" i="16" s="1"/>
  <c r="BH102" i="16" s="1"/>
  <c r="BI55" i="16"/>
  <c r="BI79" i="16" s="1"/>
  <c r="BI102" i="16" s="1"/>
  <c r="BJ55" i="16"/>
  <c r="BJ79" i="16" s="1"/>
  <c r="BK55" i="16"/>
  <c r="BK79" i="16" s="1"/>
  <c r="AN56" i="16"/>
  <c r="AN80" i="16" s="1"/>
  <c r="AO56" i="16"/>
  <c r="AO80" i="16" s="1"/>
  <c r="AP56" i="16"/>
  <c r="AP80" i="16" s="1"/>
  <c r="AQ56" i="16"/>
  <c r="AQ80" i="16" s="1"/>
  <c r="AR56" i="16"/>
  <c r="AR80" i="16" s="1"/>
  <c r="AS56" i="16"/>
  <c r="AS80" i="16" s="1"/>
  <c r="AT56" i="16"/>
  <c r="AT80" i="16" s="1"/>
  <c r="AU56" i="16"/>
  <c r="AU80" i="16" s="1"/>
  <c r="AV56" i="16"/>
  <c r="AV80" i="16" s="1"/>
  <c r="AW56" i="16"/>
  <c r="AW80" i="16" s="1"/>
  <c r="AX56" i="16"/>
  <c r="AX80" i="16" s="1"/>
  <c r="AY56" i="16"/>
  <c r="AY80" i="16" s="1"/>
  <c r="AZ56" i="16"/>
  <c r="AZ80" i="16" s="1"/>
  <c r="BA56" i="16"/>
  <c r="BA80" i="16" s="1"/>
  <c r="BB56" i="16"/>
  <c r="BB80" i="16" s="1"/>
  <c r="BC56" i="16"/>
  <c r="BC80" i="16" s="1"/>
  <c r="BD56" i="16"/>
  <c r="BD80" i="16" s="1"/>
  <c r="BD103" i="16" s="1"/>
  <c r="BE56" i="16"/>
  <c r="BE80" i="16" s="1"/>
  <c r="BF56" i="16"/>
  <c r="BF80" i="16" s="1"/>
  <c r="BG56" i="16"/>
  <c r="BG80" i="16" s="1"/>
  <c r="BH56" i="16"/>
  <c r="BI56" i="16"/>
  <c r="BI80" i="16" s="1"/>
  <c r="BJ56" i="16"/>
  <c r="BJ80" i="16" s="1"/>
  <c r="BK56" i="16"/>
  <c r="BK80" i="16" s="1"/>
  <c r="AN57" i="16"/>
  <c r="AO57" i="16"/>
  <c r="AO81" i="16" s="1"/>
  <c r="AP57" i="16"/>
  <c r="AQ57" i="16"/>
  <c r="AQ81" i="16" s="1"/>
  <c r="AR57" i="16"/>
  <c r="AR81" i="16" s="1"/>
  <c r="AR104" i="16" s="1"/>
  <c r="AS57" i="16"/>
  <c r="AS81" i="16" s="1"/>
  <c r="AS104" i="16" s="1"/>
  <c r="AT57" i="16"/>
  <c r="AU57" i="16"/>
  <c r="AU81" i="16" s="1"/>
  <c r="AU104" i="16" s="1"/>
  <c r="AV57" i="16"/>
  <c r="AV81" i="16" s="1"/>
  <c r="AV104" i="16" s="1"/>
  <c r="AW57" i="16"/>
  <c r="AX57" i="16"/>
  <c r="AY57" i="16"/>
  <c r="AY81" i="16" s="1"/>
  <c r="AY104" i="16" s="1"/>
  <c r="AZ57" i="16"/>
  <c r="BA57" i="16"/>
  <c r="BA81" i="16" s="1"/>
  <c r="BA104" i="16" s="1"/>
  <c r="BB57" i="16"/>
  <c r="BC57" i="16"/>
  <c r="BC81" i="16" s="1"/>
  <c r="BD57" i="16"/>
  <c r="BD81" i="16" s="1"/>
  <c r="BE57" i="16"/>
  <c r="BE81" i="16" s="1"/>
  <c r="BF57" i="16"/>
  <c r="BG57" i="16"/>
  <c r="BG81" i="16" s="1"/>
  <c r="BH57" i="16"/>
  <c r="BH81" i="16" s="1"/>
  <c r="BH104" i="16" s="1"/>
  <c r="BI57" i="16"/>
  <c r="BJ57" i="16"/>
  <c r="BK57" i="16"/>
  <c r="BK81" i="16" s="1"/>
  <c r="BK104" i="16" s="1"/>
  <c r="AN58" i="16"/>
  <c r="AN82" i="16" s="1"/>
  <c r="AO58" i="16"/>
  <c r="AO82" i="16" s="1"/>
  <c r="AO105" i="16" s="1"/>
  <c r="AP58" i="16"/>
  <c r="AP82" i="16" s="1"/>
  <c r="AQ58" i="16"/>
  <c r="AQ82" i="16" s="1"/>
  <c r="AR58" i="16"/>
  <c r="AR82" i="16" s="1"/>
  <c r="AS58" i="16"/>
  <c r="AS82" i="16" s="1"/>
  <c r="AS105" i="16" s="1"/>
  <c r="AT58" i="16"/>
  <c r="AT82" i="16" s="1"/>
  <c r="AU58" i="16"/>
  <c r="AU82" i="16" s="1"/>
  <c r="AV58" i="16"/>
  <c r="AV82" i="16" s="1"/>
  <c r="AW58" i="16"/>
  <c r="AW82" i="16" s="1"/>
  <c r="AW105" i="16" s="1"/>
  <c r="AX58" i="16"/>
  <c r="AX82" i="16" s="1"/>
  <c r="AY58" i="16"/>
  <c r="AY82" i="16" s="1"/>
  <c r="AZ58" i="16"/>
  <c r="AZ82" i="16" s="1"/>
  <c r="BA58" i="16"/>
  <c r="BA82" i="16" s="1"/>
  <c r="BA105" i="16" s="1"/>
  <c r="BB58" i="16"/>
  <c r="BB82" i="16" s="1"/>
  <c r="BC58" i="16"/>
  <c r="BC82" i="16" s="1"/>
  <c r="BD58" i="16"/>
  <c r="BD82" i="16" s="1"/>
  <c r="BE58" i="16"/>
  <c r="BE82" i="16" s="1"/>
  <c r="BE105" i="16" s="1"/>
  <c r="BF58" i="16"/>
  <c r="BF82" i="16" s="1"/>
  <c r="BG58" i="16"/>
  <c r="BG82" i="16" s="1"/>
  <c r="BH58" i="16"/>
  <c r="BH82" i="16" s="1"/>
  <c r="BI58" i="16"/>
  <c r="BI82" i="16" s="1"/>
  <c r="BI105" i="16" s="1"/>
  <c r="BJ58" i="16"/>
  <c r="BJ82" i="16" s="1"/>
  <c r="BK58" i="16"/>
  <c r="BK82" i="16" s="1"/>
  <c r="AN59" i="16"/>
  <c r="AN83" i="16" s="1"/>
  <c r="AO59" i="16"/>
  <c r="AO83" i="16" s="1"/>
  <c r="AP59" i="16"/>
  <c r="AP83" i="16" s="1"/>
  <c r="AQ59" i="16"/>
  <c r="AQ83" i="16" s="1"/>
  <c r="AR59" i="16"/>
  <c r="AR83" i="16" s="1"/>
  <c r="AR106" i="16" s="1"/>
  <c r="AS59" i="16"/>
  <c r="AS83" i="16" s="1"/>
  <c r="AT59" i="16"/>
  <c r="AT83" i="16" s="1"/>
  <c r="AU59" i="16"/>
  <c r="AU83" i="16" s="1"/>
  <c r="AV59" i="16"/>
  <c r="AV83" i="16" s="1"/>
  <c r="AV106" i="16" s="1"/>
  <c r="AW59" i="16"/>
  <c r="AW83" i="16" s="1"/>
  <c r="AX59" i="16"/>
  <c r="AX83" i="16" s="1"/>
  <c r="AY59" i="16"/>
  <c r="AY83" i="16" s="1"/>
  <c r="AZ59" i="16"/>
  <c r="AZ83" i="16" s="1"/>
  <c r="AZ106" i="16" s="1"/>
  <c r="BA59" i="16"/>
  <c r="BA83" i="16" s="1"/>
  <c r="BB59" i="16"/>
  <c r="BB83" i="16" s="1"/>
  <c r="BC59" i="16"/>
  <c r="BC83" i="16" s="1"/>
  <c r="BD59" i="16"/>
  <c r="BD83" i="16" s="1"/>
  <c r="BE59" i="16"/>
  <c r="BE83" i="16" s="1"/>
  <c r="BF59" i="16"/>
  <c r="BF83" i="16" s="1"/>
  <c r="BG59" i="16"/>
  <c r="BG83" i="16" s="1"/>
  <c r="BH59" i="16"/>
  <c r="BH83" i="16" s="1"/>
  <c r="BH106" i="16" s="1"/>
  <c r="BI59" i="16"/>
  <c r="BI83" i="16" s="1"/>
  <c r="BJ59" i="16"/>
  <c r="BJ83" i="16" s="1"/>
  <c r="BK59" i="16"/>
  <c r="BK83" i="16" s="1"/>
  <c r="AN60" i="16"/>
  <c r="AN84" i="16" s="1"/>
  <c r="AO60" i="16"/>
  <c r="AO84" i="16" s="1"/>
  <c r="AP60" i="16"/>
  <c r="AP84" i="16" s="1"/>
  <c r="AQ60" i="16"/>
  <c r="AQ84" i="16" s="1"/>
  <c r="AR60" i="16"/>
  <c r="AR84" i="16" s="1"/>
  <c r="AS60" i="16"/>
  <c r="AS84" i="16" s="1"/>
  <c r="AT60" i="16"/>
  <c r="AT84" i="16" s="1"/>
  <c r="AU60" i="16"/>
  <c r="AU84" i="16" s="1"/>
  <c r="AV60" i="16"/>
  <c r="AV84" i="16" s="1"/>
  <c r="AW60" i="16"/>
  <c r="AW84" i="16" s="1"/>
  <c r="AX60" i="16"/>
  <c r="AX84" i="16" s="1"/>
  <c r="AY60" i="16"/>
  <c r="AY84" i="16" s="1"/>
  <c r="AZ60" i="16"/>
  <c r="AZ84" i="16" s="1"/>
  <c r="BA60" i="16"/>
  <c r="BA84" i="16" s="1"/>
  <c r="BB60" i="16"/>
  <c r="BB84" i="16" s="1"/>
  <c r="BC60" i="16"/>
  <c r="BC84" i="16" s="1"/>
  <c r="BD60" i="16"/>
  <c r="BD84" i="16" s="1"/>
  <c r="BE60" i="16"/>
  <c r="BE84" i="16" s="1"/>
  <c r="BF60" i="16"/>
  <c r="BF84" i="16" s="1"/>
  <c r="BG60" i="16"/>
  <c r="BG84" i="16" s="1"/>
  <c r="BH60" i="16"/>
  <c r="BH84" i="16" s="1"/>
  <c r="BI60" i="16"/>
  <c r="BI84" i="16" s="1"/>
  <c r="BJ60" i="16"/>
  <c r="BJ84" i="16" s="1"/>
  <c r="BK60" i="16"/>
  <c r="BK84" i="16" s="1"/>
  <c r="AN61" i="16"/>
  <c r="AN85" i="16" s="1"/>
  <c r="AO61" i="16"/>
  <c r="AO85" i="16" s="1"/>
  <c r="AP61" i="16"/>
  <c r="AP85" i="16" s="1"/>
  <c r="AQ61" i="16"/>
  <c r="AQ85" i="16" s="1"/>
  <c r="AR61" i="16"/>
  <c r="AR85" i="16" s="1"/>
  <c r="AS61" i="16"/>
  <c r="AS85" i="16" s="1"/>
  <c r="AS108" i="16" s="1"/>
  <c r="AT61" i="16"/>
  <c r="AT85" i="16" s="1"/>
  <c r="AU61" i="16"/>
  <c r="AU85" i="16" s="1"/>
  <c r="AV61" i="16"/>
  <c r="AV85" i="16" s="1"/>
  <c r="AW61" i="16"/>
  <c r="AW85" i="16" s="1"/>
  <c r="AW108" i="16" s="1"/>
  <c r="AX61" i="16"/>
  <c r="AX85" i="16" s="1"/>
  <c r="AY61" i="16"/>
  <c r="AY85" i="16" s="1"/>
  <c r="AZ61" i="16"/>
  <c r="AZ85" i="16" s="1"/>
  <c r="BA61" i="16"/>
  <c r="BA85" i="16" s="1"/>
  <c r="BB61" i="16"/>
  <c r="BB85" i="16" s="1"/>
  <c r="BC61" i="16"/>
  <c r="BC85" i="16" s="1"/>
  <c r="BD61" i="16"/>
  <c r="BD85" i="16" s="1"/>
  <c r="BE61" i="16"/>
  <c r="BE85" i="16" s="1"/>
  <c r="BF61" i="16"/>
  <c r="BF85" i="16" s="1"/>
  <c r="BG61" i="16"/>
  <c r="BG85" i="16" s="1"/>
  <c r="BH61" i="16"/>
  <c r="BH85" i="16" s="1"/>
  <c r="BI61" i="16"/>
  <c r="BI85" i="16" s="1"/>
  <c r="BI108" i="16" s="1"/>
  <c r="BJ61" i="16"/>
  <c r="BJ85" i="16" s="1"/>
  <c r="BK61" i="16"/>
  <c r="BK85" i="16" s="1"/>
  <c r="AN62" i="16"/>
  <c r="AN86" i="16" s="1"/>
  <c r="AN109" i="16" s="1"/>
  <c r="AO62" i="16"/>
  <c r="AO86" i="16" s="1"/>
  <c r="AO109" i="16" s="1"/>
  <c r="AP62" i="16"/>
  <c r="AP86" i="16" s="1"/>
  <c r="AQ62" i="16"/>
  <c r="AQ86" i="16" s="1"/>
  <c r="AR62" i="16"/>
  <c r="AR86" i="16" s="1"/>
  <c r="AS62" i="16"/>
  <c r="AS86" i="16" s="1"/>
  <c r="AS109" i="16" s="1"/>
  <c r="AT62" i="16"/>
  <c r="AT86" i="16" s="1"/>
  <c r="AU62" i="16"/>
  <c r="AU86" i="16" s="1"/>
  <c r="AV62" i="16"/>
  <c r="AV86" i="16" s="1"/>
  <c r="AV109" i="16" s="1"/>
  <c r="AW62" i="16"/>
  <c r="AW86" i="16" s="1"/>
  <c r="AW109" i="16" s="1"/>
  <c r="AX62" i="16"/>
  <c r="AX86" i="16" s="1"/>
  <c r="AY62" i="16"/>
  <c r="AY86" i="16" s="1"/>
  <c r="AZ62" i="16"/>
  <c r="AZ86" i="16" s="1"/>
  <c r="BA62" i="16"/>
  <c r="BA86" i="16" s="1"/>
  <c r="BA109" i="16" s="1"/>
  <c r="BB62" i="16"/>
  <c r="BB86" i="16" s="1"/>
  <c r="BC62" i="16"/>
  <c r="BC86" i="16" s="1"/>
  <c r="BD62" i="16"/>
  <c r="BD86" i="16" s="1"/>
  <c r="BD109" i="16" s="1"/>
  <c r="BE62" i="16"/>
  <c r="BE86" i="16" s="1"/>
  <c r="BE109" i="16" s="1"/>
  <c r="BF62" i="16"/>
  <c r="BF86" i="16" s="1"/>
  <c r="BG62" i="16"/>
  <c r="BG86" i="16" s="1"/>
  <c r="BH62" i="16"/>
  <c r="BH86" i="16" s="1"/>
  <c r="BI62" i="16"/>
  <c r="BI86" i="16" s="1"/>
  <c r="BI109" i="16" s="1"/>
  <c r="BJ62" i="16"/>
  <c r="BJ86" i="16" s="1"/>
  <c r="BK62" i="16"/>
  <c r="BK86" i="16" s="1"/>
  <c r="AN63" i="16"/>
  <c r="AN87" i="16" s="1"/>
  <c r="AO63" i="16"/>
  <c r="AO87" i="16" s="1"/>
  <c r="AP63" i="16"/>
  <c r="AP87" i="16" s="1"/>
  <c r="AP110" i="16" s="1"/>
  <c r="AQ63" i="16"/>
  <c r="AQ87" i="16" s="1"/>
  <c r="AR63" i="16"/>
  <c r="AR87" i="16" s="1"/>
  <c r="AS63" i="16"/>
  <c r="AS87" i="16" s="1"/>
  <c r="AT63" i="16"/>
  <c r="AT87" i="16" s="1"/>
  <c r="AU63" i="16"/>
  <c r="AU87" i="16" s="1"/>
  <c r="AU110" i="16" s="1"/>
  <c r="AV63" i="16"/>
  <c r="AV87" i="16" s="1"/>
  <c r="AW63" i="16"/>
  <c r="AW87" i="16" s="1"/>
  <c r="AX63" i="16"/>
  <c r="AX87" i="16" s="1"/>
  <c r="AY63" i="16"/>
  <c r="AY87" i="16" s="1"/>
  <c r="AZ63" i="16"/>
  <c r="AZ87" i="16" s="1"/>
  <c r="BA63" i="16"/>
  <c r="BA87" i="16" s="1"/>
  <c r="BB63" i="16"/>
  <c r="BB87" i="16" s="1"/>
  <c r="BC63" i="16"/>
  <c r="BD63" i="16"/>
  <c r="BD87" i="16" s="1"/>
  <c r="BE63" i="16"/>
  <c r="BE87" i="16" s="1"/>
  <c r="BF63" i="16"/>
  <c r="BF87" i="16" s="1"/>
  <c r="BG63" i="16"/>
  <c r="BG87" i="16" s="1"/>
  <c r="BH63" i="16"/>
  <c r="BH87" i="16" s="1"/>
  <c r="BI63" i="16"/>
  <c r="BI87" i="16" s="1"/>
  <c r="BJ63" i="16"/>
  <c r="BJ87" i="16" s="1"/>
  <c r="BK63" i="16"/>
  <c r="BK87" i="16" s="1"/>
  <c r="BK110" i="16" s="1"/>
  <c r="AN64" i="16"/>
  <c r="AN88" i="16" s="1"/>
  <c r="AO64" i="16"/>
  <c r="AO88" i="16" s="1"/>
  <c r="AP64" i="16"/>
  <c r="AP88" i="16" s="1"/>
  <c r="AQ64" i="16"/>
  <c r="AQ88" i="16" s="1"/>
  <c r="AR64" i="16"/>
  <c r="AR88" i="16" s="1"/>
  <c r="AS64" i="16"/>
  <c r="AS88" i="16" s="1"/>
  <c r="AT64" i="16"/>
  <c r="AT88" i="16" s="1"/>
  <c r="AT111" i="16" s="1"/>
  <c r="AU64" i="16"/>
  <c r="AU88" i="16" s="1"/>
  <c r="AV64" i="16"/>
  <c r="AV88" i="16" s="1"/>
  <c r="AW64" i="16"/>
  <c r="AW88" i="16" s="1"/>
  <c r="AW111" i="16" s="1"/>
  <c r="AX64" i="16"/>
  <c r="AX88" i="16" s="1"/>
  <c r="AY64" i="16"/>
  <c r="AY88" i="16" s="1"/>
  <c r="AZ64" i="16"/>
  <c r="AZ88" i="16" s="1"/>
  <c r="BA64" i="16"/>
  <c r="BA88" i="16" s="1"/>
  <c r="BB64" i="16"/>
  <c r="BB88" i="16" s="1"/>
  <c r="BB111" i="16" s="1"/>
  <c r="BC64" i="16"/>
  <c r="BC88" i="16" s="1"/>
  <c r="BD64" i="16"/>
  <c r="BD88" i="16" s="1"/>
  <c r="BE64" i="16"/>
  <c r="BE88" i="16" s="1"/>
  <c r="BF64" i="16"/>
  <c r="BF88" i="16" s="1"/>
  <c r="BG64" i="16"/>
  <c r="BG88" i="16" s="1"/>
  <c r="BH64" i="16"/>
  <c r="BH88" i="16" s="1"/>
  <c r="BI64" i="16"/>
  <c r="BI88" i="16" s="1"/>
  <c r="BJ64" i="16"/>
  <c r="BJ88" i="16" s="1"/>
  <c r="BJ111" i="16" s="1"/>
  <c r="BK64" i="16"/>
  <c r="BK88" i="16" s="1"/>
  <c r="AN65" i="16"/>
  <c r="AN89" i="16" s="1"/>
  <c r="AO65" i="16"/>
  <c r="AO89" i="16" s="1"/>
  <c r="AP65" i="16"/>
  <c r="AP89" i="16" s="1"/>
  <c r="AQ65" i="16"/>
  <c r="AQ89" i="16" s="1"/>
  <c r="AR65" i="16"/>
  <c r="AR89" i="16" s="1"/>
  <c r="AS65" i="16"/>
  <c r="AS89" i="16" s="1"/>
  <c r="AS112" i="16" s="1"/>
  <c r="AT65" i="16"/>
  <c r="AT89" i="16" s="1"/>
  <c r="AU65" i="16"/>
  <c r="AU89" i="16" s="1"/>
  <c r="AV65" i="16"/>
  <c r="AV89" i="16" s="1"/>
  <c r="AW65" i="16"/>
  <c r="AW89" i="16" s="1"/>
  <c r="AX65" i="16"/>
  <c r="AX89" i="16" s="1"/>
  <c r="AY65" i="16"/>
  <c r="AY89" i="16" s="1"/>
  <c r="AZ65" i="16"/>
  <c r="AZ89" i="16" s="1"/>
  <c r="BA65" i="16"/>
  <c r="BA89" i="16" s="1"/>
  <c r="BA112" i="16" s="1"/>
  <c r="BB65" i="16"/>
  <c r="BC65" i="16"/>
  <c r="BC89" i="16" s="1"/>
  <c r="BD65" i="16"/>
  <c r="BD89" i="16" s="1"/>
  <c r="BE65" i="16"/>
  <c r="BE89" i="16" s="1"/>
  <c r="BF65" i="16"/>
  <c r="BF89" i="16" s="1"/>
  <c r="BG65" i="16"/>
  <c r="BG89" i="16" s="1"/>
  <c r="BH65" i="16"/>
  <c r="BH89" i="16" s="1"/>
  <c r="BI65" i="16"/>
  <c r="BI89" i="16" s="1"/>
  <c r="BI112" i="16" s="1"/>
  <c r="BJ65" i="16"/>
  <c r="BJ89" i="16" s="1"/>
  <c r="BK65" i="16"/>
  <c r="BK89" i="16" s="1"/>
  <c r="AN66" i="16"/>
  <c r="AN90" i="16" s="1"/>
  <c r="AO66" i="16"/>
  <c r="AO90" i="16" s="1"/>
  <c r="AO113" i="16" s="1"/>
  <c r="AP66" i="16"/>
  <c r="AP90" i="16" s="1"/>
  <c r="AQ66" i="16"/>
  <c r="AQ90" i="16" s="1"/>
  <c r="AR66" i="16"/>
  <c r="AR90" i="16" s="1"/>
  <c r="AS66" i="16"/>
  <c r="AS90" i="16" s="1"/>
  <c r="AS113" i="16" s="1"/>
  <c r="AT66" i="16"/>
  <c r="AT90" i="16" s="1"/>
  <c r="AU66" i="16"/>
  <c r="AU90" i="16" s="1"/>
  <c r="AV66" i="16"/>
  <c r="AV90" i="16" s="1"/>
  <c r="AV113" i="16" s="1"/>
  <c r="AW66" i="16"/>
  <c r="AW90" i="16" s="1"/>
  <c r="AW113" i="16" s="1"/>
  <c r="AX66" i="16"/>
  <c r="AX90" i="16" s="1"/>
  <c r="AY66" i="16"/>
  <c r="AY90" i="16" s="1"/>
  <c r="AZ66" i="16"/>
  <c r="AZ90" i="16" s="1"/>
  <c r="BA66" i="16"/>
  <c r="BA90" i="16" s="1"/>
  <c r="BA113" i="16" s="1"/>
  <c r="BB66" i="16"/>
  <c r="BB90" i="16" s="1"/>
  <c r="BC66" i="16"/>
  <c r="BC90" i="16" s="1"/>
  <c r="BD66" i="16"/>
  <c r="BD90" i="16" s="1"/>
  <c r="BD113" i="16" s="1"/>
  <c r="BE66" i="16"/>
  <c r="BE90" i="16" s="1"/>
  <c r="BE113" i="16" s="1"/>
  <c r="BF66" i="16"/>
  <c r="BF90" i="16" s="1"/>
  <c r="BG66" i="16"/>
  <c r="BG90" i="16" s="1"/>
  <c r="BH66" i="16"/>
  <c r="BH90" i="16" s="1"/>
  <c r="BI66" i="16"/>
  <c r="BI90" i="16" s="1"/>
  <c r="BI113" i="16" s="1"/>
  <c r="BJ66" i="16"/>
  <c r="BJ90" i="16" s="1"/>
  <c r="BK66" i="16"/>
  <c r="BK90" i="16" s="1"/>
  <c r="AN67" i="16"/>
  <c r="AN91" i="16" s="1"/>
  <c r="AO67" i="16"/>
  <c r="AO91" i="16" s="1"/>
  <c r="AP67" i="16"/>
  <c r="AP91" i="16" s="1"/>
  <c r="AQ67" i="16"/>
  <c r="AQ91" i="16" s="1"/>
  <c r="AR67" i="16"/>
  <c r="AR91" i="16" s="1"/>
  <c r="AS67" i="16"/>
  <c r="AS91" i="16" s="1"/>
  <c r="AS114" i="16" s="1"/>
  <c r="AT67" i="16"/>
  <c r="AT91" i="16" s="1"/>
  <c r="AU67" i="16"/>
  <c r="AU91" i="16" s="1"/>
  <c r="AV67" i="16"/>
  <c r="AV91" i="16" s="1"/>
  <c r="AW67" i="16"/>
  <c r="AW91" i="16" s="1"/>
  <c r="AW114" i="16" s="1"/>
  <c r="AX67" i="16"/>
  <c r="AX91" i="16" s="1"/>
  <c r="AY67" i="16"/>
  <c r="AY91" i="16" s="1"/>
  <c r="AZ67" i="16"/>
  <c r="AZ91" i="16" s="1"/>
  <c r="BA67" i="16"/>
  <c r="BA91" i="16" s="1"/>
  <c r="BA114" i="16" s="1"/>
  <c r="BB67" i="16"/>
  <c r="BB91" i="16" s="1"/>
  <c r="BC67" i="16"/>
  <c r="BC91" i="16" s="1"/>
  <c r="BD67" i="16"/>
  <c r="BD91" i="16" s="1"/>
  <c r="BE67" i="16"/>
  <c r="BE91" i="16" s="1"/>
  <c r="BE114" i="16" s="1"/>
  <c r="BF67" i="16"/>
  <c r="BF91" i="16" s="1"/>
  <c r="BG67" i="16"/>
  <c r="BG91" i="16" s="1"/>
  <c r="BH67" i="16"/>
  <c r="BH91" i="16" s="1"/>
  <c r="BI67" i="16"/>
  <c r="BI91" i="16" s="1"/>
  <c r="BJ114" i="16" s="1"/>
  <c r="BJ67" i="16"/>
  <c r="BJ91" i="16" s="1"/>
  <c r="BK67" i="16"/>
  <c r="BK91" i="16" s="1"/>
  <c r="AN68" i="16"/>
  <c r="AN92" i="16" s="1"/>
  <c r="AO68" i="16"/>
  <c r="AO92" i="16" s="1"/>
  <c r="AO115" i="16" s="1"/>
  <c r="AP68" i="16"/>
  <c r="AP92" i="16" s="1"/>
  <c r="AQ68" i="16"/>
  <c r="AQ92" i="16" s="1"/>
  <c r="AR68" i="16"/>
  <c r="AR92" i="16" s="1"/>
  <c r="AS68" i="16"/>
  <c r="AS92" i="16" s="1"/>
  <c r="AS115" i="16" s="1"/>
  <c r="AT68" i="16"/>
  <c r="AT92" i="16" s="1"/>
  <c r="AU68" i="16"/>
  <c r="AU92" i="16" s="1"/>
  <c r="AV68" i="16"/>
  <c r="AV92" i="16" s="1"/>
  <c r="AW68" i="16"/>
  <c r="AW92" i="16" s="1"/>
  <c r="AW115" i="16" s="1"/>
  <c r="AX68" i="16"/>
  <c r="AX92" i="16" s="1"/>
  <c r="AY68" i="16"/>
  <c r="AY92" i="16" s="1"/>
  <c r="AZ68" i="16"/>
  <c r="AZ92" i="16" s="1"/>
  <c r="BA68" i="16"/>
  <c r="BA92" i="16" s="1"/>
  <c r="BB68" i="16"/>
  <c r="BB92" i="16" s="1"/>
  <c r="BC68" i="16"/>
  <c r="BC92" i="16" s="1"/>
  <c r="BD68" i="16"/>
  <c r="BD92" i="16" s="1"/>
  <c r="BE68" i="16"/>
  <c r="BE92" i="16" s="1"/>
  <c r="BF68" i="16"/>
  <c r="BF92" i="16" s="1"/>
  <c r="BG68" i="16"/>
  <c r="BG92" i="16" s="1"/>
  <c r="BH68" i="16"/>
  <c r="BI68" i="16"/>
  <c r="BI92" i="16" s="1"/>
  <c r="BI115" i="16" s="1"/>
  <c r="BJ68" i="16"/>
  <c r="BJ92" i="16" s="1"/>
  <c r="BK68" i="16"/>
  <c r="BK92" i="16" s="1"/>
  <c r="AN73" i="16"/>
  <c r="BC87" i="16"/>
  <c r="BC110" i="16" s="1"/>
  <c r="BB89" i="16"/>
  <c r="AN107" i="16"/>
  <c r="AQ107" i="16"/>
  <c r="AR107" i="16"/>
  <c r="AU107" i="16"/>
  <c r="AV107" i="16"/>
  <c r="AY107" i="16"/>
  <c r="AZ107" i="16"/>
  <c r="BC107" i="16"/>
  <c r="BD107" i="16"/>
  <c r="BG107" i="16"/>
  <c r="BH107" i="16"/>
  <c r="BK107" i="16"/>
  <c r="AQ109" i="16"/>
  <c r="AU109" i="16"/>
  <c r="AY109" i="16"/>
  <c r="BC109" i="16"/>
  <c r="BG109" i="16"/>
  <c r="BJ109" i="16"/>
  <c r="BK109" i="16"/>
  <c r="AN110" i="16"/>
  <c r="AR110" i="16"/>
  <c r="AV110" i="16"/>
  <c r="AZ110" i="16"/>
  <c r="BD110" i="16"/>
  <c r="BH110" i="16"/>
  <c r="AN111" i="16"/>
  <c r="AQ111" i="16"/>
  <c r="AR111" i="16"/>
  <c r="AU111" i="16"/>
  <c r="AV111" i="16"/>
  <c r="AY111" i="16"/>
  <c r="AZ111" i="16"/>
  <c r="BC111" i="16"/>
  <c r="BD111" i="16"/>
  <c r="BG111" i="16"/>
  <c r="BH111" i="16"/>
  <c r="BK111" i="16"/>
  <c r="AN112" i="16"/>
  <c r="AQ112" i="16"/>
  <c r="AR112" i="16"/>
  <c r="AU112" i="16"/>
  <c r="AV112" i="16"/>
  <c r="AY112" i="16"/>
  <c r="AZ112" i="16"/>
  <c r="BC112" i="16"/>
  <c r="BD112" i="16"/>
  <c r="BG112" i="16"/>
  <c r="BH112" i="16"/>
  <c r="BK112" i="16"/>
  <c r="AQ113" i="16"/>
  <c r="AT113" i="16"/>
  <c r="AU113" i="16"/>
  <c r="AY113" i="16"/>
  <c r="BC113" i="16"/>
  <c r="BG113" i="16"/>
  <c r="BK113" i="16"/>
  <c r="BI114" i="16"/>
  <c r="AN115" i="16"/>
  <c r="AQ115" i="16"/>
  <c r="AR115" i="16"/>
  <c r="AT115" i="16"/>
  <c r="AU115" i="16"/>
  <c r="AV115" i="16"/>
  <c r="AX115" i="16"/>
  <c r="AY115" i="16"/>
  <c r="AZ115" i="16"/>
  <c r="BC115" i="16"/>
  <c r="BD115" i="16"/>
  <c r="BG115" i="16"/>
  <c r="BH115" i="16"/>
  <c r="BJ115" i="16"/>
  <c r="BK115" i="16"/>
  <c r="E48" i="16"/>
  <c r="E118" i="16"/>
  <c r="B115" i="16"/>
  <c r="B138" i="16" s="1"/>
  <c r="B114" i="16"/>
  <c r="B137" i="16" s="1"/>
  <c r="B113" i="16"/>
  <c r="B136" i="16" s="1"/>
  <c r="B112" i="16"/>
  <c r="B135" i="16" s="1"/>
  <c r="B111" i="16"/>
  <c r="B134" i="16" s="1"/>
  <c r="B110" i="16"/>
  <c r="B133" i="16" s="1"/>
  <c r="B109" i="16"/>
  <c r="B132" i="16" s="1"/>
  <c r="B108" i="16"/>
  <c r="B131" i="16" s="1"/>
  <c r="B107" i="16"/>
  <c r="B130" i="16" s="1"/>
  <c r="B106" i="16"/>
  <c r="B129" i="16" s="1"/>
  <c r="B105" i="16"/>
  <c r="B128" i="16" s="1"/>
  <c r="B104" i="16"/>
  <c r="B127" i="16" s="1"/>
  <c r="B103" i="16"/>
  <c r="B126" i="16" s="1"/>
  <c r="B102" i="16"/>
  <c r="B125" i="16" s="1"/>
  <c r="B101" i="16"/>
  <c r="B124" i="16" s="1"/>
  <c r="B100" i="16"/>
  <c r="B123" i="16" s="1"/>
  <c r="B99" i="16"/>
  <c r="B122" i="16" s="1"/>
  <c r="B98" i="16"/>
  <c r="B121" i="16" s="1"/>
  <c r="B97" i="16"/>
  <c r="B120" i="16" s="1"/>
  <c r="B96" i="16"/>
  <c r="B119" i="16" s="1"/>
  <c r="E95" i="16"/>
  <c r="B92" i="16"/>
  <c r="B91" i="16"/>
  <c r="B90" i="16"/>
  <c r="B89" i="16"/>
  <c r="B88" i="16"/>
  <c r="B87" i="16"/>
  <c r="B86" i="16"/>
  <c r="B85" i="16"/>
  <c r="B84" i="16"/>
  <c r="B83" i="16"/>
  <c r="B82" i="16"/>
  <c r="B81" i="16"/>
  <c r="B80" i="16"/>
  <c r="B79" i="16"/>
  <c r="B78" i="16"/>
  <c r="B77" i="16"/>
  <c r="B76" i="16"/>
  <c r="B75" i="16"/>
  <c r="B74" i="16"/>
  <c r="B73" i="16"/>
  <c r="E72" i="16"/>
  <c r="AM68" i="16"/>
  <c r="AL68" i="16"/>
  <c r="AK68" i="16"/>
  <c r="AJ68" i="16"/>
  <c r="AI68" i="16"/>
  <c r="AI92" i="16" s="1"/>
  <c r="AH68" i="16"/>
  <c r="AH92" i="16" s="1"/>
  <c r="AG68" i="16"/>
  <c r="AF68" i="16"/>
  <c r="AE68" i="16"/>
  <c r="AD68" i="16"/>
  <c r="AC68" i="16"/>
  <c r="AB68" i="16"/>
  <c r="AA68" i="16"/>
  <c r="Z68" i="16"/>
  <c r="Y68" i="16"/>
  <c r="X68" i="16"/>
  <c r="W68" i="16"/>
  <c r="V68" i="16"/>
  <c r="U68" i="16"/>
  <c r="T68" i="16"/>
  <c r="T92" i="16" s="1"/>
  <c r="S68" i="16"/>
  <c r="S92" i="16" s="1"/>
  <c r="R68" i="16"/>
  <c r="Q68" i="16"/>
  <c r="P68" i="16"/>
  <c r="O68" i="16"/>
  <c r="N68" i="16"/>
  <c r="N92" i="16" s="1"/>
  <c r="M68" i="16"/>
  <c r="L68" i="16"/>
  <c r="K68" i="16"/>
  <c r="J68" i="16"/>
  <c r="I68" i="16"/>
  <c r="H68" i="16"/>
  <c r="G68" i="16"/>
  <c r="G92" i="16" s="1"/>
  <c r="F68" i="16"/>
  <c r="E68" i="16"/>
  <c r="D68" i="16"/>
  <c r="B68" i="16"/>
  <c r="AM67" i="16"/>
  <c r="AL67" i="16"/>
  <c r="AK67" i="16"/>
  <c r="AJ67" i="16"/>
  <c r="AI67" i="16"/>
  <c r="AI91" i="16" s="1"/>
  <c r="AH67" i="16"/>
  <c r="AG67" i="16"/>
  <c r="AF67" i="16"/>
  <c r="AE67" i="16"/>
  <c r="AD67" i="16"/>
  <c r="AC67" i="16"/>
  <c r="AB67" i="16"/>
  <c r="AA67" i="16"/>
  <c r="Z67" i="16"/>
  <c r="Y67" i="16"/>
  <c r="X67" i="16"/>
  <c r="W67" i="16"/>
  <c r="V67" i="16"/>
  <c r="U67" i="16"/>
  <c r="T67" i="16"/>
  <c r="T91" i="16" s="1"/>
  <c r="S67" i="16"/>
  <c r="R67" i="16"/>
  <c r="Q67" i="16"/>
  <c r="P67" i="16"/>
  <c r="O67" i="16"/>
  <c r="O91" i="16" s="1"/>
  <c r="N67" i="16"/>
  <c r="M67" i="16"/>
  <c r="L67" i="16"/>
  <c r="K67" i="16"/>
  <c r="J67" i="16"/>
  <c r="I67" i="16"/>
  <c r="H67" i="16"/>
  <c r="G67" i="16"/>
  <c r="G91" i="16" s="1"/>
  <c r="F67" i="16"/>
  <c r="E67" i="16"/>
  <c r="D67" i="16"/>
  <c r="B67" i="16"/>
  <c r="AM66" i="16"/>
  <c r="AL66" i="16"/>
  <c r="AK66" i="16"/>
  <c r="AJ66" i="16"/>
  <c r="AI66" i="16"/>
  <c r="AH66" i="16"/>
  <c r="AG66" i="16"/>
  <c r="AF66" i="16"/>
  <c r="AE66" i="16"/>
  <c r="AD66" i="16"/>
  <c r="AC66" i="16"/>
  <c r="AC90" i="16" s="1"/>
  <c r="AB66" i="16"/>
  <c r="AA66" i="16"/>
  <c r="Z66" i="16"/>
  <c r="Y66" i="16"/>
  <c r="X66" i="16"/>
  <c r="X90" i="16" s="1"/>
  <c r="W66" i="16"/>
  <c r="V66" i="16"/>
  <c r="U66" i="16"/>
  <c r="T66" i="16"/>
  <c r="S66" i="16"/>
  <c r="R66" i="16"/>
  <c r="Q66" i="16"/>
  <c r="Q90" i="16" s="1"/>
  <c r="P66" i="16"/>
  <c r="O66" i="16"/>
  <c r="N66" i="16"/>
  <c r="M66" i="16"/>
  <c r="L66" i="16"/>
  <c r="K66" i="16"/>
  <c r="J66" i="16"/>
  <c r="I66" i="16"/>
  <c r="H66" i="16"/>
  <c r="G66" i="16"/>
  <c r="F66" i="16"/>
  <c r="E66" i="16"/>
  <c r="E90" i="16" s="1"/>
  <c r="D66" i="16"/>
  <c r="B66" i="16"/>
  <c r="AM65" i="16"/>
  <c r="AM89" i="16" s="1"/>
  <c r="AL65" i="16"/>
  <c r="AK65" i="16"/>
  <c r="AJ65" i="16"/>
  <c r="AI65" i="16"/>
  <c r="AH65" i="16"/>
  <c r="AG65" i="16"/>
  <c r="AF65" i="16"/>
  <c r="AE65" i="16"/>
  <c r="AD65" i="16"/>
  <c r="AC65" i="16"/>
  <c r="AB65" i="16"/>
  <c r="AA65" i="16"/>
  <c r="Z65" i="16"/>
  <c r="Z89" i="16" s="1"/>
  <c r="Y65" i="16"/>
  <c r="Y89" i="16" s="1"/>
  <c r="X65" i="16"/>
  <c r="W65" i="16"/>
  <c r="V65" i="16"/>
  <c r="U65" i="16"/>
  <c r="T65" i="16"/>
  <c r="S65" i="16"/>
  <c r="R65" i="16"/>
  <c r="Q65" i="16"/>
  <c r="P65" i="16"/>
  <c r="O65" i="16"/>
  <c r="N65" i="16"/>
  <c r="M65" i="16"/>
  <c r="M89" i="16" s="1"/>
  <c r="M112" i="16" s="1"/>
  <c r="L65" i="16"/>
  <c r="K65" i="16"/>
  <c r="J65" i="16"/>
  <c r="J89" i="16" s="1"/>
  <c r="I65" i="16"/>
  <c r="H65" i="16"/>
  <c r="G65" i="16"/>
  <c r="F65" i="16"/>
  <c r="E65" i="16"/>
  <c r="E89" i="16" s="1"/>
  <c r="D65" i="16"/>
  <c r="B65" i="16"/>
  <c r="AM64" i="16"/>
  <c r="AL64" i="16"/>
  <c r="AK64" i="16"/>
  <c r="AJ64" i="16"/>
  <c r="AI64" i="16"/>
  <c r="AI88" i="16" s="1"/>
  <c r="AH64" i="16"/>
  <c r="AH88" i="16" s="1"/>
  <c r="AG64" i="16"/>
  <c r="AF64" i="16"/>
  <c r="AE64" i="16"/>
  <c r="AD64" i="16"/>
  <c r="AC64" i="16"/>
  <c r="AB64" i="16"/>
  <c r="AA64" i="16"/>
  <c r="Z64" i="16"/>
  <c r="Y64" i="16"/>
  <c r="X64" i="16"/>
  <c r="W64" i="16"/>
  <c r="V64" i="16"/>
  <c r="U64" i="16"/>
  <c r="T64" i="16"/>
  <c r="T88" i="16" s="1"/>
  <c r="S64" i="16"/>
  <c r="S88" i="16" s="1"/>
  <c r="R64" i="16"/>
  <c r="Q64" i="16"/>
  <c r="P64" i="16"/>
  <c r="O64" i="16"/>
  <c r="N64" i="16"/>
  <c r="N88" i="16" s="1"/>
  <c r="M64" i="16"/>
  <c r="L64" i="16"/>
  <c r="K64" i="16"/>
  <c r="J64" i="16"/>
  <c r="I64" i="16"/>
  <c r="H64" i="16"/>
  <c r="G64" i="16"/>
  <c r="G88" i="16" s="1"/>
  <c r="F64" i="16"/>
  <c r="E64" i="16"/>
  <c r="D64" i="16"/>
  <c r="B64" i="16"/>
  <c r="AM63" i="16"/>
  <c r="AL63" i="16"/>
  <c r="AK63" i="16"/>
  <c r="AJ63" i="16"/>
  <c r="AI63" i="16"/>
  <c r="AI87" i="16" s="1"/>
  <c r="AH63" i="16"/>
  <c r="AG63" i="16"/>
  <c r="AF63" i="16"/>
  <c r="AE63" i="16"/>
  <c r="AD63" i="16"/>
  <c r="AC63" i="16"/>
  <c r="AB63" i="16"/>
  <c r="AA63" i="16"/>
  <c r="Z63" i="16"/>
  <c r="Y63" i="16"/>
  <c r="X63" i="16"/>
  <c r="W63" i="16"/>
  <c r="V63" i="16"/>
  <c r="U63" i="16"/>
  <c r="T63" i="16"/>
  <c r="T87" i="16" s="1"/>
  <c r="S63" i="16"/>
  <c r="R63" i="16"/>
  <c r="Q63" i="16"/>
  <c r="P63" i="16"/>
  <c r="O63" i="16"/>
  <c r="O87" i="16" s="1"/>
  <c r="N63" i="16"/>
  <c r="M63" i="16"/>
  <c r="L63" i="16"/>
  <c r="K63" i="16"/>
  <c r="J63" i="16"/>
  <c r="I63" i="16"/>
  <c r="H63" i="16"/>
  <c r="G63" i="16"/>
  <c r="G87" i="16" s="1"/>
  <c r="F63" i="16"/>
  <c r="E63" i="16"/>
  <c r="D63" i="16"/>
  <c r="B63" i="16"/>
  <c r="AM62" i="16"/>
  <c r="AL62" i="16"/>
  <c r="AK62" i="16"/>
  <c r="AJ62" i="16"/>
  <c r="AI62" i="16"/>
  <c r="AH62" i="16"/>
  <c r="AG62" i="16"/>
  <c r="AF62" i="16"/>
  <c r="AE62" i="16"/>
  <c r="AD62" i="16"/>
  <c r="AC62" i="16"/>
  <c r="AC86" i="16" s="1"/>
  <c r="AB62" i="16"/>
  <c r="AA62" i="16"/>
  <c r="Z62" i="16"/>
  <c r="Y62" i="16"/>
  <c r="X62" i="16"/>
  <c r="X86" i="16" s="1"/>
  <c r="W62" i="16"/>
  <c r="V62" i="16"/>
  <c r="U62" i="16"/>
  <c r="T62" i="16"/>
  <c r="S62" i="16"/>
  <c r="R62" i="16"/>
  <c r="Q62" i="16"/>
  <c r="Q86" i="16" s="1"/>
  <c r="P62" i="16"/>
  <c r="O62" i="16"/>
  <c r="N62" i="16"/>
  <c r="M62" i="16"/>
  <c r="L62" i="16"/>
  <c r="K62" i="16"/>
  <c r="J62" i="16"/>
  <c r="I62" i="16"/>
  <c r="H62" i="16"/>
  <c r="G62" i="16"/>
  <c r="F62" i="16"/>
  <c r="E62" i="16"/>
  <c r="D62" i="16"/>
  <c r="B62" i="16"/>
  <c r="AM61" i="16"/>
  <c r="AM85" i="16" s="1"/>
  <c r="AL61" i="16"/>
  <c r="AK61" i="16"/>
  <c r="AJ61" i="16"/>
  <c r="AI61" i="16"/>
  <c r="AH61" i="16"/>
  <c r="AG61" i="16"/>
  <c r="AF61" i="16"/>
  <c r="AE61" i="16"/>
  <c r="AD61" i="16"/>
  <c r="AC61" i="16"/>
  <c r="AB61" i="16"/>
  <c r="AA61" i="16"/>
  <c r="Z61" i="16"/>
  <c r="Z85" i="16" s="1"/>
  <c r="Y61" i="16"/>
  <c r="Y85" i="16" s="1"/>
  <c r="X61" i="16"/>
  <c r="W61" i="16"/>
  <c r="V61" i="16"/>
  <c r="U61" i="16"/>
  <c r="T61" i="16"/>
  <c r="S61" i="16"/>
  <c r="R61" i="16"/>
  <c r="Q61" i="16"/>
  <c r="P61" i="16"/>
  <c r="O61" i="16"/>
  <c r="N61" i="16"/>
  <c r="M61" i="16"/>
  <c r="M85" i="16" s="1"/>
  <c r="L61" i="16"/>
  <c r="K61" i="16"/>
  <c r="J61" i="16"/>
  <c r="J85" i="16" s="1"/>
  <c r="I61" i="16"/>
  <c r="H61" i="16"/>
  <c r="G61" i="16"/>
  <c r="F61" i="16"/>
  <c r="E61" i="16"/>
  <c r="E85" i="16" s="1"/>
  <c r="D61" i="16"/>
  <c r="B61" i="16"/>
  <c r="AM60" i="16"/>
  <c r="AL60" i="16"/>
  <c r="AK60" i="16"/>
  <c r="AJ60" i="16"/>
  <c r="AI60" i="16"/>
  <c r="AI84" i="16" s="1"/>
  <c r="AH60" i="16"/>
  <c r="AH84" i="16" s="1"/>
  <c r="AG60" i="16"/>
  <c r="AF60" i="16"/>
  <c r="AE60" i="16"/>
  <c r="AD60" i="16"/>
  <c r="AC60" i="16"/>
  <c r="AB60" i="16"/>
  <c r="AA60" i="16"/>
  <c r="Z60" i="16"/>
  <c r="Y60" i="16"/>
  <c r="X60" i="16"/>
  <c r="W60" i="16"/>
  <c r="V60" i="16"/>
  <c r="U60" i="16"/>
  <c r="T60" i="16"/>
  <c r="T84" i="16" s="1"/>
  <c r="S60" i="16"/>
  <c r="S84" i="16" s="1"/>
  <c r="R60" i="16"/>
  <c r="Q60" i="16"/>
  <c r="P60" i="16"/>
  <c r="O60" i="16"/>
  <c r="N60" i="16"/>
  <c r="N84" i="16" s="1"/>
  <c r="M60" i="16"/>
  <c r="L60" i="16"/>
  <c r="K60" i="16"/>
  <c r="J60" i="16"/>
  <c r="I60" i="16"/>
  <c r="H60" i="16"/>
  <c r="G60" i="16"/>
  <c r="G84" i="16" s="1"/>
  <c r="F60" i="16"/>
  <c r="E60" i="16"/>
  <c r="D60" i="16"/>
  <c r="B60" i="16"/>
  <c r="AM59" i="16"/>
  <c r="AL59" i="16"/>
  <c r="AK59" i="16"/>
  <c r="AJ59" i="16"/>
  <c r="AI59" i="16"/>
  <c r="AI83" i="16" s="1"/>
  <c r="AH59" i="16"/>
  <c r="AG59" i="16"/>
  <c r="AF59" i="16"/>
  <c r="AE59" i="16"/>
  <c r="AD59" i="16"/>
  <c r="AC59" i="16"/>
  <c r="AB59" i="16"/>
  <c r="AA59" i="16"/>
  <c r="Z59" i="16"/>
  <c r="Y59" i="16"/>
  <c r="X59" i="16"/>
  <c r="W59" i="16"/>
  <c r="V59" i="16"/>
  <c r="U59" i="16"/>
  <c r="T59" i="16"/>
  <c r="T83" i="16" s="1"/>
  <c r="S59" i="16"/>
  <c r="R59" i="16"/>
  <c r="Q59" i="16"/>
  <c r="P59" i="16"/>
  <c r="O59" i="16"/>
  <c r="O83" i="16" s="1"/>
  <c r="N59" i="16"/>
  <c r="M59" i="16"/>
  <c r="L59" i="16"/>
  <c r="K59" i="16"/>
  <c r="J59" i="16"/>
  <c r="I59" i="16"/>
  <c r="H59" i="16"/>
  <c r="G59" i="16"/>
  <c r="G83" i="16" s="1"/>
  <c r="F59" i="16"/>
  <c r="E59" i="16"/>
  <c r="D59" i="16"/>
  <c r="B59" i="16"/>
  <c r="AM58" i="16"/>
  <c r="AL58" i="16"/>
  <c r="AK58" i="16"/>
  <c r="AJ58" i="16"/>
  <c r="AI58" i="16"/>
  <c r="AH58" i="16"/>
  <c r="AG58" i="16"/>
  <c r="AF58" i="16"/>
  <c r="AE58" i="16"/>
  <c r="AD58" i="16"/>
  <c r="AC58" i="16"/>
  <c r="AC82" i="16" s="1"/>
  <c r="AB58" i="16"/>
  <c r="AA58" i="16"/>
  <c r="Z58" i="16"/>
  <c r="Y58" i="16"/>
  <c r="X58" i="16"/>
  <c r="X82" i="16" s="1"/>
  <c r="W58" i="16"/>
  <c r="V58" i="16"/>
  <c r="U58" i="16"/>
  <c r="T58" i="16"/>
  <c r="S58" i="16"/>
  <c r="R58" i="16"/>
  <c r="Q58" i="16"/>
  <c r="Q82" i="16" s="1"/>
  <c r="Q105" i="16" s="1"/>
  <c r="P58" i="16"/>
  <c r="O58" i="16"/>
  <c r="N58" i="16"/>
  <c r="M58" i="16"/>
  <c r="L58" i="16"/>
  <c r="K58" i="16"/>
  <c r="J58" i="16"/>
  <c r="I58" i="16"/>
  <c r="H58" i="16"/>
  <c r="G58" i="16"/>
  <c r="F58" i="16"/>
  <c r="E58" i="16"/>
  <c r="D58" i="16"/>
  <c r="B58" i="16"/>
  <c r="AM57" i="16"/>
  <c r="AM81" i="16" s="1"/>
  <c r="AL57" i="16"/>
  <c r="AK57" i="16"/>
  <c r="AJ57" i="16"/>
  <c r="AI57" i="16"/>
  <c r="AH57" i="16"/>
  <c r="AG57" i="16"/>
  <c r="AF57" i="16"/>
  <c r="AE57" i="16"/>
  <c r="AD57" i="16"/>
  <c r="AC57" i="16"/>
  <c r="AB57" i="16"/>
  <c r="AA57" i="16"/>
  <c r="Z57" i="16"/>
  <c r="Y57" i="16"/>
  <c r="X57" i="16"/>
  <c r="W57" i="16"/>
  <c r="V57" i="16"/>
  <c r="U57" i="16"/>
  <c r="T57" i="16"/>
  <c r="S57" i="16"/>
  <c r="R57" i="16"/>
  <c r="Q57" i="16"/>
  <c r="P57" i="16"/>
  <c r="O57" i="16"/>
  <c r="N57" i="16"/>
  <c r="M57" i="16"/>
  <c r="M81" i="16" s="1"/>
  <c r="L57" i="16"/>
  <c r="K57" i="16"/>
  <c r="J57" i="16"/>
  <c r="I57" i="16"/>
  <c r="H57" i="16"/>
  <c r="G57" i="16"/>
  <c r="F57" i="16"/>
  <c r="E57" i="16"/>
  <c r="D57" i="16"/>
  <c r="B57" i="16"/>
  <c r="AM56" i="16"/>
  <c r="AL56" i="16"/>
  <c r="AK56" i="16"/>
  <c r="AJ56" i="16"/>
  <c r="AI56" i="16"/>
  <c r="AI80" i="16" s="1"/>
  <c r="AH56" i="16"/>
  <c r="AH80" i="16" s="1"/>
  <c r="AG56" i="16"/>
  <c r="AF56" i="16"/>
  <c r="AE56" i="16"/>
  <c r="AD56" i="16"/>
  <c r="AC56" i="16"/>
  <c r="AB56" i="16"/>
  <c r="AA56" i="16"/>
  <c r="Z56" i="16"/>
  <c r="Y56" i="16"/>
  <c r="X56" i="16"/>
  <c r="W56" i="16"/>
  <c r="V56" i="16"/>
  <c r="U56" i="16"/>
  <c r="T56" i="16"/>
  <c r="T80" i="16" s="1"/>
  <c r="S56" i="16"/>
  <c r="S80" i="16" s="1"/>
  <c r="R56" i="16"/>
  <c r="Q56" i="16"/>
  <c r="P56" i="16"/>
  <c r="O56" i="16"/>
  <c r="N56" i="16"/>
  <c r="N80" i="16" s="1"/>
  <c r="M56" i="16"/>
  <c r="L56" i="16"/>
  <c r="K56" i="16"/>
  <c r="J56" i="16"/>
  <c r="I56" i="16"/>
  <c r="H56" i="16"/>
  <c r="G56" i="16"/>
  <c r="G80" i="16" s="1"/>
  <c r="F56" i="16"/>
  <c r="E56" i="16"/>
  <c r="D56" i="16"/>
  <c r="B56" i="16"/>
  <c r="AM55" i="16"/>
  <c r="AL55" i="16"/>
  <c r="AK55" i="16"/>
  <c r="AJ55" i="16"/>
  <c r="AI55" i="16"/>
  <c r="AI79" i="16" s="1"/>
  <c r="AH55" i="16"/>
  <c r="AG55" i="16"/>
  <c r="AF55" i="16"/>
  <c r="AE55" i="16"/>
  <c r="AD55" i="16"/>
  <c r="AC55" i="16"/>
  <c r="AB55" i="16"/>
  <c r="AA55" i="16"/>
  <c r="Z55" i="16"/>
  <c r="Y55" i="16"/>
  <c r="X55" i="16"/>
  <c r="W55" i="16"/>
  <c r="V55" i="16"/>
  <c r="U55" i="16"/>
  <c r="T55" i="16"/>
  <c r="T79" i="16" s="1"/>
  <c r="S55" i="16"/>
  <c r="R55" i="16"/>
  <c r="Q55" i="16"/>
  <c r="P55" i="16"/>
  <c r="O55" i="16"/>
  <c r="O79" i="16" s="1"/>
  <c r="N55" i="16"/>
  <c r="M55" i="16"/>
  <c r="L55" i="16"/>
  <c r="K55" i="16"/>
  <c r="J55" i="16"/>
  <c r="I55" i="16"/>
  <c r="H55" i="16"/>
  <c r="G55" i="16"/>
  <c r="G79" i="16" s="1"/>
  <c r="F55" i="16"/>
  <c r="E55" i="16"/>
  <c r="D55" i="16"/>
  <c r="B55" i="16"/>
  <c r="AM54" i="16"/>
  <c r="AL54" i="16"/>
  <c r="AK54" i="16"/>
  <c r="AJ54" i="16"/>
  <c r="AI54" i="16"/>
  <c r="AH54" i="16"/>
  <c r="AG54" i="16"/>
  <c r="AF54" i="16"/>
  <c r="AE54" i="16"/>
  <c r="AD54" i="16"/>
  <c r="AC54" i="16"/>
  <c r="AC78" i="16" s="1"/>
  <c r="AB54" i="16"/>
  <c r="AA54" i="16"/>
  <c r="Z54" i="16"/>
  <c r="Y54" i="16"/>
  <c r="X54" i="16"/>
  <c r="X78" i="16" s="1"/>
  <c r="W54" i="16"/>
  <c r="V54" i="16"/>
  <c r="U54" i="16"/>
  <c r="T54" i="16"/>
  <c r="S54" i="16"/>
  <c r="R54" i="16"/>
  <c r="Q54" i="16"/>
  <c r="Q78" i="16" s="1"/>
  <c r="P54" i="16"/>
  <c r="O54" i="16"/>
  <c r="N54" i="16"/>
  <c r="M54" i="16"/>
  <c r="L54" i="16"/>
  <c r="K54" i="16"/>
  <c r="J54" i="16"/>
  <c r="I54" i="16"/>
  <c r="H54" i="16"/>
  <c r="G54" i="16"/>
  <c r="F54" i="16"/>
  <c r="E54" i="16"/>
  <c r="D54" i="16"/>
  <c r="B54" i="16"/>
  <c r="AM53" i="16"/>
  <c r="AM77" i="16" s="1"/>
  <c r="AL53" i="16"/>
  <c r="AK53" i="16"/>
  <c r="AJ53" i="16"/>
  <c r="AI53" i="16"/>
  <c r="AH53" i="16"/>
  <c r="AG53" i="16"/>
  <c r="AF53" i="16"/>
  <c r="AE53" i="16"/>
  <c r="AD53" i="16"/>
  <c r="AC53" i="16"/>
  <c r="AB53" i="16"/>
  <c r="AA53" i="16"/>
  <c r="Z53" i="16"/>
  <c r="Z77" i="16" s="1"/>
  <c r="Y53" i="16"/>
  <c r="Y77" i="16" s="1"/>
  <c r="X53" i="16"/>
  <c r="W53" i="16"/>
  <c r="V53" i="16"/>
  <c r="U53" i="16"/>
  <c r="T53" i="16"/>
  <c r="S53" i="16"/>
  <c r="R53" i="16"/>
  <c r="Q53" i="16"/>
  <c r="P53" i="16"/>
  <c r="O53" i="16"/>
  <c r="N53" i="16"/>
  <c r="M53" i="16"/>
  <c r="M77" i="16" s="1"/>
  <c r="L53" i="16"/>
  <c r="K53" i="16"/>
  <c r="J53" i="16"/>
  <c r="J77" i="16" s="1"/>
  <c r="I53" i="16"/>
  <c r="H53" i="16"/>
  <c r="G53" i="16"/>
  <c r="F53" i="16"/>
  <c r="E53" i="16"/>
  <c r="E77" i="16" s="1"/>
  <c r="D53" i="16"/>
  <c r="B53" i="16"/>
  <c r="AM52" i="16"/>
  <c r="AL52" i="16"/>
  <c r="AK52" i="16"/>
  <c r="AJ52" i="16"/>
  <c r="AI52" i="16"/>
  <c r="AI76" i="16" s="1"/>
  <c r="AH52" i="16"/>
  <c r="AH76" i="16" s="1"/>
  <c r="AG52" i="16"/>
  <c r="AF52" i="16"/>
  <c r="AE52" i="16"/>
  <c r="AD52" i="16"/>
  <c r="AC52" i="16"/>
  <c r="AB52" i="16"/>
  <c r="AA52" i="16"/>
  <c r="Z52" i="16"/>
  <c r="Y52" i="16"/>
  <c r="X52" i="16"/>
  <c r="W52" i="16"/>
  <c r="V52" i="16"/>
  <c r="U52" i="16"/>
  <c r="T52" i="16"/>
  <c r="T76" i="16" s="1"/>
  <c r="S52" i="16"/>
  <c r="S76" i="16" s="1"/>
  <c r="R52" i="16"/>
  <c r="Q52" i="16"/>
  <c r="P52" i="16"/>
  <c r="O52" i="16"/>
  <c r="N52" i="16"/>
  <c r="N76" i="16" s="1"/>
  <c r="M52" i="16"/>
  <c r="L52" i="16"/>
  <c r="K52" i="16"/>
  <c r="J52" i="16"/>
  <c r="I52" i="16"/>
  <c r="H52" i="16"/>
  <c r="G52" i="16"/>
  <c r="G76" i="16" s="1"/>
  <c r="F52" i="16"/>
  <c r="E52" i="16"/>
  <c r="D52" i="16"/>
  <c r="B52" i="16"/>
  <c r="AM51" i="16"/>
  <c r="AL51" i="16"/>
  <c r="AK51" i="16"/>
  <c r="AJ51" i="16"/>
  <c r="AI51" i="16"/>
  <c r="AI75" i="16" s="1"/>
  <c r="AH51" i="16"/>
  <c r="AG51" i="16"/>
  <c r="AF51" i="16"/>
  <c r="AE51" i="16"/>
  <c r="AD51" i="16"/>
  <c r="AC51" i="16"/>
  <c r="AB51" i="16"/>
  <c r="AA51" i="16"/>
  <c r="Z51" i="16"/>
  <c r="Y51" i="16"/>
  <c r="X51" i="16"/>
  <c r="W51" i="16"/>
  <c r="V51" i="16"/>
  <c r="U51" i="16"/>
  <c r="T51" i="16"/>
  <c r="S51" i="16"/>
  <c r="R51" i="16"/>
  <c r="Q51" i="16"/>
  <c r="P51" i="16"/>
  <c r="O51" i="16"/>
  <c r="N51" i="16"/>
  <c r="M51" i="16"/>
  <c r="L51" i="16"/>
  <c r="K51" i="16"/>
  <c r="J51" i="16"/>
  <c r="I51" i="16"/>
  <c r="H51" i="16"/>
  <c r="G51" i="16"/>
  <c r="G75" i="16" s="1"/>
  <c r="G98" i="16" s="1"/>
  <c r="F51" i="16"/>
  <c r="E51" i="16"/>
  <c r="D51" i="16"/>
  <c r="B51" i="16"/>
  <c r="AM50" i="16"/>
  <c r="AL50" i="16"/>
  <c r="AK50" i="16"/>
  <c r="AJ50" i="16"/>
  <c r="AI50" i="16"/>
  <c r="AH50" i="16"/>
  <c r="AG50" i="16"/>
  <c r="AF50" i="16"/>
  <c r="AE50" i="16"/>
  <c r="AD50" i="16"/>
  <c r="AC50" i="16"/>
  <c r="AC74" i="16" s="1"/>
  <c r="AB50" i="16"/>
  <c r="AA50" i="16"/>
  <c r="Z50" i="16"/>
  <c r="Y50" i="16"/>
  <c r="X50" i="16"/>
  <c r="X74" i="16" s="1"/>
  <c r="X97" i="16" s="1"/>
  <c r="W50" i="16"/>
  <c r="V50" i="16"/>
  <c r="U50" i="16"/>
  <c r="T50" i="16"/>
  <c r="S50" i="16"/>
  <c r="R50" i="16"/>
  <c r="Q50" i="16"/>
  <c r="Q74" i="16" s="1"/>
  <c r="P50" i="16"/>
  <c r="O50" i="16"/>
  <c r="N50" i="16"/>
  <c r="M50" i="16"/>
  <c r="L50" i="16"/>
  <c r="K50" i="16"/>
  <c r="J50" i="16"/>
  <c r="I50" i="16"/>
  <c r="H50" i="16"/>
  <c r="G50" i="16"/>
  <c r="F50" i="16"/>
  <c r="E50" i="16"/>
  <c r="D50" i="16"/>
  <c r="B50" i="16"/>
  <c r="AM49" i="16"/>
  <c r="AL49" i="16"/>
  <c r="AK49" i="16"/>
  <c r="AJ49" i="16"/>
  <c r="AI49" i="16"/>
  <c r="AH49" i="16"/>
  <c r="AG49" i="16"/>
  <c r="AF49" i="16"/>
  <c r="AE49" i="16"/>
  <c r="AD49" i="16"/>
  <c r="AC49" i="16"/>
  <c r="AB49" i="16"/>
  <c r="AA49" i="16"/>
  <c r="Z49" i="16"/>
  <c r="Z73" i="16" s="1"/>
  <c r="Y49" i="16"/>
  <c r="X49" i="16"/>
  <c r="W49" i="16"/>
  <c r="V49" i="16"/>
  <c r="U49" i="16"/>
  <c r="T49" i="16"/>
  <c r="S49" i="16"/>
  <c r="R49" i="16"/>
  <c r="Q49" i="16"/>
  <c r="P49" i="16"/>
  <c r="O49" i="16"/>
  <c r="N49" i="16"/>
  <c r="M49" i="16"/>
  <c r="M73" i="16" s="1"/>
  <c r="L49" i="16"/>
  <c r="K49" i="16"/>
  <c r="J49" i="16"/>
  <c r="I49" i="16"/>
  <c r="H49" i="16"/>
  <c r="G49" i="16"/>
  <c r="F49" i="16"/>
  <c r="E49" i="16"/>
  <c r="E73" i="16" s="1"/>
  <c r="D49" i="16"/>
  <c r="B49" i="16"/>
  <c r="B45" i="16"/>
  <c r="B44" i="16"/>
  <c r="B43" i="16"/>
  <c r="B42" i="16"/>
  <c r="B41" i="16"/>
  <c r="B40" i="16"/>
  <c r="B39" i="16"/>
  <c r="B38" i="16"/>
  <c r="B37" i="16"/>
  <c r="B36" i="16"/>
  <c r="B35" i="16"/>
  <c r="B34" i="16"/>
  <c r="B33" i="16"/>
  <c r="B32" i="16"/>
  <c r="B31" i="16"/>
  <c r="B30" i="16"/>
  <c r="B29" i="16"/>
  <c r="B28" i="16"/>
  <c r="B27" i="16"/>
  <c r="B26" i="16"/>
  <c r="C6" i="39" l="1"/>
  <c r="C7" i="38"/>
  <c r="D2" i="36"/>
  <c r="D53" i="31"/>
  <c r="D28" i="31"/>
  <c r="D78" i="31"/>
  <c r="D14" i="34"/>
  <c r="E3" i="31"/>
  <c r="D27" i="17"/>
  <c r="D28" i="17" s="1"/>
  <c r="D29" i="17" s="1"/>
  <c r="D30" i="17" s="1"/>
  <c r="D31" i="17" s="1"/>
  <c r="D32" i="17" s="1"/>
  <c r="D33" i="17" s="1"/>
  <c r="D34" i="17" s="1"/>
  <c r="D35" i="17" s="1"/>
  <c r="D36" i="17" s="1"/>
  <c r="D37" i="17" s="1"/>
  <c r="D38" i="17" s="1"/>
  <c r="D39" i="17" s="1"/>
  <c r="D40" i="17" s="1"/>
  <c r="D41" i="17" s="1"/>
  <c r="D42" i="17" s="1"/>
  <c r="D43" i="17" s="1"/>
  <c r="D44" i="17" s="1"/>
  <c r="D45" i="17" s="1"/>
  <c r="D46" i="17" s="1"/>
  <c r="D47" i="17" s="1"/>
  <c r="D48" i="17" s="1"/>
  <c r="D49" i="17" s="1"/>
  <c r="D50" i="17" s="1"/>
  <c r="D51" i="17" s="1"/>
  <c r="D52" i="17" s="1"/>
  <c r="D53" i="17" s="1"/>
  <c r="D54" i="17" s="1"/>
  <c r="D55" i="17" s="1"/>
  <c r="D56" i="17" s="1"/>
  <c r="D57" i="17" s="1"/>
  <c r="D58" i="17" s="1"/>
  <c r="D59" i="17" s="1"/>
  <c r="D60" i="17" s="1"/>
  <c r="D61" i="17" s="1"/>
  <c r="D62" i="17" s="1"/>
  <c r="D63" i="17" s="1"/>
  <c r="D64" i="17" s="1"/>
  <c r="D65" i="17" s="1"/>
  <c r="D66" i="17" s="1"/>
  <c r="D67" i="17" s="1"/>
  <c r="D68" i="17" s="1"/>
  <c r="D69" i="17" s="1"/>
  <c r="D70" i="17" s="1"/>
  <c r="D71" i="17" s="1"/>
  <c r="D72" i="17" s="1"/>
  <c r="D73" i="17" s="1"/>
  <c r="D74" i="17" s="1"/>
  <c r="D75" i="17" s="1"/>
  <c r="D76" i="17" s="1"/>
  <c r="D77" i="17" s="1"/>
  <c r="D78" i="17" s="1"/>
  <c r="D79" i="17" s="1"/>
  <c r="D80" i="17" s="1"/>
  <c r="D81" i="17" s="1"/>
  <c r="D82" i="17" s="1"/>
  <c r="D83" i="17" s="1"/>
  <c r="D84" i="17" s="1"/>
  <c r="D85" i="17" s="1"/>
  <c r="BA952" i="25"/>
  <c r="AX34" i="11" s="1"/>
  <c r="BB951" i="25"/>
  <c r="AZ950" i="25"/>
  <c r="AW27" i="11" s="1"/>
  <c r="AW20" i="11" s="1"/>
  <c r="AV49" i="12"/>
  <c r="AW6" i="41" s="1"/>
  <c r="F118" i="16"/>
  <c r="AX101" i="16"/>
  <c r="AX124" i="16" s="1"/>
  <c r="AP98" i="16"/>
  <c r="D17" i="29"/>
  <c r="F3" i="30" s="1"/>
  <c r="D16" i="28"/>
  <c r="D23" i="28" s="1"/>
  <c r="C45" i="28"/>
  <c r="C32" i="28"/>
  <c r="C42" i="28"/>
  <c r="C39" i="28"/>
  <c r="BK69" i="16"/>
  <c r="BI4" i="12" s="1"/>
  <c r="BK5" i="27" s="1"/>
  <c r="AT96" i="16"/>
  <c r="BJ98" i="16"/>
  <c r="BJ121" i="16" s="1"/>
  <c r="AX97" i="16"/>
  <c r="AX120" i="16" s="1"/>
  <c r="BB98" i="16"/>
  <c r="BF96" i="16"/>
  <c r="AT98" i="16"/>
  <c r="AU121" i="16" s="1"/>
  <c r="AX96" i="16"/>
  <c r="BE46" i="25"/>
  <c r="BE946" i="25" s="1"/>
  <c r="BE953" i="25" s="1"/>
  <c r="AZ50" i="25"/>
  <c r="BD42" i="25"/>
  <c r="BD942" i="25" s="1"/>
  <c r="BB51" i="25"/>
  <c r="BB45" i="25"/>
  <c r="BB945" i="25" s="1"/>
  <c r="BC41" i="25"/>
  <c r="BC941" i="25" s="1"/>
  <c r="H3" i="20"/>
  <c r="H12" i="26" s="1"/>
  <c r="G3" i="16"/>
  <c r="F2" i="11" s="1"/>
  <c r="F5" i="15" s="1"/>
  <c r="G25" i="20"/>
  <c r="AR103" i="16"/>
  <c r="E3" i="41"/>
  <c r="AW98" i="16"/>
  <c r="AZ135" i="16"/>
  <c r="Z96" i="16"/>
  <c r="AI98" i="16"/>
  <c r="AZ73" i="16"/>
  <c r="AZ96" i="16" s="1"/>
  <c r="BH92" i="16"/>
  <c r="BH138" i="16" s="1"/>
  <c r="AO75" i="16"/>
  <c r="BE93" i="16"/>
  <c r="BD6" i="15" s="1"/>
  <c r="BD9" i="15" s="1"/>
  <c r="BE104" i="16"/>
  <c r="AW81" i="16"/>
  <c r="AW104" i="16" s="1"/>
  <c r="BA96" i="16"/>
  <c r="AO104" i="16"/>
  <c r="BE98" i="16"/>
  <c r="AS96" i="16"/>
  <c r="AV135" i="16"/>
  <c r="BH80" i="16"/>
  <c r="BH103" i="16" s="1"/>
  <c r="BD73" i="16"/>
  <c r="BD96" i="16" s="1"/>
  <c r="AV73" i="16"/>
  <c r="AV93" i="16" s="1"/>
  <c r="AU6" i="15" s="1"/>
  <c r="AU9" i="15" s="1"/>
  <c r="AN96" i="16"/>
  <c r="BI81" i="16"/>
  <c r="BI104" i="16" s="1"/>
  <c r="BI127" i="16" s="1"/>
  <c r="BA75" i="16"/>
  <c r="BA98" i="16" s="1"/>
  <c r="AS75" i="16"/>
  <c r="AS98" i="16" s="1"/>
  <c r="BI73" i="16"/>
  <c r="BI96" i="16" s="1"/>
  <c r="BI119" i="16" s="1"/>
  <c r="AW73" i="16"/>
  <c r="AW96" i="16" s="1"/>
  <c r="AO73" i="16"/>
  <c r="AO96" i="16" s="1"/>
  <c r="BE96" i="16"/>
  <c r="AF69" i="16"/>
  <c r="AD4" i="12" s="1"/>
  <c r="AF5" i="27" s="1"/>
  <c r="AM104" i="16"/>
  <c r="BD104" i="16"/>
  <c r="AV103" i="16"/>
  <c r="BH99" i="16"/>
  <c r="AZ81" i="16"/>
  <c r="AN81" i="16"/>
  <c r="AN93" i="16" s="1"/>
  <c r="AM6" i="15" s="1"/>
  <c r="AM9" i="15" s="1"/>
  <c r="BG100" i="16"/>
  <c r="AQ98" i="16"/>
  <c r="M96" i="16"/>
  <c r="BG104" i="16"/>
  <c r="BH127" i="16" s="1"/>
  <c r="AQ104" i="16"/>
  <c r="AR127" i="16" s="1"/>
  <c r="BG98" i="16"/>
  <c r="T69" i="16"/>
  <c r="R4" i="12" s="1"/>
  <c r="T5" i="27" s="1"/>
  <c r="V69" i="16"/>
  <c r="T4" i="12" s="1"/>
  <c r="V5" i="27" s="1"/>
  <c r="BC100" i="16"/>
  <c r="AQ100" i="16"/>
  <c r="BC98" i="16"/>
  <c r="BK97" i="16"/>
  <c r="AY97" i="16"/>
  <c r="AU97" i="16"/>
  <c r="BG96" i="16"/>
  <c r="BH119" i="16" s="1"/>
  <c r="BC96" i="16"/>
  <c r="BC69" i="16"/>
  <c r="BA4" i="12" s="1"/>
  <c r="BC5" i="27" s="1"/>
  <c r="AU69" i="16"/>
  <c r="AS4" i="12" s="1"/>
  <c r="AU5" i="27" s="1"/>
  <c r="AQ96" i="16"/>
  <c r="AR119" i="16" s="1"/>
  <c r="Y73" i="16"/>
  <c r="Y96" i="16" s="1"/>
  <c r="O75" i="16"/>
  <c r="O98" i="16" s="1"/>
  <c r="E81" i="16"/>
  <c r="E104" i="16" s="1"/>
  <c r="M104" i="16"/>
  <c r="Y81" i="16"/>
  <c r="Y104" i="16" s="1"/>
  <c r="E96" i="16"/>
  <c r="BC104" i="16"/>
  <c r="AY100" i="16"/>
  <c r="BG99" i="16"/>
  <c r="AQ99" i="16"/>
  <c r="AR122" i="16" s="1"/>
  <c r="AQ97" i="16"/>
  <c r="BK77" i="16"/>
  <c r="BK100" i="16" s="1"/>
  <c r="AU77" i="16"/>
  <c r="AU100" i="16" s="1"/>
  <c r="BC76" i="16"/>
  <c r="BC93" i="16" s="1"/>
  <c r="BB6" i="15" s="1"/>
  <c r="BB9" i="15" s="1"/>
  <c r="BK75" i="16"/>
  <c r="BK98" i="16" s="1"/>
  <c r="BK73" i="16"/>
  <c r="BK96" i="16" s="1"/>
  <c r="AU73" i="16"/>
  <c r="AU96" i="16" s="1"/>
  <c r="BJ81" i="16"/>
  <c r="BF81" i="16"/>
  <c r="BF93" i="16" s="1"/>
  <c r="BE6" i="15" s="1"/>
  <c r="BE9" i="15" s="1"/>
  <c r="BB81" i="16"/>
  <c r="BB104" i="16" s="1"/>
  <c r="AX81" i="16"/>
  <c r="AX104" i="16" s="1"/>
  <c r="AT81" i="16"/>
  <c r="AT104" i="16" s="1"/>
  <c r="AP81" i="16"/>
  <c r="AP104" i="16" s="1"/>
  <c r="AP77" i="16"/>
  <c r="AP100" i="16" s="1"/>
  <c r="AX75" i="16"/>
  <c r="AX98" i="16" s="1"/>
  <c r="BB69" i="16"/>
  <c r="AZ4" i="12" s="1"/>
  <c r="BB5" i="27" s="1"/>
  <c r="BB73" i="16"/>
  <c r="T75" i="16"/>
  <c r="T98" i="16" s="1"/>
  <c r="J81" i="16"/>
  <c r="J104" i="16" s="1"/>
  <c r="Z81" i="16"/>
  <c r="Z104" i="16" s="1"/>
  <c r="AV130" i="16"/>
  <c r="AP105" i="16"/>
  <c r="AP128" i="16" s="1"/>
  <c r="BF98" i="16"/>
  <c r="AY98" i="16"/>
  <c r="BG97" i="16"/>
  <c r="BJ96" i="16"/>
  <c r="AP96" i="16"/>
  <c r="AY73" i="16"/>
  <c r="AY96" i="16" s="1"/>
  <c r="K69" i="16"/>
  <c r="I4" i="12" s="1"/>
  <c r="K5" i="27" s="1"/>
  <c r="AE69" i="16"/>
  <c r="AC4" i="12" s="1"/>
  <c r="AE5" i="27" s="1"/>
  <c r="AM73" i="16"/>
  <c r="AM96" i="16" s="1"/>
  <c r="AZ138" i="16"/>
  <c r="BD135" i="16"/>
  <c r="AV134" i="16"/>
  <c r="BD130" i="16"/>
  <c r="BD106" i="16"/>
  <c r="AN106" i="16"/>
  <c r="AZ103" i="16"/>
  <c r="BD102" i="16"/>
  <c r="AN102" i="16"/>
  <c r="BD99" i="16"/>
  <c r="AV99" i="16"/>
  <c r="AV122" i="16" s="1"/>
  <c r="AN99" i="16"/>
  <c r="BH98" i="16"/>
  <c r="BD98" i="16"/>
  <c r="AZ98" i="16"/>
  <c r="AV98" i="16"/>
  <c r="AV121" i="16" s="1"/>
  <c r="AR98" i="16"/>
  <c r="AN98" i="16"/>
  <c r="BK138" i="16"/>
  <c r="BD138" i="16"/>
  <c r="AV138" i="16"/>
  <c r="AR138" i="16"/>
  <c r="BH135" i="16"/>
  <c r="BH134" i="16"/>
  <c r="AZ134" i="16"/>
  <c r="AR134" i="16"/>
  <c r="BK132" i="16"/>
  <c r="AR130" i="16"/>
  <c r="AS138" i="16"/>
  <c r="BH130" i="16"/>
  <c r="AZ130" i="16"/>
  <c r="AU138" i="16"/>
  <c r="AY138" i="16"/>
  <c r="AZ122" i="16"/>
  <c r="BK134" i="16"/>
  <c r="AU134" i="16"/>
  <c r="BI138" i="16"/>
  <c r="AW138" i="16"/>
  <c r="AW134" i="16"/>
  <c r="AS127" i="16"/>
  <c r="BI125" i="16"/>
  <c r="BA125" i="16"/>
  <c r="AS125" i="16"/>
  <c r="BA115" i="16"/>
  <c r="BA138" i="16" s="1"/>
  <c r="AO111" i="16"/>
  <c r="AO134" i="16" s="1"/>
  <c r="BE110" i="16"/>
  <c r="BE133" i="16" s="1"/>
  <c r="AW110" i="16"/>
  <c r="AW133" i="16" s="1"/>
  <c r="AO110" i="16"/>
  <c r="AO133" i="16" s="1"/>
  <c r="BE106" i="16"/>
  <c r="AS106" i="16"/>
  <c r="AS129" i="16" s="1"/>
  <c r="AW102" i="16"/>
  <c r="AW125" i="16" s="1"/>
  <c r="AO102" i="16"/>
  <c r="AO138" i="16"/>
  <c r="BE115" i="16"/>
  <c r="BE138" i="16" s="1"/>
  <c r="AO114" i="16"/>
  <c r="BI111" i="16"/>
  <c r="BI134" i="16" s="1"/>
  <c r="BE111" i="16"/>
  <c r="BE134" i="16" s="1"/>
  <c r="BA111" i="16"/>
  <c r="BA134" i="16" s="1"/>
  <c r="AS111" i="16"/>
  <c r="AS134" i="16" s="1"/>
  <c r="BI110" i="16"/>
  <c r="BI133" i="16" s="1"/>
  <c r="BA110" i="16"/>
  <c r="BA133" i="16" s="1"/>
  <c r="AS110" i="16"/>
  <c r="AS133" i="16" s="1"/>
  <c r="BI106" i="16"/>
  <c r="BI129" i="16" s="1"/>
  <c r="BA106" i="16"/>
  <c r="BA129" i="16" s="1"/>
  <c r="AW106" i="16"/>
  <c r="AW129" i="16" s="1"/>
  <c r="AO106" i="16"/>
  <c r="BE102" i="16"/>
  <c r="J73" i="16"/>
  <c r="J96" i="16" s="1"/>
  <c r="J69" i="16"/>
  <c r="H4" i="12" s="1"/>
  <c r="J5" i="27" s="1"/>
  <c r="BC134" i="16"/>
  <c r="BF115" i="16"/>
  <c r="BG138" i="16" s="1"/>
  <c r="BB115" i="16"/>
  <c r="BC138" i="16" s="1"/>
  <c r="AP115" i="16"/>
  <c r="AQ138" i="16" s="1"/>
  <c r="BJ137" i="16"/>
  <c r="BF114" i="16"/>
  <c r="BF137" i="16" s="1"/>
  <c r="BC114" i="16"/>
  <c r="BB114" i="16"/>
  <c r="BB137" i="16" s="1"/>
  <c r="AY114" i="16"/>
  <c r="AX114" i="16"/>
  <c r="AX137" i="16" s="1"/>
  <c r="AT114" i="16"/>
  <c r="AT137" i="16" s="1"/>
  <c r="AP114" i="16"/>
  <c r="BJ113" i="16"/>
  <c r="BJ136" i="16" s="1"/>
  <c r="BF113" i="16"/>
  <c r="BG136" i="16" s="1"/>
  <c r="BB113" i="16"/>
  <c r="BB136" i="16" s="1"/>
  <c r="AX113" i="16"/>
  <c r="AT136" i="16"/>
  <c r="AP113" i="16"/>
  <c r="AQ136" i="16" s="1"/>
  <c r="BJ112" i="16"/>
  <c r="BK135" i="16" s="1"/>
  <c r="BF112" i="16"/>
  <c r="BG135" i="16" s="1"/>
  <c r="BB112" i="16"/>
  <c r="BC135" i="16" s="1"/>
  <c r="AX112" i="16"/>
  <c r="AY135" i="16" s="1"/>
  <c r="AT112" i="16"/>
  <c r="AU135" i="16" s="1"/>
  <c r="AP112" i="16"/>
  <c r="AQ135" i="16" s="1"/>
  <c r="BJ110" i="16"/>
  <c r="BK133" i="16" s="1"/>
  <c r="BF110" i="16"/>
  <c r="BB110" i="16"/>
  <c r="AX110" i="16"/>
  <c r="AT110" i="16"/>
  <c r="BJ132" i="16"/>
  <c r="BF109" i="16"/>
  <c r="BG132" i="16" s="1"/>
  <c r="BB109" i="16"/>
  <c r="BC132" i="16" s="1"/>
  <c r="AX109" i="16"/>
  <c r="AX132" i="16" s="1"/>
  <c r="AT109" i="16"/>
  <c r="AU132" i="16" s="1"/>
  <c r="AP109" i="16"/>
  <c r="AQ132" i="16" s="1"/>
  <c r="BG108" i="16"/>
  <c r="AX108" i="16"/>
  <c r="AX131" i="16" s="1"/>
  <c r="BF107" i="16"/>
  <c r="BG130" i="16" s="1"/>
  <c r="BJ105" i="16"/>
  <c r="BJ128" i="16" s="1"/>
  <c r="BF105" i="16"/>
  <c r="BF128" i="16" s="1"/>
  <c r="BB105" i="16"/>
  <c r="BB128" i="16" s="1"/>
  <c r="AX105" i="16"/>
  <c r="AX128" i="16" s="1"/>
  <c r="AT105" i="16"/>
  <c r="AT128" i="16" s="1"/>
  <c r="BC103" i="16"/>
  <c r="BD126" i="16" s="1"/>
  <c r="AU103" i="16"/>
  <c r="BJ101" i="16"/>
  <c r="BJ124" i="16" s="1"/>
  <c r="BF101" i="16"/>
  <c r="BF124" i="16" s="1"/>
  <c r="BB101" i="16"/>
  <c r="BB124" i="16" s="1"/>
  <c r="AT101" i="16"/>
  <c r="AT124" i="16" s="1"/>
  <c r="AP101" i="16"/>
  <c r="AP124" i="16" s="1"/>
  <c r="BJ100" i="16"/>
  <c r="BF100" i="16"/>
  <c r="BB100" i="16"/>
  <c r="AX100" i="16"/>
  <c r="AT100" i="16"/>
  <c r="BJ97" i="16"/>
  <c r="BF97" i="16"/>
  <c r="BF120" i="16" s="1"/>
  <c r="BB97" i="16"/>
  <c r="BC120" i="16" s="1"/>
  <c r="AT97" i="16"/>
  <c r="AT120" i="16" s="1"/>
  <c r="AP97" i="16"/>
  <c r="AP120" i="16" s="1"/>
  <c r="BJ69" i="16"/>
  <c r="BH4" i="12" s="1"/>
  <c r="BJ5" i="27" s="1"/>
  <c r="BF69" i="16"/>
  <c r="BD4" i="12" s="1"/>
  <c r="BF5" i="27" s="1"/>
  <c r="AX69" i="16"/>
  <c r="AV4" i="12" s="1"/>
  <c r="AX5" i="27" s="1"/>
  <c r="AT69" i="16"/>
  <c r="AR4" i="12" s="1"/>
  <c r="AT5" i="27" s="1"/>
  <c r="AP69" i="16"/>
  <c r="AN4" i="12" s="1"/>
  <c r="AP5" i="27" s="1"/>
  <c r="D95" i="16"/>
  <c r="D25" i="16"/>
  <c r="AN114" i="16"/>
  <c r="D72" i="16"/>
  <c r="D118" i="16"/>
  <c r="D48" i="16"/>
  <c r="BD134" i="16"/>
  <c r="E25" i="16"/>
  <c r="AR135" i="16"/>
  <c r="F25" i="16"/>
  <c r="F48" i="16"/>
  <c r="AU136" i="16"/>
  <c r="BD133" i="16"/>
  <c r="AV133" i="16"/>
  <c r="BG69" i="16"/>
  <c r="BE4" i="12" s="1"/>
  <c r="BG5" i="27" s="1"/>
  <c r="AY69" i="16"/>
  <c r="AW4" i="12" s="1"/>
  <c r="AY5" i="27" s="1"/>
  <c r="AQ69" i="16"/>
  <c r="AO4" i="12" s="1"/>
  <c r="AQ5" i="27" s="1"/>
  <c r="BE136" i="16"/>
  <c r="AW136" i="16"/>
  <c r="BE132" i="16"/>
  <c r="AW132" i="16"/>
  <c r="AO132" i="16"/>
  <c r="AV108" i="16"/>
  <c r="AW131" i="16" s="1"/>
  <c r="AV127" i="16"/>
  <c r="BH69" i="16"/>
  <c r="BF4" i="12" s="1"/>
  <c r="BH5" i="27" s="1"/>
  <c r="BD69" i="16"/>
  <c r="BB4" i="12" s="1"/>
  <c r="BD5" i="27" s="1"/>
  <c r="AZ69" i="16"/>
  <c r="AX4" i="12" s="1"/>
  <c r="AV69" i="16"/>
  <c r="AT4" i="12" s="1"/>
  <c r="AV5" i="27" s="1"/>
  <c r="AR69" i="16"/>
  <c r="AP4" i="12" s="1"/>
  <c r="AR5" i="27" s="1"/>
  <c r="AN69" i="16"/>
  <c r="AL4" i="12" s="1"/>
  <c r="BJ138" i="16"/>
  <c r="AT138" i="16"/>
  <c r="BH114" i="16"/>
  <c r="AZ114" i="16"/>
  <c r="AR114" i="16"/>
  <c r="BK108" i="16"/>
  <c r="AT107" i="16"/>
  <c r="AU130" i="16" s="1"/>
  <c r="BK106" i="16"/>
  <c r="BC106" i="16"/>
  <c r="AY106" i="16"/>
  <c r="AZ129" i="16" s="1"/>
  <c r="AQ106" i="16"/>
  <c r="AR129" i="16" s="1"/>
  <c r="BH105" i="16"/>
  <c r="BI128" i="16" s="1"/>
  <c r="AZ105" i="16"/>
  <c r="BA128" i="16" s="1"/>
  <c r="AR105" i="16"/>
  <c r="AS128" i="16" s="1"/>
  <c r="BG103" i="16"/>
  <c r="AQ103" i="16"/>
  <c r="BG102" i="16"/>
  <c r="BH125" i="16" s="1"/>
  <c r="AY102" i="16"/>
  <c r="AZ125" i="16" s="1"/>
  <c r="AQ102" i="16"/>
  <c r="AR125" i="16" s="1"/>
  <c r="BD101" i="16"/>
  <c r="BE124" i="16" s="1"/>
  <c r="AV101" i="16"/>
  <c r="AW124" i="16" s="1"/>
  <c r="AN101" i="16"/>
  <c r="AO124" i="16" s="1"/>
  <c r="BE100" i="16"/>
  <c r="BA100" i="16"/>
  <c r="AS100" i="16"/>
  <c r="BJ99" i="16"/>
  <c r="BK122" i="16" s="1"/>
  <c r="BB99" i="16"/>
  <c r="AT99" i="16"/>
  <c r="AU122" i="16" s="1"/>
  <c r="BD97" i="16"/>
  <c r="BD120" i="16" s="1"/>
  <c r="AR97" i="16"/>
  <c r="AR93" i="16"/>
  <c r="AQ6" i="15" s="1"/>
  <c r="AQ9" i="15" s="1"/>
  <c r="BG114" i="16"/>
  <c r="AQ114" i="16"/>
  <c r="BH113" i="16"/>
  <c r="BI136" i="16" s="1"/>
  <c r="AZ113" i="16"/>
  <c r="BA136" i="16" s="1"/>
  <c r="AR113" i="16"/>
  <c r="AS136" i="16" s="1"/>
  <c r="AN113" i="16"/>
  <c r="AO136" i="16" s="1"/>
  <c r="BE112" i="16"/>
  <c r="BE135" i="16" s="1"/>
  <c r="AW112" i="16"/>
  <c r="AO112" i="16"/>
  <c r="BF111" i="16"/>
  <c r="BG134" i="16" s="1"/>
  <c r="AX111" i="16"/>
  <c r="AY134" i="16" s="1"/>
  <c r="AP111" i="16"/>
  <c r="AQ134" i="16" s="1"/>
  <c r="BG110" i="16"/>
  <c r="BH133" i="16" s="1"/>
  <c r="AY110" i="16"/>
  <c r="AZ133" i="16" s="1"/>
  <c r="AQ110" i="16"/>
  <c r="AR133" i="16" s="1"/>
  <c r="BH109" i="16"/>
  <c r="BI132" i="16" s="1"/>
  <c r="AZ109" i="16"/>
  <c r="BA132" i="16" s="1"/>
  <c r="AR109" i="16"/>
  <c r="AS132" i="16" s="1"/>
  <c r="BC108" i="16"/>
  <c r="BK103" i="16"/>
  <c r="BH108" i="16"/>
  <c r="BJ108" i="16"/>
  <c r="BJ131" i="16" s="1"/>
  <c r="BD108" i="16"/>
  <c r="BE108" i="16"/>
  <c r="BF108" i="16"/>
  <c r="AZ108" i="16"/>
  <c r="BA108" i="16"/>
  <c r="AR108" i="16"/>
  <c r="AT108" i="16"/>
  <c r="AT131" i="16" s="1"/>
  <c r="AO108" i="16"/>
  <c r="AP108" i="16"/>
  <c r="BI107" i="16"/>
  <c r="BI130" i="16" s="1"/>
  <c r="BE107" i="16"/>
  <c r="BE130" i="16" s="1"/>
  <c r="BA107" i="16"/>
  <c r="BA130" i="16" s="1"/>
  <c r="AW107" i="16"/>
  <c r="AW130" i="16" s="1"/>
  <c r="AS107" i="16"/>
  <c r="AS130" i="16" s="1"/>
  <c r="AO107" i="16"/>
  <c r="AO130" i="16" s="1"/>
  <c r="BJ106" i="16"/>
  <c r="BF106" i="16"/>
  <c r="BB106" i="16"/>
  <c r="AX106" i="16"/>
  <c r="AT106" i="16"/>
  <c r="AP106" i="16"/>
  <c r="BK105" i="16"/>
  <c r="BG105" i="16"/>
  <c r="BC105" i="16"/>
  <c r="AY105" i="16"/>
  <c r="AU105" i="16"/>
  <c r="AQ105" i="16"/>
  <c r="BI103" i="16"/>
  <c r="BJ103" i="16"/>
  <c r="BE103" i="16"/>
  <c r="BE126" i="16" s="1"/>
  <c r="BF103" i="16"/>
  <c r="BA103" i="16"/>
  <c r="BB103" i="16"/>
  <c r="AW103" i="16"/>
  <c r="AX103" i="16"/>
  <c r="AS103" i="16"/>
  <c r="AT103" i="16"/>
  <c r="AO103" i="16"/>
  <c r="AP103" i="16"/>
  <c r="BJ102" i="16"/>
  <c r="BJ125" i="16" s="1"/>
  <c r="BF102" i="16"/>
  <c r="BB102" i="16"/>
  <c r="BB125" i="16" s="1"/>
  <c r="AX102" i="16"/>
  <c r="AT102" i="16"/>
  <c r="AT125" i="16" s="1"/>
  <c r="AP102" i="16"/>
  <c r="BK101" i="16"/>
  <c r="BG101" i="16"/>
  <c r="BC101" i="16"/>
  <c r="AY101" i="16"/>
  <c r="AU101" i="16"/>
  <c r="AQ101" i="16"/>
  <c r="BH100" i="16"/>
  <c r="BD100" i="16"/>
  <c r="AZ100" i="16"/>
  <c r="AV100" i="16"/>
  <c r="AR100" i="16"/>
  <c r="AN100" i="16"/>
  <c r="BI99" i="16"/>
  <c r="BE99" i="16"/>
  <c r="BA99" i="16"/>
  <c r="AW99" i="16"/>
  <c r="AS99" i="16"/>
  <c r="AS122" i="16" s="1"/>
  <c r="AO99" i="16"/>
  <c r="AX138" i="16"/>
  <c r="BD114" i="16"/>
  <c r="AV114" i="16"/>
  <c r="BD136" i="16"/>
  <c r="AV136" i="16"/>
  <c r="BI135" i="16"/>
  <c r="BA135" i="16"/>
  <c r="AS135" i="16"/>
  <c r="BD132" i="16"/>
  <c r="AV132" i="16"/>
  <c r="AY108" i="16"/>
  <c r="AU108" i="16"/>
  <c r="BJ107" i="16"/>
  <c r="BK130" i="16" s="1"/>
  <c r="AX107" i="16"/>
  <c r="AY130" i="16" s="1"/>
  <c r="AP107" i="16"/>
  <c r="AQ130" i="16" s="1"/>
  <c r="BG106" i="16"/>
  <c r="BH129" i="16" s="1"/>
  <c r="AU106" i="16"/>
  <c r="AV129" i="16" s="1"/>
  <c r="BD105" i="16"/>
  <c r="BE128" i="16" s="1"/>
  <c r="AV105" i="16"/>
  <c r="AW128" i="16" s="1"/>
  <c r="AN105" i="16"/>
  <c r="AO128" i="16" s="1"/>
  <c r="AY103" i="16"/>
  <c r="BK102" i="16"/>
  <c r="BC102" i="16"/>
  <c r="AU102" i="16"/>
  <c r="AV125" i="16" s="1"/>
  <c r="BH101" i="16"/>
  <c r="BI124" i="16" s="1"/>
  <c r="AZ101" i="16"/>
  <c r="BA124" i="16" s="1"/>
  <c r="AR101" i="16"/>
  <c r="AS124" i="16" s="1"/>
  <c r="BI100" i="16"/>
  <c r="AW100" i="16"/>
  <c r="AO100" i="16"/>
  <c r="BF99" i="16"/>
  <c r="AX99" i="16"/>
  <c r="AY122" i="16" s="1"/>
  <c r="AP99" i="16"/>
  <c r="BG93" i="16"/>
  <c r="BF6" i="15" s="1"/>
  <c r="BF9" i="15" s="1"/>
  <c r="AQ93" i="16"/>
  <c r="AP6" i="15" s="1"/>
  <c r="AP9" i="15" s="1"/>
  <c r="BH97" i="16"/>
  <c r="BI120" i="16" s="1"/>
  <c r="AZ97" i="16"/>
  <c r="AV97" i="16"/>
  <c r="AN97" i="16"/>
  <c r="BK114" i="16"/>
  <c r="BK137" i="16" s="1"/>
  <c r="AU114" i="16"/>
  <c r="BB108" i="16"/>
  <c r="AQ108" i="16"/>
  <c r="BB107" i="16"/>
  <c r="BC130" i="16" s="1"/>
  <c r="BI69" i="16"/>
  <c r="BG4" i="12" s="1"/>
  <c r="BI5" i="27" s="1"/>
  <c r="BE69" i="16"/>
  <c r="BC4" i="12" s="1"/>
  <c r="BE5" i="27" s="1"/>
  <c r="BA69" i="16"/>
  <c r="AY4" i="12" s="1"/>
  <c r="BA5" i="27" s="1"/>
  <c r="AW69" i="16"/>
  <c r="AU4" i="12" s="1"/>
  <c r="AW5" i="27" s="1"/>
  <c r="AS69" i="16"/>
  <c r="AQ4" i="12" s="1"/>
  <c r="AS5" i="27" s="1"/>
  <c r="AO69" i="16"/>
  <c r="AM4" i="12" s="1"/>
  <c r="AO5" i="27" s="1"/>
  <c r="F72" i="16"/>
  <c r="F95" i="16"/>
  <c r="G73" i="16"/>
  <c r="G96" i="16" s="1"/>
  <c r="G69" i="16"/>
  <c r="E4" i="12" s="1"/>
  <c r="G5" i="27" s="1"/>
  <c r="K73" i="16"/>
  <c r="K96" i="16" s="1"/>
  <c r="O73" i="16"/>
  <c r="O96" i="16" s="1"/>
  <c r="S73" i="16"/>
  <c r="S69" i="16"/>
  <c r="Q4" i="12" s="1"/>
  <c r="S5" i="27" s="1"/>
  <c r="W73" i="16"/>
  <c r="W96" i="16" s="1"/>
  <c r="W69" i="16"/>
  <c r="U4" i="12" s="1"/>
  <c r="W5" i="27" s="1"/>
  <c r="AA73" i="16"/>
  <c r="AA96" i="16" s="1"/>
  <c r="AE73" i="16"/>
  <c r="AI73" i="16"/>
  <c r="AI69" i="16"/>
  <c r="AG4" i="12" s="1"/>
  <c r="AI5" i="27" s="1"/>
  <c r="AM69" i="16"/>
  <c r="AK4" i="12" s="1"/>
  <c r="AM5" i="27" s="1"/>
  <c r="F74" i="16"/>
  <c r="F97" i="16" s="1"/>
  <c r="J74" i="16"/>
  <c r="R74" i="16"/>
  <c r="R97" i="16" s="1"/>
  <c r="V74" i="16"/>
  <c r="Z74" i="16"/>
  <c r="Z97" i="16" s="1"/>
  <c r="AH74" i="16"/>
  <c r="AL74" i="16"/>
  <c r="AL97" i="16" s="1"/>
  <c r="E75" i="16"/>
  <c r="E98" i="16" s="1"/>
  <c r="I75" i="16"/>
  <c r="I98" i="16" s="1"/>
  <c r="M75" i="16"/>
  <c r="M98" i="16" s="1"/>
  <c r="Q75" i="16"/>
  <c r="U75" i="16"/>
  <c r="U98" i="16" s="1"/>
  <c r="Y75" i="16"/>
  <c r="AG75" i="16"/>
  <c r="AG98" i="16" s="1"/>
  <c r="AK75" i="16"/>
  <c r="H76" i="16"/>
  <c r="H99" i="16" s="1"/>
  <c r="L76" i="16"/>
  <c r="P76" i="16"/>
  <c r="T99" i="16"/>
  <c r="X76" i="16"/>
  <c r="AB76" i="16"/>
  <c r="AF76" i="16"/>
  <c r="AF99" i="16" s="1"/>
  <c r="AJ76" i="16"/>
  <c r="AJ99" i="16" s="1"/>
  <c r="G77" i="16"/>
  <c r="K77" i="16"/>
  <c r="K100" i="16" s="1"/>
  <c r="O77" i="16"/>
  <c r="O100" i="16" s="1"/>
  <c r="S77" i="16"/>
  <c r="S100" i="16" s="1"/>
  <c r="W77" i="16"/>
  <c r="W100" i="16" s="1"/>
  <c r="AA77" i="16"/>
  <c r="AA100" i="16" s="1"/>
  <c r="AE77" i="16"/>
  <c r="AI77" i="16"/>
  <c r="AM100" i="16"/>
  <c r="F78" i="16"/>
  <c r="F101" i="16" s="1"/>
  <c r="J78" i="16"/>
  <c r="R78" i="16"/>
  <c r="R101" i="16" s="1"/>
  <c r="V78" i="16"/>
  <c r="Z78" i="16"/>
  <c r="Z101" i="16" s="1"/>
  <c r="AH78" i="16"/>
  <c r="AL78" i="16"/>
  <c r="AL101" i="16" s="1"/>
  <c r="E79" i="16"/>
  <c r="E102" i="16" s="1"/>
  <c r="I79" i="16"/>
  <c r="I102" i="16" s="1"/>
  <c r="M79" i="16"/>
  <c r="Q79" i="16"/>
  <c r="Q102" i="16" s="1"/>
  <c r="U79" i="16"/>
  <c r="U102" i="16" s="1"/>
  <c r="Y79" i="16"/>
  <c r="Y102" i="16" s="1"/>
  <c r="AG79" i="16"/>
  <c r="AG102" i="16" s="1"/>
  <c r="AK79" i="16"/>
  <c r="AK102" i="16" s="1"/>
  <c r="H80" i="16"/>
  <c r="H103" i="16" s="1"/>
  <c r="L80" i="16"/>
  <c r="L103" i="16" s="1"/>
  <c r="P80" i="16"/>
  <c r="X80" i="16"/>
  <c r="X103" i="16" s="1"/>
  <c r="AB80" i="16"/>
  <c r="AF80" i="16"/>
  <c r="AJ80" i="16"/>
  <c r="AJ103" i="16" s="1"/>
  <c r="G81" i="16"/>
  <c r="K81" i="16"/>
  <c r="K104" i="16" s="1"/>
  <c r="O81" i="16"/>
  <c r="O104" i="16" s="1"/>
  <c r="S81" i="16"/>
  <c r="S104" i="16" s="1"/>
  <c r="W81" i="16"/>
  <c r="AA81" i="16"/>
  <c r="AE81" i="16"/>
  <c r="AE104" i="16" s="1"/>
  <c r="AI81" i="16"/>
  <c r="F82" i="16"/>
  <c r="F105" i="16" s="1"/>
  <c r="J82" i="16"/>
  <c r="J105" i="16" s="1"/>
  <c r="R82" i="16"/>
  <c r="R105" i="16" s="1"/>
  <c r="V82" i="16"/>
  <c r="Z82" i="16"/>
  <c r="Z105" i="16" s="1"/>
  <c r="AH82" i="16"/>
  <c r="AL82" i="16"/>
  <c r="AL105" i="16" s="1"/>
  <c r="E83" i="16"/>
  <c r="E106" i="16" s="1"/>
  <c r="I83" i="16"/>
  <c r="I106" i="16" s="1"/>
  <c r="M83" i="16"/>
  <c r="Q83" i="16"/>
  <c r="Q106" i="16" s="1"/>
  <c r="U83" i="16"/>
  <c r="U106" i="16" s="1"/>
  <c r="Y83" i="16"/>
  <c r="AG83" i="16"/>
  <c r="AG106" i="16" s="1"/>
  <c r="AK83" i="16"/>
  <c r="H84" i="16"/>
  <c r="H107" i="16" s="1"/>
  <c r="L84" i="16"/>
  <c r="L107" i="16" s="1"/>
  <c r="P84" i="16"/>
  <c r="P107" i="16" s="1"/>
  <c r="T107" i="16"/>
  <c r="X84" i="16"/>
  <c r="AB84" i="16"/>
  <c r="AB107" i="16" s="1"/>
  <c r="AF84" i="16"/>
  <c r="AF107" i="16" s="1"/>
  <c r="AJ84" i="16"/>
  <c r="AJ107" i="16" s="1"/>
  <c r="G85" i="16"/>
  <c r="K85" i="16"/>
  <c r="O85" i="16"/>
  <c r="S85" i="16"/>
  <c r="W85" i="16"/>
  <c r="AA85" i="16"/>
  <c r="AE85" i="16"/>
  <c r="AI85" i="16"/>
  <c r="F86" i="16"/>
  <c r="J86" i="16"/>
  <c r="R86" i="16"/>
  <c r="R109" i="16" s="1"/>
  <c r="V86" i="16"/>
  <c r="Z109" i="16"/>
  <c r="Z86" i="16"/>
  <c r="AH86" i="16"/>
  <c r="AL109" i="16"/>
  <c r="AL86" i="16"/>
  <c r="E87" i="16"/>
  <c r="E110" i="16" s="1"/>
  <c r="I87" i="16"/>
  <c r="I110" i="16" s="1"/>
  <c r="M87" i="16"/>
  <c r="Q87" i="16"/>
  <c r="U87" i="16"/>
  <c r="Y87" i="16"/>
  <c r="AG87" i="16"/>
  <c r="AG110" i="16" s="1"/>
  <c r="AK87" i="16"/>
  <c r="H88" i="16"/>
  <c r="L88" i="16"/>
  <c r="P111" i="16"/>
  <c r="P88" i="16"/>
  <c r="T111" i="16"/>
  <c r="X88" i="16"/>
  <c r="AB111" i="16"/>
  <c r="AB88" i="16"/>
  <c r="AF88" i="16"/>
  <c r="AF111" i="16" s="1"/>
  <c r="AJ88" i="16"/>
  <c r="G89" i="16"/>
  <c r="K89" i="16"/>
  <c r="O112" i="16"/>
  <c r="O89" i="16"/>
  <c r="S89" i="16"/>
  <c r="S112" i="16" s="1"/>
  <c r="W89" i="16"/>
  <c r="AA112" i="16"/>
  <c r="AA89" i="16"/>
  <c r="AE89" i="16"/>
  <c r="AE112" i="16" s="1"/>
  <c r="AI89" i="16"/>
  <c r="AI112" i="16" s="1"/>
  <c r="AM112" i="16"/>
  <c r="AN135" i="16" s="1"/>
  <c r="F90" i="16"/>
  <c r="F113" i="16" s="1"/>
  <c r="J90" i="16"/>
  <c r="J113" i="16" s="1"/>
  <c r="R90" i="16"/>
  <c r="R113" i="16" s="1"/>
  <c r="V90" i="16"/>
  <c r="Z90" i="16"/>
  <c r="AH90" i="16"/>
  <c r="AL90" i="16"/>
  <c r="E91" i="16"/>
  <c r="I91" i="16"/>
  <c r="M91" i="16"/>
  <c r="Q91" i="16"/>
  <c r="U91" i="16"/>
  <c r="U114" i="16" s="1"/>
  <c r="Y91" i="16"/>
  <c r="AG91" i="16"/>
  <c r="AK91" i="16"/>
  <c r="AL114" i="16" s="1"/>
  <c r="H92" i="16"/>
  <c r="H115" i="16" s="1"/>
  <c r="L115" i="16"/>
  <c r="L92" i="16"/>
  <c r="P92" i="16"/>
  <c r="P115" i="16" s="1"/>
  <c r="T115" i="16"/>
  <c r="X115" i="16"/>
  <c r="X92" i="16"/>
  <c r="AB92" i="16"/>
  <c r="AF92" i="16"/>
  <c r="AJ115" i="16"/>
  <c r="AJ92" i="16"/>
  <c r="D69" i="16"/>
  <c r="B4" i="12" s="1"/>
  <c r="O69" i="16"/>
  <c r="M4" i="12" s="1"/>
  <c r="O5" i="27" s="1"/>
  <c r="Z69" i="16"/>
  <c r="X4" i="12" s="1"/>
  <c r="Z5" i="27" s="1"/>
  <c r="AJ69" i="16"/>
  <c r="AH4" i="12" s="1"/>
  <c r="AJ5" i="27" s="1"/>
  <c r="AD74" i="16"/>
  <c r="AD97" i="16" s="1"/>
  <c r="D76" i="16"/>
  <c r="AD78" i="16"/>
  <c r="AD101" i="16" s="1"/>
  <c r="D80" i="16"/>
  <c r="AD82" i="16"/>
  <c r="AD105" i="16" s="1"/>
  <c r="D84" i="16"/>
  <c r="AD86" i="16"/>
  <c r="AD109" i="16" s="1"/>
  <c r="D88" i="16"/>
  <c r="D111" i="16" s="1"/>
  <c r="D134" i="16" s="1"/>
  <c r="AD90" i="16"/>
  <c r="AD113" i="16" s="1"/>
  <c r="D92" i="16"/>
  <c r="D73" i="16"/>
  <c r="H73" i="16"/>
  <c r="H96" i="16" s="1"/>
  <c r="H69" i="16"/>
  <c r="F4" i="12" s="1"/>
  <c r="H5" i="27" s="1"/>
  <c r="L73" i="16"/>
  <c r="L69" i="16"/>
  <c r="J4" i="12" s="1"/>
  <c r="L5" i="27" s="1"/>
  <c r="P73" i="16"/>
  <c r="P96" i="16" s="1"/>
  <c r="T73" i="16"/>
  <c r="X73" i="16"/>
  <c r="X69" i="16"/>
  <c r="V4" i="12" s="1"/>
  <c r="X5" i="27" s="1"/>
  <c r="AB73" i="16"/>
  <c r="AB96" i="16" s="1"/>
  <c r="AB69" i="16"/>
  <c r="Z4" i="12" s="1"/>
  <c r="AF73" i="16"/>
  <c r="AF96" i="16" s="1"/>
  <c r="AJ73" i="16"/>
  <c r="G74" i="16"/>
  <c r="K74" i="16"/>
  <c r="O74" i="16"/>
  <c r="O97" i="16" s="1"/>
  <c r="S74" i="16"/>
  <c r="S97" i="16" s="1"/>
  <c r="W74" i="16"/>
  <c r="W97" i="16" s="1"/>
  <c r="AA74" i="16"/>
  <c r="AE74" i="16"/>
  <c r="AE97" i="16" s="1"/>
  <c r="AI74" i="16"/>
  <c r="AI97" i="16" s="1"/>
  <c r="AM74" i="16"/>
  <c r="F75" i="16"/>
  <c r="F98" i="16" s="1"/>
  <c r="G121" i="16" s="1"/>
  <c r="J75" i="16"/>
  <c r="J98" i="16" s="1"/>
  <c r="N75" i="16"/>
  <c r="R75" i="16"/>
  <c r="R98" i="16" s="1"/>
  <c r="V75" i="16"/>
  <c r="V98" i="16" s="1"/>
  <c r="Z75" i="16"/>
  <c r="AD75" i="16"/>
  <c r="AD98" i="16" s="1"/>
  <c r="AH75" i="16"/>
  <c r="AH98" i="16" s="1"/>
  <c r="AL75" i="16"/>
  <c r="AL98" i="16" s="1"/>
  <c r="E76" i="16"/>
  <c r="E99" i="16" s="1"/>
  <c r="I76" i="16"/>
  <c r="M76" i="16"/>
  <c r="Q76" i="16"/>
  <c r="Q99" i="16" s="1"/>
  <c r="U76" i="16"/>
  <c r="U99" i="16" s="1"/>
  <c r="Y76" i="16"/>
  <c r="Y99" i="16" s="1"/>
  <c r="AC76" i="16"/>
  <c r="AG76" i="16"/>
  <c r="AG99" i="16" s="1"/>
  <c r="AK76" i="16"/>
  <c r="AK99" i="16" s="1"/>
  <c r="D77" i="16"/>
  <c r="H77" i="16"/>
  <c r="L77" i="16"/>
  <c r="L100" i="16" s="1"/>
  <c r="P77" i="16"/>
  <c r="P100" i="16" s="1"/>
  <c r="T77" i="16"/>
  <c r="X77" i="16"/>
  <c r="X100" i="16" s="1"/>
  <c r="AB77" i="16"/>
  <c r="AB100" i="16" s="1"/>
  <c r="AF77" i="16"/>
  <c r="AF100" i="16" s="1"/>
  <c r="AJ77" i="16"/>
  <c r="AJ100" i="16" s="1"/>
  <c r="G78" i="16"/>
  <c r="G101" i="16" s="1"/>
  <c r="K78" i="16"/>
  <c r="K101" i="16" s="1"/>
  <c r="O78" i="16"/>
  <c r="O101" i="16" s="1"/>
  <c r="S78" i="16"/>
  <c r="S101" i="16" s="1"/>
  <c r="W78" i="16"/>
  <c r="W101" i="16" s="1"/>
  <c r="AA78" i="16"/>
  <c r="AA101" i="16" s="1"/>
  <c r="AE78" i="16"/>
  <c r="AE101" i="16" s="1"/>
  <c r="AI78" i="16"/>
  <c r="AM78" i="16"/>
  <c r="AM101" i="16" s="1"/>
  <c r="F79" i="16"/>
  <c r="F102" i="16" s="1"/>
  <c r="J79" i="16"/>
  <c r="J102" i="16" s="1"/>
  <c r="N79" i="16"/>
  <c r="R79" i="16"/>
  <c r="R102" i="16" s="1"/>
  <c r="V79" i="16"/>
  <c r="V102" i="16" s="1"/>
  <c r="Z79" i="16"/>
  <c r="Z102" i="16" s="1"/>
  <c r="AD79" i="16"/>
  <c r="AD102" i="16" s="1"/>
  <c r="AH79" i="16"/>
  <c r="AL79" i="16"/>
  <c r="AL102" i="16" s="1"/>
  <c r="E80" i="16"/>
  <c r="I80" i="16"/>
  <c r="I103" i="16" s="1"/>
  <c r="M80" i="16"/>
  <c r="N103" i="16" s="1"/>
  <c r="Q80" i="16"/>
  <c r="U80" i="16"/>
  <c r="U103" i="16" s="1"/>
  <c r="Y80" i="16"/>
  <c r="AC80" i="16"/>
  <c r="AG80" i="16"/>
  <c r="AK80" i="16"/>
  <c r="D81" i="16"/>
  <c r="D104" i="16" s="1"/>
  <c r="H81" i="16"/>
  <c r="L81" i="16"/>
  <c r="P81" i="16"/>
  <c r="T81" i="16"/>
  <c r="X81" i="16"/>
  <c r="AB81" i="16"/>
  <c r="AF81" i="16"/>
  <c r="AF104" i="16" s="1"/>
  <c r="AJ81" i="16"/>
  <c r="G82" i="16"/>
  <c r="G105" i="16" s="1"/>
  <c r="K82" i="16"/>
  <c r="K105" i="16" s="1"/>
  <c r="O82" i="16"/>
  <c r="S82" i="16"/>
  <c r="W82" i="16"/>
  <c r="W105" i="16" s="1"/>
  <c r="AA82" i="16"/>
  <c r="AA105" i="16" s="1"/>
  <c r="AE82" i="16"/>
  <c r="AE105" i="16" s="1"/>
  <c r="AI82" i="16"/>
  <c r="AM82" i="16"/>
  <c r="F83" i="16"/>
  <c r="F106" i="16" s="1"/>
  <c r="J83" i="16"/>
  <c r="J106" i="16" s="1"/>
  <c r="N83" i="16"/>
  <c r="N106" i="16" s="1"/>
  <c r="R83" i="16"/>
  <c r="R106" i="16" s="1"/>
  <c r="V83" i="16"/>
  <c r="Z83" i="16"/>
  <c r="Z106" i="16" s="1"/>
  <c r="AD83" i="16"/>
  <c r="AD106" i="16" s="1"/>
  <c r="AH83" i="16"/>
  <c r="AH106" i="16" s="1"/>
  <c r="AL83" i="16"/>
  <c r="E84" i="16"/>
  <c r="E107" i="16"/>
  <c r="I84" i="16"/>
  <c r="I107" i="16" s="1"/>
  <c r="M107" i="16"/>
  <c r="M84" i="16"/>
  <c r="Q84" i="16"/>
  <c r="Q107" i="16" s="1"/>
  <c r="U84" i="16"/>
  <c r="U107" i="16" s="1"/>
  <c r="F69" i="16"/>
  <c r="D4" i="12" s="1"/>
  <c r="F5" i="27" s="1"/>
  <c r="P69" i="16"/>
  <c r="N4" i="12" s="1"/>
  <c r="AA69" i="16"/>
  <c r="Y4" i="12" s="1"/>
  <c r="AA5" i="27" s="1"/>
  <c r="AL69" i="16"/>
  <c r="AJ4" i="12" s="1"/>
  <c r="AL5" i="27" s="1"/>
  <c r="N74" i="16"/>
  <c r="AC75" i="16"/>
  <c r="N78" i="16"/>
  <c r="N101" i="16" s="1"/>
  <c r="AC79" i="16"/>
  <c r="N82" i="16"/>
  <c r="N105" i="16" s="1"/>
  <c r="AC83" i="16"/>
  <c r="N86" i="16"/>
  <c r="N109" i="16" s="1"/>
  <c r="AC87" i="16"/>
  <c r="AC110" i="16" s="1"/>
  <c r="N90" i="16"/>
  <c r="AC91" i="16"/>
  <c r="AD114" i="16" s="1"/>
  <c r="F73" i="16"/>
  <c r="F96" i="16" s="1"/>
  <c r="N73" i="16"/>
  <c r="V73" i="16"/>
  <c r="V96" i="16" s="1"/>
  <c r="AD73" i="16"/>
  <c r="AL73" i="16"/>
  <c r="E74" i="16"/>
  <c r="E97" i="16" s="1"/>
  <c r="M74" i="16"/>
  <c r="M97" i="16" s="1"/>
  <c r="Q97" i="16"/>
  <c r="U74" i="16"/>
  <c r="Y74" i="16"/>
  <c r="Y97" i="16" s="1"/>
  <c r="AC97" i="16"/>
  <c r="AG74" i="16"/>
  <c r="AG97" i="16" s="1"/>
  <c r="AK74" i="16"/>
  <c r="AK97" i="16" s="1"/>
  <c r="D75" i="16"/>
  <c r="L75" i="16"/>
  <c r="L98" i="16" s="1"/>
  <c r="P75" i="16"/>
  <c r="X75" i="16"/>
  <c r="AF75" i="16"/>
  <c r="G99" i="16"/>
  <c r="K76" i="16"/>
  <c r="K99" i="16" s="1"/>
  <c r="O76" i="16"/>
  <c r="W76" i="16"/>
  <c r="W99" i="16" s="1"/>
  <c r="AA76" i="16"/>
  <c r="AE76" i="16"/>
  <c r="AI99" i="16"/>
  <c r="AM76" i="16"/>
  <c r="AM99" i="16" s="1"/>
  <c r="F77" i="16"/>
  <c r="F100" i="16" s="1"/>
  <c r="J100" i="16"/>
  <c r="N77" i="16"/>
  <c r="V77" i="16"/>
  <c r="V100" i="16" s="1"/>
  <c r="Z100" i="16"/>
  <c r="AD77" i="16"/>
  <c r="AD100" i="16" s="1"/>
  <c r="AL77" i="16"/>
  <c r="AL100" i="16" s="1"/>
  <c r="E78" i="16"/>
  <c r="M78" i="16"/>
  <c r="M101" i="16" s="1"/>
  <c r="Q101" i="16"/>
  <c r="U78" i="16"/>
  <c r="U101" i="16" s="1"/>
  <c r="Y78" i="16"/>
  <c r="Y101" i="16" s="1"/>
  <c r="AC101" i="16"/>
  <c r="AG78" i="16"/>
  <c r="AG101" i="16" s="1"/>
  <c r="AK78" i="16"/>
  <c r="AK101" i="16" s="1"/>
  <c r="D79" i="16"/>
  <c r="L79" i="16"/>
  <c r="L102" i="16" s="1"/>
  <c r="P79" i="16"/>
  <c r="T102" i="16"/>
  <c r="X79" i="16"/>
  <c r="X102" i="16" s="1"/>
  <c r="AF79" i="16"/>
  <c r="AF102" i="16" s="1"/>
  <c r="K80" i="16"/>
  <c r="O80" i="16"/>
  <c r="O103" i="16" s="1"/>
  <c r="T103" i="16"/>
  <c r="W80" i="16"/>
  <c r="AA80" i="16"/>
  <c r="AE80" i="16"/>
  <c r="AM80" i="16"/>
  <c r="AN103" i="16" s="1"/>
  <c r="F81" i="16"/>
  <c r="F104" i="16" s="1"/>
  <c r="N81" i="16"/>
  <c r="V81" i="16"/>
  <c r="AD81" i="16"/>
  <c r="AL81" i="16"/>
  <c r="E82" i="16"/>
  <c r="M82" i="16"/>
  <c r="M105" i="16" s="1"/>
  <c r="U82" i="16"/>
  <c r="U105" i="16" s="1"/>
  <c r="Y82" i="16"/>
  <c r="AC105" i="16"/>
  <c r="AG82" i="16"/>
  <c r="AG105" i="16" s="1"/>
  <c r="AK82" i="16"/>
  <c r="D83" i="16"/>
  <c r="L83" i="16"/>
  <c r="P83" i="16"/>
  <c r="X83" i="16"/>
  <c r="AF83" i="16"/>
  <c r="G107" i="16"/>
  <c r="K84" i="16"/>
  <c r="K107" i="16" s="1"/>
  <c r="O84" i="16"/>
  <c r="O107" i="16" s="1"/>
  <c r="S107" i="16"/>
  <c r="W84" i="16"/>
  <c r="W107" i="16" s="1"/>
  <c r="AA84" i="16"/>
  <c r="AA107" i="16" s="1"/>
  <c r="AE84" i="16"/>
  <c r="AI107" i="16"/>
  <c r="AM84" i="16"/>
  <c r="AM107" i="16" s="1"/>
  <c r="AN130" i="16" s="1"/>
  <c r="F85" i="16"/>
  <c r="G108" i="16" s="1"/>
  <c r="N85" i="16"/>
  <c r="O108" i="16" s="1"/>
  <c r="V85" i="16"/>
  <c r="AD85" i="16"/>
  <c r="AL85" i="16"/>
  <c r="AN108" i="16" s="1"/>
  <c r="E86" i="16"/>
  <c r="E109" i="16" s="1"/>
  <c r="M86" i="16"/>
  <c r="Q109" i="16"/>
  <c r="U86" i="16"/>
  <c r="U109" i="16" s="1"/>
  <c r="Y86" i="16"/>
  <c r="AC109" i="16"/>
  <c r="AG86" i="16"/>
  <c r="AG109" i="16" s="1"/>
  <c r="AK86" i="16"/>
  <c r="D110" i="16"/>
  <c r="D87" i="16"/>
  <c r="L87" i="16"/>
  <c r="P110" i="16"/>
  <c r="P87" i="16"/>
  <c r="T110" i="16"/>
  <c r="X87" i="16"/>
  <c r="AF87" i="16"/>
  <c r="AF110" i="16" s="1"/>
  <c r="G111" i="16"/>
  <c r="K88" i="16"/>
  <c r="O111" i="16"/>
  <c r="O88" i="16"/>
  <c r="S111" i="16"/>
  <c r="W88" i="16"/>
  <c r="W111" i="16" s="1"/>
  <c r="AA111" i="16"/>
  <c r="AA88" i="16"/>
  <c r="AE88" i="16"/>
  <c r="AI111" i="16"/>
  <c r="AM111" i="16"/>
  <c r="AM88" i="16"/>
  <c r="F89" i="16"/>
  <c r="J112" i="16"/>
  <c r="N112" i="16"/>
  <c r="N89" i="16"/>
  <c r="V89" i="16"/>
  <c r="V112" i="16" s="1"/>
  <c r="Z112" i="16"/>
  <c r="AD89" i="16"/>
  <c r="AL89" i="16"/>
  <c r="AL112" i="16" s="1"/>
  <c r="M90" i="16"/>
  <c r="M113" i="16" s="1"/>
  <c r="Q113" i="16"/>
  <c r="U90" i="16"/>
  <c r="U113" i="16" s="1"/>
  <c r="Y113" i="16"/>
  <c r="Y90" i="16"/>
  <c r="AC113" i="16"/>
  <c r="AG90" i="16"/>
  <c r="AG113" i="16" s="1"/>
  <c r="AK113" i="16"/>
  <c r="AK90" i="16"/>
  <c r="D114" i="16"/>
  <c r="D91" i="16"/>
  <c r="L91" i="16"/>
  <c r="P91" i="16"/>
  <c r="Q114" i="16" s="1"/>
  <c r="X91" i="16"/>
  <c r="Y114" i="16" s="1"/>
  <c r="AF91" i="16"/>
  <c r="G115" i="16"/>
  <c r="K92" i="16"/>
  <c r="K115" i="16" s="1"/>
  <c r="O115" i="16"/>
  <c r="O92" i="16"/>
  <c r="S115" i="16"/>
  <c r="W115" i="16"/>
  <c r="W92" i="16"/>
  <c r="AA92" i="16"/>
  <c r="AA115" i="16" s="1"/>
  <c r="AE92" i="16"/>
  <c r="AI115" i="16"/>
  <c r="AM92" i="16"/>
  <c r="AM115" i="16" s="1"/>
  <c r="N69" i="16"/>
  <c r="L4" i="12" s="1"/>
  <c r="N5" i="27" s="1"/>
  <c r="AD69" i="16"/>
  <c r="AB4" i="12" s="1"/>
  <c r="AD5" i="27" s="1"/>
  <c r="AH73" i="16"/>
  <c r="AH96" i="16" s="1"/>
  <c r="I74" i="16"/>
  <c r="I97" i="16" s="1"/>
  <c r="AB75" i="16"/>
  <c r="AH77" i="16"/>
  <c r="I78" i="16"/>
  <c r="AB79" i="16"/>
  <c r="AH81" i="16"/>
  <c r="I82" i="16"/>
  <c r="AB83" i="16"/>
  <c r="AB106" i="16" s="1"/>
  <c r="AH85" i="16"/>
  <c r="I86" i="16"/>
  <c r="I109" i="16" s="1"/>
  <c r="AB87" i="16"/>
  <c r="AB110" i="16" s="1"/>
  <c r="AH89" i="16"/>
  <c r="AH112" i="16" s="1"/>
  <c r="I90" i="16"/>
  <c r="AB91" i="16"/>
  <c r="AC114" i="16" s="1"/>
  <c r="S99" i="16"/>
  <c r="E69" i="16"/>
  <c r="C4" i="12" s="1"/>
  <c r="E5" i="27" s="1"/>
  <c r="I73" i="16"/>
  <c r="I96" i="16" s="1"/>
  <c r="I69" i="16"/>
  <c r="G4" i="12" s="1"/>
  <c r="I5" i="27" s="1"/>
  <c r="M69" i="16"/>
  <c r="K4" i="12" s="1"/>
  <c r="M5" i="27" s="1"/>
  <c r="Q73" i="16"/>
  <c r="Q69" i="16"/>
  <c r="O4" i="12" s="1"/>
  <c r="Q5" i="27" s="1"/>
  <c r="U73" i="16"/>
  <c r="U96" i="16" s="1"/>
  <c r="U69" i="16"/>
  <c r="S4" i="12" s="1"/>
  <c r="U5" i="27" s="1"/>
  <c r="Y69" i="16"/>
  <c r="W4" i="12" s="1"/>
  <c r="Y5" i="27" s="1"/>
  <c r="AC73" i="16"/>
  <c r="AC96" i="16" s="1"/>
  <c r="AC69" i="16"/>
  <c r="AA4" i="12" s="1"/>
  <c r="AC5" i="27" s="1"/>
  <c r="AG73" i="16"/>
  <c r="AG69" i="16"/>
  <c r="AE4" i="12" s="1"/>
  <c r="AG5" i="27" s="1"/>
  <c r="AK73" i="16"/>
  <c r="AK69" i="16"/>
  <c r="AI4" i="12" s="1"/>
  <c r="AK5" i="27" s="1"/>
  <c r="D74" i="16"/>
  <c r="D97" i="16" s="1"/>
  <c r="L74" i="16"/>
  <c r="L97" i="16" s="1"/>
  <c r="P74" i="16"/>
  <c r="P97" i="16" s="1"/>
  <c r="T74" i="16"/>
  <c r="T97" i="16" s="1"/>
  <c r="AB74" i="16"/>
  <c r="AB97" i="16" s="1"/>
  <c r="AF74" i="16"/>
  <c r="AF97" i="16" s="1"/>
  <c r="K75" i="16"/>
  <c r="S75" i="16"/>
  <c r="AA75" i="16"/>
  <c r="AE75" i="16"/>
  <c r="AE98" i="16" s="1"/>
  <c r="AM75" i="16"/>
  <c r="F76" i="16"/>
  <c r="F99" i="16" s="1"/>
  <c r="J76" i="16"/>
  <c r="J99" i="16" s="1"/>
  <c r="N99" i="16"/>
  <c r="R76" i="16"/>
  <c r="V76" i="16"/>
  <c r="V99" i="16" s="1"/>
  <c r="AD76" i="16"/>
  <c r="AD99" i="16" s="1"/>
  <c r="AH99" i="16"/>
  <c r="AL76" i="16"/>
  <c r="AL99" i="16" s="1"/>
  <c r="E100" i="16"/>
  <c r="I77" i="16"/>
  <c r="M100" i="16"/>
  <c r="Q77" i="16"/>
  <c r="Q100" i="16" s="1"/>
  <c r="U77" i="16"/>
  <c r="Y100" i="16"/>
  <c r="AC77" i="16"/>
  <c r="AG77" i="16"/>
  <c r="AK77" i="16"/>
  <c r="AK100" i="16" s="1"/>
  <c r="D78" i="16"/>
  <c r="D101" i="16" s="1"/>
  <c r="D124" i="16" s="1"/>
  <c r="L78" i="16"/>
  <c r="L101" i="16" s="1"/>
  <c r="P78" i="16"/>
  <c r="P101" i="16" s="1"/>
  <c r="T78" i="16"/>
  <c r="T101" i="16" s="1"/>
  <c r="X101" i="16"/>
  <c r="AB78" i="16"/>
  <c r="AB101" i="16" s="1"/>
  <c r="AF78" i="16"/>
  <c r="AF101" i="16" s="1"/>
  <c r="G102" i="16"/>
  <c r="K79" i="16"/>
  <c r="O102" i="16"/>
  <c r="S79" i="16"/>
  <c r="AA79" i="16"/>
  <c r="AA102" i="16" s="1"/>
  <c r="AE79" i="16"/>
  <c r="AI102" i="16"/>
  <c r="AM79" i="16"/>
  <c r="AM102" i="16" s="1"/>
  <c r="F80" i="16"/>
  <c r="G103" i="16" s="1"/>
  <c r="J80" i="16"/>
  <c r="R80" i="16"/>
  <c r="V80" i="16"/>
  <c r="AD80" i="16"/>
  <c r="AD103" i="16" s="1"/>
  <c r="AI103" i="16"/>
  <c r="AL80" i="16"/>
  <c r="I81" i="16"/>
  <c r="Q81" i="16"/>
  <c r="Q104" i="16" s="1"/>
  <c r="U81" i="16"/>
  <c r="U104" i="16" s="1"/>
  <c r="AC81" i="16"/>
  <c r="AG81" i="16"/>
  <c r="AG104" i="16" s="1"/>
  <c r="AK81" i="16"/>
  <c r="D82" i="16"/>
  <c r="L82" i="16"/>
  <c r="P82" i="16"/>
  <c r="T82" i="16"/>
  <c r="T105" i="16" s="1"/>
  <c r="X105" i="16"/>
  <c r="AB82" i="16"/>
  <c r="AB105" i="16" s="1"/>
  <c r="AF82" i="16"/>
  <c r="AF105" i="16" s="1"/>
  <c r="G106" i="16"/>
  <c r="K83" i="16"/>
  <c r="O106" i="16"/>
  <c r="S83" i="16"/>
  <c r="S106" i="16" s="1"/>
  <c r="AA83" i="16"/>
  <c r="AA106" i="16" s="1"/>
  <c r="AE83" i="16"/>
  <c r="AE106" i="16" s="1"/>
  <c r="AI106" i="16"/>
  <c r="AM83" i="16"/>
  <c r="AM106" i="16" s="1"/>
  <c r="F84" i="16"/>
  <c r="F107" i="16" s="1"/>
  <c r="J84" i="16"/>
  <c r="J107" i="16" s="1"/>
  <c r="N107" i="16"/>
  <c r="R84" i="16"/>
  <c r="R107" i="16" s="1"/>
  <c r="V84" i="16"/>
  <c r="AD107" i="16"/>
  <c r="AD84" i="16"/>
  <c r="AH107" i="16"/>
  <c r="AL107" i="16"/>
  <c r="AL84" i="16"/>
  <c r="I85" i="16"/>
  <c r="Q85" i="16"/>
  <c r="U85" i="16"/>
  <c r="AA108" i="16"/>
  <c r="AC85" i="16"/>
  <c r="AI108" i="16"/>
  <c r="AG85" i="16"/>
  <c r="AK85" i="16"/>
  <c r="AM108" i="16" s="1"/>
  <c r="D86" i="16"/>
  <c r="D109" i="16" s="1"/>
  <c r="L109" i="16"/>
  <c r="L86" i="16"/>
  <c r="P86" i="16"/>
  <c r="T86" i="16"/>
  <c r="X109" i="16"/>
  <c r="AB86" i="16"/>
  <c r="AF86" i="16"/>
  <c r="AF109" i="16" s="1"/>
  <c r="G110" i="16"/>
  <c r="K87" i="16"/>
  <c r="K110" i="16" s="1"/>
  <c r="O110" i="16"/>
  <c r="S110" i="16"/>
  <c r="S87" i="16"/>
  <c r="AA87" i="16"/>
  <c r="AA110" i="16" s="1"/>
  <c r="AE87" i="16"/>
  <c r="AE110" i="16" s="1"/>
  <c r="AI110" i="16"/>
  <c r="AM87" i="16"/>
  <c r="F88" i="16"/>
  <c r="J88" i="16"/>
  <c r="N111" i="16"/>
  <c r="R88" i="16"/>
  <c r="V88" i="16"/>
  <c r="AD88" i="16"/>
  <c r="AH111" i="16"/>
  <c r="AL88" i="16"/>
  <c r="AL111" i="16" s="1"/>
  <c r="E112" i="16"/>
  <c r="I112" i="16"/>
  <c r="I89" i="16"/>
  <c r="Q89" i="16"/>
  <c r="Q112" i="16" s="1"/>
  <c r="U89" i="16"/>
  <c r="Y112" i="16"/>
  <c r="AC89" i="16"/>
  <c r="AC112" i="16" s="1"/>
  <c r="AG89" i="16"/>
  <c r="AK89" i="16"/>
  <c r="D90" i="16"/>
  <c r="L90" i="16"/>
  <c r="P90" i="16"/>
  <c r="P113" i="16" s="1"/>
  <c r="T113" i="16"/>
  <c r="T90" i="16"/>
  <c r="X113" i="16"/>
  <c r="AB113" i="16"/>
  <c r="AB90" i="16"/>
  <c r="AF90" i="16"/>
  <c r="AF113" i="16" s="1"/>
  <c r="AJ113" i="16"/>
  <c r="K91" i="16"/>
  <c r="L114" i="16" s="1"/>
  <c r="T114" i="16"/>
  <c r="S91" i="16"/>
  <c r="AA91" i="16"/>
  <c r="AE91" i="16"/>
  <c r="AF114" i="16" s="1"/>
  <c r="AM91" i="16"/>
  <c r="F92" i="16"/>
  <c r="J92" i="16"/>
  <c r="J115" i="16" s="1"/>
  <c r="N115" i="16"/>
  <c r="R92" i="16"/>
  <c r="R115" i="16" s="1"/>
  <c r="V92" i="16"/>
  <c r="V115" i="16" s="1"/>
  <c r="Z115" i="16"/>
  <c r="AD92" i="16"/>
  <c r="AH115" i="16"/>
  <c r="AL115" i="16"/>
  <c r="AL92" i="16"/>
  <c r="R69" i="16"/>
  <c r="P4" i="12" s="1"/>
  <c r="R5" i="27" s="1"/>
  <c r="AH69" i="16"/>
  <c r="AF4" i="12" s="1"/>
  <c r="AH5" i="27" s="1"/>
  <c r="R73" i="16"/>
  <c r="H74" i="16"/>
  <c r="H97" i="16" s="1"/>
  <c r="AJ74" i="16"/>
  <c r="H75" i="16"/>
  <c r="W75" i="16"/>
  <c r="AJ75" i="16"/>
  <c r="Z76" i="16"/>
  <c r="R77" i="16"/>
  <c r="R100" i="16" s="1"/>
  <c r="H78" i="16"/>
  <c r="H101" i="16" s="1"/>
  <c r="AJ78" i="16"/>
  <c r="H79" i="16"/>
  <c r="H102" i="16" s="1"/>
  <c r="W79" i="16"/>
  <c r="AJ79" i="16"/>
  <c r="Z80" i="16"/>
  <c r="R81" i="16"/>
  <c r="H82" i="16"/>
  <c r="H105" i="16" s="1"/>
  <c r="AJ82" i="16"/>
  <c r="H83" i="16"/>
  <c r="H106" i="16" s="1"/>
  <c r="W83" i="16"/>
  <c r="W106" i="16" s="1"/>
  <c r="AJ83" i="16"/>
  <c r="AJ106" i="16" s="1"/>
  <c r="Z84" i="16"/>
  <c r="R85" i="16"/>
  <c r="H86" i="16"/>
  <c r="H109" i="16" s="1"/>
  <c r="AJ86" i="16"/>
  <c r="AJ109" i="16" s="1"/>
  <c r="H87" i="16"/>
  <c r="W87" i="16"/>
  <c r="W110" i="16" s="1"/>
  <c r="AJ87" i="16"/>
  <c r="Z88" i="16"/>
  <c r="R89" i="16"/>
  <c r="H90" i="16"/>
  <c r="H113" i="16" s="1"/>
  <c r="AJ90" i="16"/>
  <c r="H91" i="16"/>
  <c r="H114" i="16" s="1"/>
  <c r="W91" i="16"/>
  <c r="AJ91" i="16"/>
  <c r="Z92" i="16"/>
  <c r="T106" i="16"/>
  <c r="E113" i="16"/>
  <c r="Y84" i="16"/>
  <c r="AC84" i="16"/>
  <c r="AC107" i="16" s="1"/>
  <c r="AG84" i="16"/>
  <c r="AK84" i="16"/>
  <c r="AK107" i="16" s="1"/>
  <c r="D85" i="16"/>
  <c r="H85" i="16"/>
  <c r="J108" i="16" s="1"/>
  <c r="L85" i="16"/>
  <c r="P85" i="16"/>
  <c r="Q108" i="16" s="1"/>
  <c r="T85" i="16"/>
  <c r="V108" i="16" s="1"/>
  <c r="X85" i="16"/>
  <c r="AB85" i="16"/>
  <c r="AF85" i="16"/>
  <c r="AH108" i="16" s="1"/>
  <c r="AJ85" i="16"/>
  <c r="AL108" i="16" s="1"/>
  <c r="G86" i="16"/>
  <c r="K86" i="16"/>
  <c r="K109" i="16" s="1"/>
  <c r="O86" i="16"/>
  <c r="O109" i="16" s="1"/>
  <c r="S86" i="16"/>
  <c r="S109" i="16" s="1"/>
  <c r="W86" i="16"/>
  <c r="W109" i="16" s="1"/>
  <c r="AA86" i="16"/>
  <c r="AA109" i="16" s="1"/>
  <c r="AE86" i="16"/>
  <c r="AI86" i="16"/>
  <c r="AM86" i="16"/>
  <c r="AM109" i="16" s="1"/>
  <c r="F110" i="16"/>
  <c r="F87" i="16"/>
  <c r="J87" i="16"/>
  <c r="J110" i="16" s="1"/>
  <c r="N87" i="16"/>
  <c r="R87" i="16"/>
  <c r="R110" i="16" s="1"/>
  <c r="V110" i="16"/>
  <c r="V87" i="16"/>
  <c r="Z87" i="16"/>
  <c r="Z110" i="16" s="1"/>
  <c r="AD87" i="16"/>
  <c r="AD110" i="16" s="1"/>
  <c r="AH87" i="16"/>
  <c r="AH110" i="16" s="1"/>
  <c r="AL87" i="16"/>
  <c r="E88" i="16"/>
  <c r="I88" i="16"/>
  <c r="M88" i="16"/>
  <c r="M111" i="16" s="1"/>
  <c r="Q88" i="16"/>
  <c r="Q111" i="16" s="1"/>
  <c r="U88" i="16"/>
  <c r="Y111" i="16"/>
  <c r="Y88" i="16"/>
  <c r="AC88" i="16"/>
  <c r="AC111" i="16" s="1"/>
  <c r="AG111" i="16"/>
  <c r="AG88" i="16"/>
  <c r="AK88" i="16"/>
  <c r="AK111" i="16" s="1"/>
  <c r="D89" i="16"/>
  <c r="H89" i="16"/>
  <c r="L89" i="16"/>
  <c r="L112" i="16" s="1"/>
  <c r="M135" i="16" s="1"/>
  <c r="P89" i="16"/>
  <c r="T89" i="16"/>
  <c r="X89" i="16"/>
  <c r="X112" i="16" s="1"/>
  <c r="AB89" i="16"/>
  <c r="AB112" i="16" s="1"/>
  <c r="AF89" i="16"/>
  <c r="AJ89" i="16"/>
  <c r="AJ112" i="16" s="1"/>
  <c r="G113" i="16"/>
  <c r="G90" i="16"/>
  <c r="K90" i="16"/>
  <c r="K113" i="16"/>
  <c r="O90" i="16"/>
  <c r="S90" i="16"/>
  <c r="W90" i="16"/>
  <c r="AA113" i="16"/>
  <c r="AA90" i="16"/>
  <c r="AE90" i="16"/>
  <c r="AE113" i="16" s="1"/>
  <c r="AI90" i="16"/>
  <c r="AM90" i="16"/>
  <c r="F91" i="16"/>
  <c r="G114" i="16" s="1"/>
  <c r="J91" i="16"/>
  <c r="N91" i="16"/>
  <c r="S114" i="16"/>
  <c r="R91" i="16"/>
  <c r="V91" i="16"/>
  <c r="V114" i="16" s="1"/>
  <c r="Z91" i="16"/>
  <c r="AA114" i="16" s="1"/>
  <c r="AD91" i="16"/>
  <c r="AH91" i="16"/>
  <c r="AH114" i="16" s="1"/>
  <c r="AM114" i="16"/>
  <c r="AL91" i="16"/>
  <c r="E92" i="16"/>
  <c r="E115" i="16" s="1"/>
  <c r="I92" i="16"/>
  <c r="M115" i="16"/>
  <c r="M92" i="16"/>
  <c r="Q92" i="16"/>
  <c r="Q115" i="16" s="1"/>
  <c r="U92" i="16"/>
  <c r="Y92" i="16"/>
  <c r="Y115" i="16" s="1"/>
  <c r="AC92" i="16"/>
  <c r="AC115" i="16" s="1"/>
  <c r="AG92" i="16"/>
  <c r="AG115" i="16" s="1"/>
  <c r="AK92" i="16"/>
  <c r="W113" i="16"/>
  <c r="Y107" i="16"/>
  <c r="I111" i="16"/>
  <c r="S113" i="16"/>
  <c r="F4" i="42" l="1"/>
  <c r="C4" i="42"/>
  <c r="E4" i="42"/>
  <c r="D4" i="42"/>
  <c r="B4" i="42"/>
  <c r="AT119" i="16"/>
  <c r="AI133" i="16"/>
  <c r="BB952" i="25"/>
  <c r="AY34" i="11" s="1"/>
  <c r="AY29" i="11" s="1"/>
  <c r="AX29" i="11"/>
  <c r="E34" i="40"/>
  <c r="E29" i="40" s="1"/>
  <c r="P5" i="27"/>
  <c r="D5" i="27"/>
  <c r="AN5" i="27"/>
  <c r="AZ5" i="27"/>
  <c r="AB5" i="27"/>
  <c r="D6" i="39"/>
  <c r="D7" i="38"/>
  <c r="E2" i="36"/>
  <c r="E14" i="34"/>
  <c r="F3" i="31"/>
  <c r="C4" i="34"/>
  <c r="E53" i="31"/>
  <c r="E78" i="31"/>
  <c r="E28" i="31"/>
  <c r="BK121" i="16"/>
  <c r="AQ121" i="16"/>
  <c r="AY93" i="16"/>
  <c r="AX6" i="15" s="1"/>
  <c r="AX9" i="15" s="1"/>
  <c r="AX50" i="12"/>
  <c r="BC948" i="25"/>
  <c r="AZ23" i="11" s="1"/>
  <c r="AY48" i="12"/>
  <c r="BD949" i="25"/>
  <c r="Y135" i="16"/>
  <c r="AY124" i="16"/>
  <c r="BA93" i="16"/>
  <c r="AZ6" i="15" s="1"/>
  <c r="AZ9" i="15" s="1"/>
  <c r="BB123" i="16"/>
  <c r="D42" i="28"/>
  <c r="D39" i="28"/>
  <c r="D32" i="28"/>
  <c r="D45" i="28"/>
  <c r="E17" i="29"/>
  <c r="G3" i="30" s="1"/>
  <c r="E16" i="28"/>
  <c r="E23" i="28" s="1"/>
  <c r="AU93" i="16"/>
  <c r="AT6" i="15" s="1"/>
  <c r="AT9" i="15" s="1"/>
  <c r="G118" i="16"/>
  <c r="AY120" i="16"/>
  <c r="AX123" i="16"/>
  <c r="AQ123" i="16"/>
  <c r="BC121" i="16"/>
  <c r="P124" i="16"/>
  <c r="AO122" i="16"/>
  <c r="AR126" i="16"/>
  <c r="BB121" i="16"/>
  <c r="AX119" i="16"/>
  <c r="G95" i="16"/>
  <c r="G72" i="16"/>
  <c r="G25" i="16"/>
  <c r="BH121" i="16"/>
  <c r="G48" i="16"/>
  <c r="BC48" i="25"/>
  <c r="BC44" i="25"/>
  <c r="BC944" i="25" s="1"/>
  <c r="BD49" i="25"/>
  <c r="BA43" i="25"/>
  <c r="BA943" i="25" s="1"/>
  <c r="BB52" i="25"/>
  <c r="BE53" i="25"/>
  <c r="AQ128" i="16"/>
  <c r="BC123" i="16"/>
  <c r="BD121" i="16"/>
  <c r="F3" i="41"/>
  <c r="BB120" i="16"/>
  <c r="AN119" i="16"/>
  <c r="BF121" i="16"/>
  <c r="AX121" i="16"/>
  <c r="BA119" i="16"/>
  <c r="I3" i="20"/>
  <c r="I12" i="26" s="1"/>
  <c r="H3" i="16"/>
  <c r="G2" i="11" s="1"/>
  <c r="G5" i="15" s="1"/>
  <c r="H25" i="20"/>
  <c r="BC136" i="16"/>
  <c r="AI121" i="16"/>
  <c r="BB131" i="16"/>
  <c r="AS93" i="16"/>
  <c r="AR6" i="15" s="1"/>
  <c r="AR9" i="15" s="1"/>
  <c r="AP122" i="16"/>
  <c r="AQ137" i="16"/>
  <c r="AV126" i="16"/>
  <c r="BH122" i="16"/>
  <c r="AB124" i="16"/>
  <c r="AU124" i="16"/>
  <c r="Z119" i="16"/>
  <c r="AZ93" i="16"/>
  <c r="AY6" i="15" s="1"/>
  <c r="AY9" i="15" s="1"/>
  <c r="AW93" i="16"/>
  <c r="AV6" i="15" s="1"/>
  <c r="AV9" i="15" s="1"/>
  <c r="BB93" i="16"/>
  <c r="BA6" i="15" s="1"/>
  <c r="BA9" i="15" s="1"/>
  <c r="P133" i="16"/>
  <c r="BI121" i="16"/>
  <c r="BE127" i="16"/>
  <c r="BH123" i="16"/>
  <c r="AQ127" i="16"/>
  <c r="S130" i="16"/>
  <c r="AN129" i="16"/>
  <c r="D137" i="16"/>
  <c r="AQ131" i="16"/>
  <c r="BK125" i="16"/>
  <c r="AW126" i="16"/>
  <c r="BE121" i="16"/>
  <c r="AO93" i="16"/>
  <c r="AN6" i="15" s="1"/>
  <c r="AN9" i="15" s="1"/>
  <c r="BD93" i="16"/>
  <c r="BC6" i="15" s="1"/>
  <c r="BC9" i="15" s="1"/>
  <c r="AO98" i="16"/>
  <c r="AP121" i="16" s="1"/>
  <c r="AH138" i="16"/>
  <c r="AZ123" i="16"/>
  <c r="BF104" i="16"/>
  <c r="BG127" i="16" s="1"/>
  <c r="BD119" i="16"/>
  <c r="D133" i="16"/>
  <c r="AN122" i="16"/>
  <c r="BF129" i="16"/>
  <c r="BF133" i="16"/>
  <c r="AU119" i="16"/>
  <c r="AX127" i="16"/>
  <c r="Q134" i="16"/>
  <c r="BB133" i="16"/>
  <c r="BD127" i="16"/>
  <c r="BE119" i="16"/>
  <c r="AN104" i="16"/>
  <c r="AN116" i="16" s="1"/>
  <c r="AN6" i="14" s="1"/>
  <c r="AM9" i="11" s="1"/>
  <c r="AA125" i="16"/>
  <c r="AS119" i="16"/>
  <c r="AR121" i="16"/>
  <c r="BE129" i="16"/>
  <c r="AS121" i="16"/>
  <c r="AT121" i="16"/>
  <c r="AU123" i="16"/>
  <c r="J119" i="16"/>
  <c r="BF119" i="16"/>
  <c r="AO119" i="16"/>
  <c r="H129" i="16"/>
  <c r="AF127" i="16"/>
  <c r="BI93" i="16"/>
  <c r="BH6" i="15" s="1"/>
  <c r="BH9" i="15" s="1"/>
  <c r="BI122" i="16"/>
  <c r="BK128" i="16"/>
  <c r="BE131" i="16"/>
  <c r="AW121" i="16"/>
  <c r="AP136" i="16"/>
  <c r="BE125" i="16"/>
  <c r="AO125" i="16"/>
  <c r="AW127" i="16"/>
  <c r="AZ121" i="16"/>
  <c r="AZ104" i="16"/>
  <c r="AZ127" i="16" s="1"/>
  <c r="BI126" i="16"/>
  <c r="AP119" i="16"/>
  <c r="AF128" i="16"/>
  <c r="AX93" i="16"/>
  <c r="AW6" i="15" s="1"/>
  <c r="AW9" i="15" s="1"/>
  <c r="BH126" i="16"/>
  <c r="BJ119" i="16"/>
  <c r="Z123" i="16"/>
  <c r="BH93" i="16"/>
  <c r="BG6" i="15" s="1"/>
  <c r="BG9" i="15" s="1"/>
  <c r="BD125" i="16"/>
  <c r="AP93" i="16"/>
  <c r="AO6" i="15" s="1"/>
  <c r="AO9" i="15" s="1"/>
  <c r="BD123" i="16"/>
  <c r="AP131" i="16"/>
  <c r="BD131" i="16"/>
  <c r="BD129" i="16"/>
  <c r="AX134" i="16"/>
  <c r="BK120" i="16"/>
  <c r="BG123" i="16"/>
  <c r="AU120" i="16"/>
  <c r="BC99" i="16"/>
  <c r="BD122" i="16" s="1"/>
  <c r="K98" i="16"/>
  <c r="K121" i="16" s="1"/>
  <c r="AV96" i="16"/>
  <c r="AW119" i="16" s="1"/>
  <c r="E127" i="16"/>
  <c r="BC127" i="16"/>
  <c r="BB127" i="16"/>
  <c r="AY119" i="16"/>
  <c r="AZ119" i="16"/>
  <c r="AT127" i="16"/>
  <c r="AU127" i="16"/>
  <c r="R96" i="16"/>
  <c r="S98" i="16"/>
  <c r="T121" i="16" s="1"/>
  <c r="AL104" i="16"/>
  <c r="AM127" i="16" s="1"/>
  <c r="W104" i="16"/>
  <c r="AP123" i="16"/>
  <c r="T96" i="16"/>
  <c r="U119" i="16" s="1"/>
  <c r="W98" i="16"/>
  <c r="W121" i="16" s="1"/>
  <c r="N104" i="16"/>
  <c r="N127" i="16" s="1"/>
  <c r="H98" i="16"/>
  <c r="H121" i="16" s="1"/>
  <c r="AD104" i="16"/>
  <c r="AE127" i="16" s="1"/>
  <c r="P98" i="16"/>
  <c r="P121" i="16" s="1"/>
  <c r="AC98" i="16"/>
  <c r="AD121" i="16" s="1"/>
  <c r="H104" i="16"/>
  <c r="J121" i="16"/>
  <c r="AI104" i="16"/>
  <c r="K127" i="16"/>
  <c r="AC103" i="16"/>
  <c r="AK98" i="16"/>
  <c r="AL121" i="16" s="1"/>
  <c r="M121" i="16"/>
  <c r="K119" i="16"/>
  <c r="AY121" i="16"/>
  <c r="AW122" i="16"/>
  <c r="BG137" i="16"/>
  <c r="BK93" i="16"/>
  <c r="BJ6" i="15" s="1"/>
  <c r="BJ9" i="15" s="1"/>
  <c r="BK123" i="16"/>
  <c r="BA121" i="16"/>
  <c r="AQ119" i="16"/>
  <c r="AY127" i="16"/>
  <c r="AI96" i="16"/>
  <c r="AI119" i="16" s="1"/>
  <c r="BB96" i="16"/>
  <c r="BB116" i="16" s="1"/>
  <c r="BB6" i="14" s="1"/>
  <c r="BA9" i="11" s="1"/>
  <c r="AC104" i="16"/>
  <c r="AB104" i="16"/>
  <c r="X96" i="16"/>
  <c r="Y119" i="16" s="1"/>
  <c r="AF98" i="16"/>
  <c r="AG121" i="16" s="1"/>
  <c r="R104" i="16"/>
  <c r="R127" i="16" s="1"/>
  <c r="AE121" i="16"/>
  <c r="Q96" i="16"/>
  <c r="Q119" i="16" s="1"/>
  <c r="AH104" i="16"/>
  <c r="AH127" i="16" s="1"/>
  <c r="AB98" i="16"/>
  <c r="N135" i="16"/>
  <c r="Z127" i="16"/>
  <c r="F119" i="16"/>
  <c r="AH121" i="16"/>
  <c r="V121" i="16"/>
  <c r="F121" i="16"/>
  <c r="P119" i="16"/>
  <c r="S127" i="16"/>
  <c r="G104" i="16"/>
  <c r="G127" i="16" s="1"/>
  <c r="U121" i="16"/>
  <c r="AV120" i="16"/>
  <c r="AT93" i="16"/>
  <c r="AS6" i="15" s="1"/>
  <c r="AS9" i="15" s="1"/>
  <c r="BJ93" i="16"/>
  <c r="BI6" i="15" s="1"/>
  <c r="BI9" i="15" s="1"/>
  <c r="AR123" i="16"/>
  <c r="BA126" i="16"/>
  <c r="AY128" i="16"/>
  <c r="AX135" i="16"/>
  <c r="BB138" i="16"/>
  <c r="AY132" i="16"/>
  <c r="AQ120" i="16"/>
  <c r="AY123" i="16"/>
  <c r="AP127" i="16"/>
  <c r="AO129" i="16"/>
  <c r="BK119" i="16"/>
  <c r="AE96" i="16"/>
  <c r="AF119" i="16" s="1"/>
  <c r="S96" i="16"/>
  <c r="AD96" i="16"/>
  <c r="BJ104" i="16"/>
  <c r="AJ104" i="16"/>
  <c r="AJ96" i="16"/>
  <c r="AG96" i="16"/>
  <c r="AG119" i="16" s="1"/>
  <c r="X104" i="16"/>
  <c r="Y127" i="16" s="1"/>
  <c r="L96" i="16"/>
  <c r="M119" i="16" s="1"/>
  <c r="X98" i="16"/>
  <c r="H136" i="16"/>
  <c r="AG127" i="16"/>
  <c r="AA98" i="16"/>
  <c r="AK96" i="16"/>
  <c r="I119" i="16"/>
  <c r="Z135" i="16"/>
  <c r="F127" i="16"/>
  <c r="AB103" i="16"/>
  <c r="AL96" i="16"/>
  <c r="V119" i="16"/>
  <c r="P104" i="16"/>
  <c r="Q127" i="16" s="1"/>
  <c r="F103" i="16"/>
  <c r="G126" i="16" s="1"/>
  <c r="AA104" i="16"/>
  <c r="AA127" i="16" s="1"/>
  <c r="Q103" i="16"/>
  <c r="Q98" i="16"/>
  <c r="G119" i="16"/>
  <c r="BG121" i="16"/>
  <c r="BJ134" i="16"/>
  <c r="BE122" i="16"/>
  <c r="AV123" i="16"/>
  <c r="AX126" i="16"/>
  <c r="BF126" i="16"/>
  <c r="BF123" i="16"/>
  <c r="BF132" i="16"/>
  <c r="AX133" i="16"/>
  <c r="BC137" i="16"/>
  <c r="BG119" i="16"/>
  <c r="AJ98" i="16"/>
  <c r="N96" i="16"/>
  <c r="N119" i="16" s="1"/>
  <c r="AK104" i="16"/>
  <c r="I104" i="16"/>
  <c r="J127" i="16" s="1"/>
  <c r="T104" i="16"/>
  <c r="Z98" i="16"/>
  <c r="N98" i="16"/>
  <c r="O121" i="16" s="1"/>
  <c r="Y98" i="16"/>
  <c r="AM98" i="16"/>
  <c r="AN121" i="16" s="1"/>
  <c r="L104" i="16"/>
  <c r="V104" i="16"/>
  <c r="V127" i="16" s="1"/>
  <c r="D127" i="16"/>
  <c r="D98" i="16"/>
  <c r="E121" i="16" s="1"/>
  <c r="D96" i="16"/>
  <c r="E119" i="16" s="1"/>
  <c r="G129" i="16"/>
  <c r="G128" i="16"/>
  <c r="BC124" i="16"/>
  <c r="BB129" i="16"/>
  <c r="AY129" i="16"/>
  <c r="AH122" i="16"/>
  <c r="AN123" i="16"/>
  <c r="AW123" i="16"/>
  <c r="AQ124" i="16"/>
  <c r="AP129" i="16"/>
  <c r="AA129" i="16"/>
  <c r="G125" i="16"/>
  <c r="U122" i="16"/>
  <c r="AX125" i="16"/>
  <c r="U130" i="16"/>
  <c r="AB123" i="16"/>
  <c r="H138" i="16"/>
  <c r="AG134" i="16"/>
  <c r="E133" i="16"/>
  <c r="BB134" i="16"/>
  <c r="AC128" i="16"/>
  <c r="AJ138" i="16"/>
  <c r="N138" i="16"/>
  <c r="AD133" i="16"/>
  <c r="AI134" i="16"/>
  <c r="AM132" i="16"/>
  <c r="X132" i="16"/>
  <c r="AN131" i="16"/>
  <c r="AG128" i="16"/>
  <c r="Y124" i="16"/>
  <c r="H122" i="16"/>
  <c r="BG129" i="16"/>
  <c r="BF130" i="16"/>
  <c r="BG128" i="16"/>
  <c r="AT133" i="16"/>
  <c r="AO137" i="16"/>
  <c r="V17" i="11"/>
  <c r="H3" i="12"/>
  <c r="AZ17" i="11"/>
  <c r="F3" i="12"/>
  <c r="K17" i="11"/>
  <c r="M138" i="16"/>
  <c r="N134" i="16"/>
  <c r="H130" i="16"/>
  <c r="BF122" i="16"/>
  <c r="AP125" i="16"/>
  <c r="AT129" i="16"/>
  <c r="F122" i="16"/>
  <c r="W138" i="16"/>
  <c r="J135" i="16"/>
  <c r="F130" i="16"/>
  <c r="S129" i="16"/>
  <c r="T138" i="16"/>
  <c r="AI130" i="16"/>
  <c r="AD132" i="16"/>
  <c r="P134" i="16"/>
  <c r="T130" i="16"/>
  <c r="AJ122" i="16"/>
  <c r="R120" i="16"/>
  <c r="BI123" i="16"/>
  <c r="AU125" i="16"/>
  <c r="BC133" i="16"/>
  <c r="AP138" i="16"/>
  <c r="BA116" i="16"/>
  <c r="BA6" i="14" s="1"/>
  <c r="AZ9" i="11" s="1"/>
  <c r="BG124" i="16"/>
  <c r="AU126" i="16"/>
  <c r="BC126" i="16"/>
  <c r="AU128" i="16"/>
  <c r="BA131" i="16"/>
  <c r="AQ133" i="16"/>
  <c r="AZ136" i="16"/>
  <c r="BK136" i="16"/>
  <c r="AP132" i="16"/>
  <c r="AP137" i="16"/>
  <c r="O138" i="16"/>
  <c r="AJ126" i="16"/>
  <c r="U125" i="16"/>
  <c r="BK116" i="16"/>
  <c r="BK6" i="14" s="1"/>
  <c r="BJ9" i="11" s="1"/>
  <c r="F9" i="40" s="1"/>
  <c r="AE136" i="16"/>
  <c r="G133" i="16"/>
  <c r="T133" i="16"/>
  <c r="N128" i="16"/>
  <c r="R136" i="16"/>
  <c r="BF125" i="16"/>
  <c r="AP135" i="16"/>
  <c r="AT123" i="16"/>
  <c r="AT132" i="16"/>
  <c r="AB136" i="16"/>
  <c r="AJ129" i="16"/>
  <c r="AI138" i="16"/>
  <c r="L132" i="16"/>
  <c r="AE129" i="16"/>
  <c r="AA138" i="16"/>
  <c r="Y136" i="16"/>
  <c r="AM135" i="16"/>
  <c r="AI122" i="16"/>
  <c r="G122" i="16"/>
  <c r="AH129" i="16"/>
  <c r="G124" i="16"/>
  <c r="F136" i="16"/>
  <c r="Z125" i="16"/>
  <c r="AY131" i="16"/>
  <c r="BK124" i="16"/>
  <c r="BF135" i="16"/>
  <c r="AP134" i="16"/>
  <c r="BH136" i="16"/>
  <c r="BJ133" i="16"/>
  <c r="AY137" i="16"/>
  <c r="BB135" i="16"/>
  <c r="AM138" i="16"/>
  <c r="AN138" i="16"/>
  <c r="O17" i="11"/>
  <c r="AF136" i="16"/>
  <c r="AM125" i="16"/>
  <c r="AN125" i="16"/>
  <c r="AL123" i="16"/>
  <c r="AM137" i="16"/>
  <c r="V137" i="16"/>
  <c r="K138" i="16"/>
  <c r="U137" i="16"/>
  <c r="AM134" i="16"/>
  <c r="AN134" i="16"/>
  <c r="AB130" i="16"/>
  <c r="P130" i="16"/>
  <c r="AC124" i="16"/>
  <c r="W122" i="16"/>
  <c r="K122" i="16"/>
  <c r="I130" i="16"/>
  <c r="AL122" i="16"/>
  <c r="X138" i="16"/>
  <c r="L138" i="16"/>
  <c r="AO126" i="16"/>
  <c r="AX136" i="16"/>
  <c r="AY136" i="16"/>
  <c r="BJ120" i="16"/>
  <c r="S136" i="16"/>
  <c r="W114" i="16"/>
  <c r="W137" i="16" s="1"/>
  <c r="U111" i="16"/>
  <c r="U134" i="16" s="1"/>
  <c r="H128" i="16"/>
  <c r="P114" i="16"/>
  <c r="Q137" i="16" s="1"/>
  <c r="X136" i="16"/>
  <c r="D113" i="16"/>
  <c r="E136" i="16" s="1"/>
  <c r="AH134" i="16"/>
  <c r="V111" i="16"/>
  <c r="W134" i="16" s="1"/>
  <c r="AE108" i="16"/>
  <c r="AI129" i="16"/>
  <c r="X128" i="16"/>
  <c r="P105" i="16"/>
  <c r="Q128" i="16" s="1"/>
  <c r="I120" i="16"/>
  <c r="W108" i="16"/>
  <c r="W131" i="16" s="1"/>
  <c r="Q124" i="16"/>
  <c r="AC120" i="16"/>
  <c r="U97" i="16"/>
  <c r="U120" i="16" s="1"/>
  <c r="AM105" i="16"/>
  <c r="AM128" i="16" s="1"/>
  <c r="AE128" i="16"/>
  <c r="AG103" i="16"/>
  <c r="J125" i="16"/>
  <c r="K112" i="16"/>
  <c r="L135" i="16" s="1"/>
  <c r="AH133" i="16"/>
  <c r="Q110" i="16"/>
  <c r="Q133" i="16" s="1"/>
  <c r="AJ108" i="16"/>
  <c r="AJ131" i="16" s="1"/>
  <c r="K123" i="16"/>
  <c r="J93" i="16"/>
  <c r="I6" i="15" s="1"/>
  <c r="I9" i="15" s="1"/>
  <c r="AZ124" i="16"/>
  <c r="AT134" i="16"/>
  <c r="AX129" i="16"/>
  <c r="AO131" i="16"/>
  <c r="BH128" i="16"/>
  <c r="AN137" i="16"/>
  <c r="BJ135" i="16"/>
  <c r="F108" i="16"/>
  <c r="G131" i="16" s="1"/>
  <c r="AC108" i="16"/>
  <c r="M108" i="16"/>
  <c r="E108" i="16"/>
  <c r="AD130" i="16"/>
  <c r="P108" i="16"/>
  <c r="P131" i="16" s="1"/>
  <c r="AB114" i="16"/>
  <c r="AB137" i="16" s="1"/>
  <c r="J111" i="16"/>
  <c r="J134" i="16" s="1"/>
  <c r="D105" i="16"/>
  <c r="D128" i="16" s="1"/>
  <c r="AG124" i="16"/>
  <c r="U124" i="16"/>
  <c r="R99" i="16"/>
  <c r="S122" i="16" s="1"/>
  <c r="T122" i="16"/>
  <c r="AC136" i="16"/>
  <c r="AG132" i="16"/>
  <c r="G130" i="16"/>
  <c r="O99" i="16"/>
  <c r="O122" i="16" s="1"/>
  <c r="Y93" i="16"/>
  <c r="X6" i="15" s="1"/>
  <c r="X9" i="15" s="1"/>
  <c r="E93" i="16"/>
  <c r="D6" i="15" s="1"/>
  <c r="D9" i="15" s="1"/>
  <c r="AH103" i="16"/>
  <c r="AI126" i="16" s="1"/>
  <c r="V103" i="16"/>
  <c r="V126" i="16" s="1"/>
  <c r="Y123" i="16"/>
  <c r="AM93" i="16"/>
  <c r="AL6" i="15" s="1"/>
  <c r="AL9" i="15" s="1"/>
  <c r="M114" i="16"/>
  <c r="M137" i="16" s="1"/>
  <c r="T134" i="16"/>
  <c r="AK103" i="16"/>
  <c r="AK126" i="16" s="1"/>
  <c r="Y103" i="16"/>
  <c r="Y126" i="16" s="1"/>
  <c r="M103" i="16"/>
  <c r="M126" i="16" s="1"/>
  <c r="AD124" i="16"/>
  <c r="AU137" i="16"/>
  <c r="AX122" i="16"/>
  <c r="AO123" i="16"/>
  <c r="BC125" i="16"/>
  <c r="BJ130" i="16"/>
  <c r="AU133" i="16"/>
  <c r="BF138" i="16"/>
  <c r="AT126" i="16"/>
  <c r="BC128" i="16"/>
  <c r="BJ129" i="16"/>
  <c r="AV124" i="16"/>
  <c r="AR128" i="16"/>
  <c r="BH132" i="16"/>
  <c r="AW135" i="16"/>
  <c r="BG120" i="16"/>
  <c r="BB132" i="16"/>
  <c r="AP133" i="16"/>
  <c r="AT135" i="16"/>
  <c r="D108" i="16"/>
  <c r="D131" i="16" s="1"/>
  <c r="G136" i="16"/>
  <c r="AK114" i="16"/>
  <c r="T108" i="16"/>
  <c r="AA103" i="16"/>
  <c r="AJ114" i="16"/>
  <c r="T136" i="16"/>
  <c r="AL134" i="16"/>
  <c r="Z111" i="16"/>
  <c r="AA134" i="16" s="1"/>
  <c r="S133" i="16"/>
  <c r="AM103" i="16"/>
  <c r="AN126" i="16" s="1"/>
  <c r="R103" i="16"/>
  <c r="P120" i="16"/>
  <c r="AB133" i="16"/>
  <c r="E114" i="16"/>
  <c r="E137" i="16" s="1"/>
  <c r="AK136" i="16"/>
  <c r="Q136" i="16"/>
  <c r="AB102" i="16"/>
  <c r="AB125" i="16" s="1"/>
  <c r="P102" i="16"/>
  <c r="P125" i="16" s="1"/>
  <c r="M124" i="16"/>
  <c r="Q120" i="16"/>
  <c r="AA124" i="16"/>
  <c r="N130" i="16"/>
  <c r="R129" i="16"/>
  <c r="F129" i="16"/>
  <c r="AA128" i="16"/>
  <c r="O105" i="16"/>
  <c r="O128" i="16" s="1"/>
  <c r="U126" i="16"/>
  <c r="AM124" i="16"/>
  <c r="AK123" i="16"/>
  <c r="D115" i="16"/>
  <c r="E138" i="16" s="1"/>
  <c r="AJ135" i="16"/>
  <c r="O135" i="16"/>
  <c r="AJ130" i="16"/>
  <c r="L130" i="16"/>
  <c r="AG125" i="16"/>
  <c r="AM123" i="16"/>
  <c r="BH120" i="16"/>
  <c r="BJ123" i="16"/>
  <c r="AX130" i="16"/>
  <c r="AN132" i="16"/>
  <c r="AU17" i="11"/>
  <c r="AU116" i="16"/>
  <c r="AU6" i="14" s="1"/>
  <c r="AT9" i="11" s="1"/>
  <c r="AP126" i="16"/>
  <c r="BF131" i="16"/>
  <c r="BH131" i="16"/>
  <c r="BE123" i="16"/>
  <c r="BF136" i="16"/>
  <c r="BA120" i="16"/>
  <c r="AV137" i="16"/>
  <c r="AW137" i="16"/>
  <c r="AR116" i="16"/>
  <c r="AR6" i="14" s="1"/>
  <c r="AQ9" i="11" s="1"/>
  <c r="BJ126" i="16"/>
  <c r="AT116" i="16"/>
  <c r="AT6" i="14" s="1"/>
  <c r="AS9" i="11" s="1"/>
  <c r="AY116" i="16"/>
  <c r="AY6" i="14" s="1"/>
  <c r="AX9" i="11" s="1"/>
  <c r="AW120" i="16"/>
  <c r="AY126" i="16"/>
  <c r="AZ126" i="16"/>
  <c r="AR131" i="16"/>
  <c r="BB122" i="16"/>
  <c r="AQ125" i="16"/>
  <c r="BK131" i="16"/>
  <c r="BA137" i="16"/>
  <c r="AZ137" i="16"/>
  <c r="AS120" i="16"/>
  <c r="BG116" i="16"/>
  <c r="BG6" i="14" s="1"/>
  <c r="BF9" i="11" s="1"/>
  <c r="AZ120" i="16"/>
  <c r="AR124" i="16"/>
  <c r="BH124" i="16"/>
  <c r="BB126" i="16"/>
  <c r="AS131" i="16"/>
  <c r="BD137" i="16"/>
  <c r="BE137" i="16"/>
  <c r="AW116" i="16"/>
  <c r="AW6" i="14" s="1"/>
  <c r="AV9" i="11" s="1"/>
  <c r="BE116" i="16"/>
  <c r="BE6" i="14" s="1"/>
  <c r="BD9" i="11" s="1"/>
  <c r="AS126" i="16"/>
  <c r="BK126" i="16"/>
  <c r="AS116" i="16"/>
  <c r="AS6" i="14" s="1"/>
  <c r="AR9" i="11" s="1"/>
  <c r="AS10" i="41" s="1"/>
  <c r="AR120" i="16"/>
  <c r="BE120" i="16"/>
  <c r="BD116" i="16"/>
  <c r="BD6" i="14" s="1"/>
  <c r="BC9" i="11" s="1"/>
  <c r="AR132" i="16"/>
  <c r="AY133" i="16"/>
  <c r="BF134" i="16"/>
  <c r="BI116" i="16"/>
  <c r="BI6" i="14" s="1"/>
  <c r="BH9" i="11" s="1"/>
  <c r="AQ116" i="16"/>
  <c r="AQ6" i="14" s="1"/>
  <c r="AP9" i="11" s="1"/>
  <c r="AQ126" i="16"/>
  <c r="BI131" i="16"/>
  <c r="AV128" i="16"/>
  <c r="AS123" i="16"/>
  <c r="BG125" i="16"/>
  <c r="BK129" i="16"/>
  <c r="BB130" i="16"/>
  <c r="AO120" i="16"/>
  <c r="BH116" i="16"/>
  <c r="BH6" i="14" s="1"/>
  <c r="BG9" i="11" s="1"/>
  <c r="AP116" i="16"/>
  <c r="AP6" i="14" s="1"/>
  <c r="AO9" i="11" s="1"/>
  <c r="AQ122" i="16"/>
  <c r="BG122" i="16"/>
  <c r="BD128" i="16"/>
  <c r="AU129" i="16"/>
  <c r="AP130" i="16"/>
  <c r="AV131" i="16"/>
  <c r="AU131" i="16"/>
  <c r="BA122" i="16"/>
  <c r="AZ131" i="16"/>
  <c r="BC131" i="16"/>
  <c r="AT122" i="16"/>
  <c r="BJ122" i="16"/>
  <c r="BA123" i="16"/>
  <c r="AN124" i="16"/>
  <c r="BD124" i="16"/>
  <c r="AY125" i="16"/>
  <c r="BG126" i="16"/>
  <c r="AZ128" i="16"/>
  <c r="AQ129" i="16"/>
  <c r="BC129" i="16"/>
  <c r="AT130" i="16"/>
  <c r="AZ132" i="16"/>
  <c r="BG133" i="16"/>
  <c r="AO135" i="16"/>
  <c r="AR136" i="16"/>
  <c r="AR137" i="16"/>
  <c r="AS137" i="16"/>
  <c r="BI137" i="16"/>
  <c r="BH137" i="16"/>
  <c r="AX116" i="16"/>
  <c r="AX6" i="14" s="1"/>
  <c r="AW9" i="11" s="1"/>
  <c r="BG131" i="16"/>
  <c r="O124" i="16"/>
  <c r="I129" i="16"/>
  <c r="R125" i="16"/>
  <c r="AL130" i="16"/>
  <c r="AK130" i="16"/>
  <c r="L124" i="16"/>
  <c r="X120" i="16"/>
  <c r="O132" i="16"/>
  <c r="R123" i="16"/>
  <c r="AA133" i="16"/>
  <c r="AD137" i="16"/>
  <c r="I132" i="16"/>
  <c r="AC135" i="16"/>
  <c r="AM131" i="16"/>
  <c r="AG120" i="16"/>
  <c r="AC133" i="16"/>
  <c r="S123" i="16"/>
  <c r="Z138" i="16"/>
  <c r="Y138" i="16"/>
  <c r="O129" i="16"/>
  <c r="K136" i="16"/>
  <c r="K130" i="16"/>
  <c r="M123" i="16"/>
  <c r="L123" i="16"/>
  <c r="AG122" i="16"/>
  <c r="AE120" i="16"/>
  <c r="I125" i="16"/>
  <c r="AH93" i="16"/>
  <c r="AG6" i="15" s="1"/>
  <c r="AG9" i="15" s="1"/>
  <c r="U136" i="16"/>
  <c r="O134" i="16"/>
  <c r="T129" i="16"/>
  <c r="F123" i="16"/>
  <c r="AB93" i="16"/>
  <c r="AA6" i="15" s="1"/>
  <c r="AA9" i="15" s="1"/>
  <c r="Z114" i="16"/>
  <c r="AA137" i="16" s="1"/>
  <c r="J114" i="16"/>
  <c r="AB134" i="16"/>
  <c r="AG108" i="16"/>
  <c r="AH131" i="16" s="1"/>
  <c r="AL124" i="16"/>
  <c r="Z124" i="16"/>
  <c r="N124" i="16"/>
  <c r="W93" i="16"/>
  <c r="V6" i="15" s="1"/>
  <c r="V9" i="15" s="1"/>
  <c r="Z93" i="16"/>
  <c r="Y6" i="15" s="1"/>
  <c r="Y9" i="15" s="1"/>
  <c r="K114" i="16"/>
  <c r="K137" i="16" s="1"/>
  <c r="AI113" i="16"/>
  <c r="AJ136" i="16" s="1"/>
  <c r="AB135" i="16"/>
  <c r="P112" i="16"/>
  <c r="P135" i="16" s="1"/>
  <c r="D112" i="16"/>
  <c r="E135" i="16" s="1"/>
  <c r="AE109" i="16"/>
  <c r="AF132" i="16" s="1"/>
  <c r="F115" i="16"/>
  <c r="G138" i="16" s="1"/>
  <c r="X114" i="16"/>
  <c r="AG112" i="16"/>
  <c r="AH135" i="16" s="1"/>
  <c r="U112" i="16"/>
  <c r="V135" i="16" s="1"/>
  <c r="K133" i="16"/>
  <c r="AB109" i="16"/>
  <c r="AC132" i="16" s="1"/>
  <c r="P109" i="16"/>
  <c r="Q132" i="16" s="1"/>
  <c r="D132" i="16"/>
  <c r="V107" i="16"/>
  <c r="W130" i="16" s="1"/>
  <c r="R130" i="16"/>
  <c r="AJ105" i="16"/>
  <c r="S103" i="16"/>
  <c r="AE102" i="16"/>
  <c r="AF125" i="16" s="1"/>
  <c r="S102" i="16"/>
  <c r="T125" i="16" s="1"/>
  <c r="AC100" i="16"/>
  <c r="V122" i="16"/>
  <c r="AC93" i="16"/>
  <c r="AB6" i="15" s="1"/>
  <c r="AB9" i="15" s="1"/>
  <c r="AE115" i="16"/>
  <c r="R112" i="16"/>
  <c r="R135" i="16" s="1"/>
  <c r="F112" i="16"/>
  <c r="F135" i="16" s="1"/>
  <c r="AE111" i="16"/>
  <c r="AF134" i="16" s="1"/>
  <c r="Y109" i="16"/>
  <c r="Z132" i="16" s="1"/>
  <c r="M109" i="16"/>
  <c r="M132" i="16" s="1"/>
  <c r="X108" i="16"/>
  <c r="O130" i="16"/>
  <c r="L106" i="16"/>
  <c r="AK105" i="16"/>
  <c r="AL128" i="16" s="1"/>
  <c r="Y105" i="16"/>
  <c r="Z128" i="16" s="1"/>
  <c r="E105" i="16"/>
  <c r="F128" i="16" s="1"/>
  <c r="D102" i="16"/>
  <c r="E125" i="16" s="1"/>
  <c r="E101" i="16"/>
  <c r="F124" i="16" s="1"/>
  <c r="AA99" i="16"/>
  <c r="M120" i="16"/>
  <c r="M130" i="16"/>
  <c r="AL106" i="16"/>
  <c r="AM129" i="16" s="1"/>
  <c r="V106" i="16"/>
  <c r="W129" i="16" s="1"/>
  <c r="Z103" i="16"/>
  <c r="J103" i="16"/>
  <c r="J126" i="16" s="1"/>
  <c r="AH102" i="16"/>
  <c r="AI125" i="16" s="1"/>
  <c r="F125" i="16"/>
  <c r="T100" i="16"/>
  <c r="P123" i="16"/>
  <c r="D100" i="16"/>
  <c r="E123" i="16" s="1"/>
  <c r="I99" i="16"/>
  <c r="J122" i="16" s="1"/>
  <c r="AM97" i="16"/>
  <c r="AN120" i="16" s="1"/>
  <c r="S120" i="16"/>
  <c r="G97" i="16"/>
  <c r="H120" i="16" s="1"/>
  <c r="H93" i="16"/>
  <c r="G6" i="15" s="1"/>
  <c r="G9" i="15" s="1"/>
  <c r="M93" i="16"/>
  <c r="L6" i="15" s="1"/>
  <c r="L9" i="15" s="1"/>
  <c r="AB115" i="16"/>
  <c r="AB138" i="16" s="1"/>
  <c r="AH113" i="16"/>
  <c r="AH136" i="16" s="1"/>
  <c r="V113" i="16"/>
  <c r="V136" i="16" s="1"/>
  <c r="AI135" i="16"/>
  <c r="AG133" i="16"/>
  <c r="U110" i="16"/>
  <c r="U133" i="16" s="1"/>
  <c r="AK108" i="16"/>
  <c r="AK106" i="16"/>
  <c r="AK129" i="16" s="1"/>
  <c r="Y106" i="16"/>
  <c r="Z129" i="16" s="1"/>
  <c r="AD128" i="16"/>
  <c r="E103" i="16"/>
  <c r="AE100" i="16"/>
  <c r="AE123" i="16" s="1"/>
  <c r="G100" i="16"/>
  <c r="G123" i="16" s="1"/>
  <c r="X99" i="16"/>
  <c r="X122" i="16" s="1"/>
  <c r="L99" i="16"/>
  <c r="AH97" i="16"/>
  <c r="AH120" i="16" s="1"/>
  <c r="V97" i="16"/>
  <c r="W120" i="16" s="1"/>
  <c r="J97" i="16"/>
  <c r="J120" i="16" s="1"/>
  <c r="F120" i="16"/>
  <c r="AA93" i="16"/>
  <c r="Z6" i="15" s="1"/>
  <c r="Z9" i="15" s="1"/>
  <c r="O93" i="16"/>
  <c r="N6" i="15" s="1"/>
  <c r="N9" i="15" s="1"/>
  <c r="AC130" i="16"/>
  <c r="Z108" i="16"/>
  <c r="AL110" i="16"/>
  <c r="AK115" i="16"/>
  <c r="AL138" i="16" s="1"/>
  <c r="U115" i="16"/>
  <c r="U138" i="16" s="1"/>
  <c r="I115" i="16"/>
  <c r="I138" i="16" s="1"/>
  <c r="AI114" i="16"/>
  <c r="AE114" i="16"/>
  <c r="AE137" i="16" s="1"/>
  <c r="O114" i="16"/>
  <c r="AM113" i="16"/>
  <c r="AN136" i="16" s="1"/>
  <c r="O113" i="16"/>
  <c r="P136" i="16" s="1"/>
  <c r="AF112" i="16"/>
  <c r="AF135" i="16" s="1"/>
  <c r="T112" i="16"/>
  <c r="T135" i="16" s="1"/>
  <c r="H112" i="16"/>
  <c r="AC134" i="16"/>
  <c r="E111" i="16"/>
  <c r="E134" i="16" s="1"/>
  <c r="N110" i="16"/>
  <c r="O133" i="16" s="1"/>
  <c r="J133" i="16"/>
  <c r="AI109" i="16"/>
  <c r="AJ132" i="16" s="1"/>
  <c r="S132" i="16"/>
  <c r="G109" i="16"/>
  <c r="H132" i="16" s="1"/>
  <c r="N108" i="16"/>
  <c r="AG107" i="16"/>
  <c r="AH130" i="16" s="1"/>
  <c r="AM110" i="16"/>
  <c r="AN133" i="16" s="1"/>
  <c r="AD115" i="16"/>
  <c r="AD138" i="16" s="1"/>
  <c r="R138" i="16"/>
  <c r="L113" i="16"/>
  <c r="L136" i="16" s="1"/>
  <c r="AK112" i="16"/>
  <c r="AK135" i="16" s="1"/>
  <c r="AD111" i="16"/>
  <c r="AD134" i="16" s="1"/>
  <c r="R111" i="16"/>
  <c r="S134" i="16" s="1"/>
  <c r="F111" i="16"/>
  <c r="G134" i="16" s="1"/>
  <c r="AE133" i="16"/>
  <c r="W133" i="16"/>
  <c r="T109" i="16"/>
  <c r="U132" i="16" s="1"/>
  <c r="S108" i="16"/>
  <c r="K108" i="16"/>
  <c r="K131" i="16" s="1"/>
  <c r="Z107" i="16"/>
  <c r="Z130" i="16" s="1"/>
  <c r="J130" i="16"/>
  <c r="K106" i="16"/>
  <c r="K129" i="16" s="1"/>
  <c r="L105" i="16"/>
  <c r="M128" i="16" s="1"/>
  <c r="W103" i="16"/>
  <c r="X126" i="16" s="1"/>
  <c r="K103" i="16"/>
  <c r="W102" i="16"/>
  <c r="X125" i="16" s="1"/>
  <c r="K102" i="16"/>
  <c r="K125" i="16" s="1"/>
  <c r="AJ101" i="16"/>
  <c r="AF124" i="16"/>
  <c r="T124" i="16"/>
  <c r="H124" i="16"/>
  <c r="AG100" i="16"/>
  <c r="AG123" i="16" s="1"/>
  <c r="U100" i="16"/>
  <c r="V123" i="16" s="1"/>
  <c r="Q123" i="16"/>
  <c r="I100" i="16"/>
  <c r="J123" i="16" s="1"/>
  <c r="Z99" i="16"/>
  <c r="Z122" i="16" s="1"/>
  <c r="AJ97" i="16"/>
  <c r="AK120" i="16" s="1"/>
  <c r="AG93" i="16"/>
  <c r="AF6" i="15" s="1"/>
  <c r="AF9" i="15" s="1"/>
  <c r="AC119" i="16"/>
  <c r="U93" i="16"/>
  <c r="T6" i="15" s="1"/>
  <c r="T9" i="15" s="1"/>
  <c r="I93" i="16"/>
  <c r="H6" i="15" s="1"/>
  <c r="H9" i="15" s="1"/>
  <c r="AF106" i="16"/>
  <c r="AF129" i="16" s="1"/>
  <c r="S138" i="16"/>
  <c r="AG114" i="16"/>
  <c r="AG137" i="16" s="1"/>
  <c r="T137" i="16"/>
  <c r="H137" i="16"/>
  <c r="I113" i="16"/>
  <c r="J136" i="16" s="1"/>
  <c r="AD112" i="16"/>
  <c r="AD135" i="16" s="1"/>
  <c r="K111" i="16"/>
  <c r="AJ110" i="16"/>
  <c r="AJ133" i="16" s="1"/>
  <c r="AF133" i="16"/>
  <c r="X110" i="16"/>
  <c r="X133" i="16" s="1"/>
  <c r="L110" i="16"/>
  <c r="L133" i="16" s="1"/>
  <c r="AK109" i="16"/>
  <c r="AL132" i="16" s="1"/>
  <c r="E132" i="16"/>
  <c r="AB108" i="16"/>
  <c r="AB131" i="16" s="1"/>
  <c r="H108" i="16"/>
  <c r="AM130" i="16"/>
  <c r="AE107" i="16"/>
  <c r="AE130" i="16" s="1"/>
  <c r="X106" i="16"/>
  <c r="X129" i="16" s="1"/>
  <c r="P106" i="16"/>
  <c r="Q129" i="16" s="1"/>
  <c r="D106" i="16"/>
  <c r="E129" i="16" s="1"/>
  <c r="I105" i="16"/>
  <c r="J128" i="16" s="1"/>
  <c r="AF103" i="16"/>
  <c r="O126" i="16"/>
  <c r="H125" i="16"/>
  <c r="I101" i="16"/>
  <c r="I124" i="16" s="1"/>
  <c r="AH100" i="16"/>
  <c r="N100" i="16"/>
  <c r="O123" i="16" s="1"/>
  <c r="AM122" i="16"/>
  <c r="AE99" i="16"/>
  <c r="AE122" i="16" s="1"/>
  <c r="N93" i="16"/>
  <c r="M6" i="15" s="1"/>
  <c r="M9" i="15" s="1"/>
  <c r="Q130" i="16"/>
  <c r="J129" i="16"/>
  <c r="AI105" i="16"/>
  <c r="S105" i="16"/>
  <c r="T128" i="16" s="1"/>
  <c r="I126" i="16"/>
  <c r="AL125" i="16"/>
  <c r="N102" i="16"/>
  <c r="O125" i="16" s="1"/>
  <c r="AI101" i="16"/>
  <c r="AE124" i="16"/>
  <c r="S124" i="16"/>
  <c r="X123" i="16"/>
  <c r="H100" i="16"/>
  <c r="AC99" i="16"/>
  <c r="AD122" i="16" s="1"/>
  <c r="M99" i="16"/>
  <c r="AA97" i="16"/>
  <c r="K97" i="16"/>
  <c r="AF93" i="16"/>
  <c r="AE6" i="15" s="1"/>
  <c r="AE9" i="15" s="1"/>
  <c r="T93" i="16"/>
  <c r="S6" i="15" s="1"/>
  <c r="S9" i="15" s="1"/>
  <c r="L93" i="16"/>
  <c r="K6" i="15" s="1"/>
  <c r="K9" i="15" s="1"/>
  <c r="H119" i="16"/>
  <c r="AF115" i="16"/>
  <c r="AG138" i="16" s="1"/>
  <c r="P138" i="16"/>
  <c r="R114" i="16"/>
  <c r="AL113" i="16"/>
  <c r="AL136" i="16" s="1"/>
  <c r="Z113" i="16"/>
  <c r="AA136" i="16" s="1"/>
  <c r="N113" i="16"/>
  <c r="N136" i="16" s="1"/>
  <c r="W112" i="16"/>
  <c r="X135" i="16" s="1"/>
  <c r="G112" i="16"/>
  <c r="AJ111" i="16"/>
  <c r="AJ134" i="16" s="1"/>
  <c r="X111" i="16"/>
  <c r="Y134" i="16" s="1"/>
  <c r="L111" i="16"/>
  <c r="M134" i="16" s="1"/>
  <c r="H111" i="16"/>
  <c r="I134" i="16" s="1"/>
  <c r="AK110" i="16"/>
  <c r="Y110" i="16"/>
  <c r="Z133" i="16" s="1"/>
  <c r="M110" i="16"/>
  <c r="AH109" i="16"/>
  <c r="AH132" i="16" s="1"/>
  <c r="V109" i="16"/>
  <c r="W132" i="16" s="1"/>
  <c r="R132" i="16"/>
  <c r="J109" i="16"/>
  <c r="K132" i="16" s="1"/>
  <c r="F109" i="16"/>
  <c r="AI131" i="16"/>
  <c r="Y108" i="16"/>
  <c r="U108" i="16"/>
  <c r="I108" i="16"/>
  <c r="J131" i="16" s="1"/>
  <c r="X107" i="16"/>
  <c r="Y130" i="16" s="1"/>
  <c r="D107" i="16"/>
  <c r="E130" i="16" s="1"/>
  <c r="AC106" i="16"/>
  <c r="AC129" i="16" s="1"/>
  <c r="M106" i="16"/>
  <c r="N129" i="16" s="1"/>
  <c r="AH105" i="16"/>
  <c r="AH128" i="16" s="1"/>
  <c r="V105" i="16"/>
  <c r="W128" i="16" s="1"/>
  <c r="R128" i="16"/>
  <c r="D103" i="16"/>
  <c r="D126" i="16" s="1"/>
  <c r="AC102" i="16"/>
  <c r="Y125" i="16"/>
  <c r="M102" i="16"/>
  <c r="M125" i="16" s="1"/>
  <c r="AH101" i="16"/>
  <c r="AH124" i="16" s="1"/>
  <c r="V101" i="16"/>
  <c r="V124" i="16" s="1"/>
  <c r="R124" i="16"/>
  <c r="J101" i="16"/>
  <c r="AI100" i="16"/>
  <c r="AJ123" i="16" s="1"/>
  <c r="W123" i="16"/>
  <c r="AB99" i="16"/>
  <c r="P99" i="16"/>
  <c r="Q122" i="16" s="1"/>
  <c r="D99" i="16"/>
  <c r="D122" i="16" s="1"/>
  <c r="AL120" i="16"/>
  <c r="Z120" i="16"/>
  <c r="N97" i="16"/>
  <c r="N120" i="16" s="1"/>
  <c r="AA119" i="16"/>
  <c r="G93" i="16"/>
  <c r="F6" i="15" s="1"/>
  <c r="F9" i="15" s="1"/>
  <c r="R93" i="16"/>
  <c r="Q6" i="15" s="1"/>
  <c r="Q9" i="15" s="1"/>
  <c r="AG136" i="16"/>
  <c r="H110" i="16"/>
  <c r="H133" i="16" s="1"/>
  <c r="AF108" i="16"/>
  <c r="AB129" i="16"/>
  <c r="AJ102" i="16"/>
  <c r="AK125" i="16" s="1"/>
  <c r="AD93" i="16"/>
  <c r="AC6" i="15" s="1"/>
  <c r="AC9" i="15" s="1"/>
  <c r="AL103" i="16"/>
  <c r="AD136" i="16"/>
  <c r="AA135" i="16"/>
  <c r="H126" i="16"/>
  <c r="AD120" i="16"/>
  <c r="Q138" i="16"/>
  <c r="F133" i="16"/>
  <c r="AA132" i="16"/>
  <c r="AE103" i="16"/>
  <c r="AE126" i="16" s="1"/>
  <c r="AF120" i="16"/>
  <c r="D120" i="16"/>
  <c r="Q93" i="16"/>
  <c r="P6" i="15" s="1"/>
  <c r="P9" i="15" s="1"/>
  <c r="I114" i="16"/>
  <c r="I137" i="16" s="1"/>
  <c r="U128" i="16"/>
  <c r="P103" i="16"/>
  <c r="Y120" i="16"/>
  <c r="AL93" i="16"/>
  <c r="AK6" i="15" s="1"/>
  <c r="AK9" i="15" s="1"/>
  <c r="F93" i="16"/>
  <c r="E6" i="15" s="1"/>
  <c r="E9" i="15" s="1"/>
  <c r="K128" i="16"/>
  <c r="V125" i="16"/>
  <c r="AK122" i="16"/>
  <c r="AB119" i="16"/>
  <c r="N114" i="16"/>
  <c r="U129" i="16"/>
  <c r="AI93" i="16"/>
  <c r="AH6" i="15" s="1"/>
  <c r="AH9" i="15" s="1"/>
  <c r="W119" i="16"/>
  <c r="AD108" i="16"/>
  <c r="R108" i="16"/>
  <c r="R131" i="16" s="1"/>
  <c r="AB128" i="16"/>
  <c r="X124" i="16"/>
  <c r="T120" i="16"/>
  <c r="AK93" i="16"/>
  <c r="AJ6" i="15" s="1"/>
  <c r="AJ9" i="15" s="1"/>
  <c r="L108" i="16"/>
  <c r="E120" i="16"/>
  <c r="V93" i="16"/>
  <c r="U6" i="15" s="1"/>
  <c r="U9" i="15" s="1"/>
  <c r="AJ93" i="16"/>
  <c r="AI6" i="15" s="1"/>
  <c r="AI9" i="15" s="1"/>
  <c r="X93" i="16"/>
  <c r="W6" i="15" s="1"/>
  <c r="W9" i="15" s="1"/>
  <c r="P93" i="16"/>
  <c r="O6" i="15" s="1"/>
  <c r="O9" i="15" s="1"/>
  <c r="D93" i="16"/>
  <c r="C6" i="15" s="1"/>
  <c r="F114" i="16"/>
  <c r="AA123" i="16"/>
  <c r="AE93" i="16"/>
  <c r="AD6" i="15" s="1"/>
  <c r="AD9" i="15" s="1"/>
  <c r="S93" i="16"/>
  <c r="R6" i="15" s="1"/>
  <c r="R9" i="15" s="1"/>
  <c r="K93" i="16"/>
  <c r="J6" i="15" s="1"/>
  <c r="J9" i="15" s="1"/>
  <c r="C15" i="15" l="1"/>
  <c r="C9" i="15"/>
  <c r="AT10" i="41"/>
  <c r="AC137" i="16"/>
  <c r="AR10" i="41"/>
  <c r="C9" i="42"/>
  <c r="C11" i="42" s="1"/>
  <c r="D9" i="42"/>
  <c r="D11" i="42" s="1"/>
  <c r="B9" i="42"/>
  <c r="B11" i="42" s="1"/>
  <c r="E9" i="42"/>
  <c r="E11" i="42" s="1"/>
  <c r="F9" i="42"/>
  <c r="F11" i="42" s="1"/>
  <c r="BA10" i="41"/>
  <c r="E9" i="40"/>
  <c r="E6" i="42"/>
  <c r="E5" i="44"/>
  <c r="C6" i="42"/>
  <c r="BH10" i="41"/>
  <c r="BG10" i="41"/>
  <c r="H5" i="44"/>
  <c r="D5" i="44"/>
  <c r="B6" i="42"/>
  <c r="AX10" i="41"/>
  <c r="AQ10" i="41"/>
  <c r="AW10" i="41"/>
  <c r="F5" i="44"/>
  <c r="G5" i="44"/>
  <c r="AP10" i="41"/>
  <c r="BD10" i="41"/>
  <c r="BJ17" i="11"/>
  <c r="F17" i="40" s="1"/>
  <c r="F6" i="42"/>
  <c r="E6" i="39"/>
  <c r="E7" i="38"/>
  <c r="F2" i="36"/>
  <c r="BH17" i="34"/>
  <c r="AG17" i="34"/>
  <c r="AK17" i="34"/>
  <c r="Y17" i="34"/>
  <c r="AC17" i="34"/>
  <c r="R17" i="34"/>
  <c r="AH17" i="34"/>
  <c r="AX17" i="34"/>
  <c r="C17" i="34"/>
  <c r="C24" i="34" s="1"/>
  <c r="S17" i="34"/>
  <c r="AI17" i="34"/>
  <c r="D4" i="34"/>
  <c r="D17" i="34"/>
  <c r="T17" i="34"/>
  <c r="BE17" i="34"/>
  <c r="AW17" i="34"/>
  <c r="AO17" i="34"/>
  <c r="V17" i="34"/>
  <c r="BC17" i="34"/>
  <c r="W17" i="34"/>
  <c r="H17" i="34"/>
  <c r="BA17" i="34"/>
  <c r="E17" i="34"/>
  <c r="AZ17" i="34"/>
  <c r="J17" i="34"/>
  <c r="AY17" i="34"/>
  <c r="AQ17" i="34"/>
  <c r="AB17" i="34"/>
  <c r="Q17" i="34"/>
  <c r="U17" i="34"/>
  <c r="I17" i="34"/>
  <c r="M17" i="34"/>
  <c r="N17" i="34"/>
  <c r="AD17" i="34"/>
  <c r="AT17" i="34"/>
  <c r="BG17" i="34"/>
  <c r="O17" i="34"/>
  <c r="AE17" i="34"/>
  <c r="AU17" i="34"/>
  <c r="BF17" i="34"/>
  <c r="P17" i="34"/>
  <c r="AF17" i="34"/>
  <c r="AV17" i="34"/>
  <c r="AJ17" i="34"/>
  <c r="C28" i="34"/>
  <c r="BD17" i="34"/>
  <c r="AS17" i="34"/>
  <c r="F17" i="34"/>
  <c r="AL17" i="34"/>
  <c r="G17" i="34"/>
  <c r="AM17" i="34"/>
  <c r="BB17" i="34"/>
  <c r="X17" i="34"/>
  <c r="AN17" i="34"/>
  <c r="C22" i="34"/>
  <c r="Z17" i="34"/>
  <c r="AP17" i="34"/>
  <c r="K17" i="34"/>
  <c r="AA17" i="34"/>
  <c r="BJ17" i="34"/>
  <c r="L17" i="34"/>
  <c r="AR17" i="34"/>
  <c r="BI17" i="34"/>
  <c r="F78" i="31"/>
  <c r="F28" i="31"/>
  <c r="F53" i="31"/>
  <c r="F14" i="34"/>
  <c r="G3" i="31"/>
  <c r="BA950" i="25"/>
  <c r="AX27" i="11" s="1"/>
  <c r="AW49" i="12"/>
  <c r="BC951" i="25"/>
  <c r="F16" i="28"/>
  <c r="F23" i="28" s="1"/>
  <c r="F17" i="29"/>
  <c r="H3" i="30" s="1"/>
  <c r="E42" i="28"/>
  <c r="E32" i="28"/>
  <c r="E39" i="28"/>
  <c r="E45" i="28"/>
  <c r="BD17" i="11"/>
  <c r="Z126" i="16"/>
  <c r="BC45" i="25"/>
  <c r="BC945" i="25" s="1"/>
  <c r="BC952" i="25" s="1"/>
  <c r="BE42" i="25"/>
  <c r="BE942" i="25" s="1"/>
  <c r="BA50" i="25"/>
  <c r="BC51" i="25"/>
  <c r="BF46" i="25"/>
  <c r="BF946" i="25" s="1"/>
  <c r="BF953" i="25" s="1"/>
  <c r="BD41" i="25"/>
  <c r="BD941" i="25" s="1"/>
  <c r="AO116" i="16"/>
  <c r="AO6" i="14" s="1"/>
  <c r="AN9" i="11" s="1"/>
  <c r="AO10" i="41" s="1"/>
  <c r="AO121" i="16"/>
  <c r="G3" i="41"/>
  <c r="H72" i="16"/>
  <c r="H48" i="16"/>
  <c r="H25" i="16"/>
  <c r="H95" i="16"/>
  <c r="H118" i="16"/>
  <c r="J3" i="20"/>
  <c r="J12" i="26" s="1"/>
  <c r="I3" i="16"/>
  <c r="H2" i="11" s="1"/>
  <c r="H5" i="15" s="1"/>
  <c r="I25" i="20"/>
  <c r="AF131" i="16"/>
  <c r="BF116" i="16"/>
  <c r="BF6" i="14" s="1"/>
  <c r="BE9" i="11" s="1"/>
  <c r="BF10" i="41" s="1"/>
  <c r="BF127" i="16"/>
  <c r="BF139" i="16" s="1"/>
  <c r="BF4" i="13" s="1"/>
  <c r="AM121" i="16"/>
  <c r="AJ127" i="16"/>
  <c r="G132" i="16"/>
  <c r="L121" i="16"/>
  <c r="AK119" i="16"/>
  <c r="N131" i="16"/>
  <c r="BC116" i="16"/>
  <c r="BC6" i="14" s="1"/>
  <c r="BB9" i="11" s="1"/>
  <c r="BC10" i="41" s="1"/>
  <c r="BC122" i="16"/>
  <c r="O127" i="16"/>
  <c r="AF121" i="16"/>
  <c r="N121" i="16"/>
  <c r="AC126" i="16"/>
  <c r="Q121" i="16"/>
  <c r="S119" i="16"/>
  <c r="H127" i="16"/>
  <c r="AV116" i="16"/>
  <c r="AV6" i="14" s="1"/>
  <c r="AU9" i="11" s="1"/>
  <c r="AV10" i="41" s="1"/>
  <c r="H17" i="11"/>
  <c r="AC127" i="16"/>
  <c r="AB122" i="16"/>
  <c r="AJ119" i="16"/>
  <c r="W127" i="16"/>
  <c r="T119" i="16"/>
  <c r="AN127" i="16"/>
  <c r="AO127" i="16"/>
  <c r="BK127" i="16"/>
  <c r="BK139" i="16" s="1"/>
  <c r="BK4" i="13" s="1"/>
  <c r="BJ127" i="16"/>
  <c r="BJ139" i="16" s="1"/>
  <c r="BJ4" i="13" s="1"/>
  <c r="BJ116" i="16"/>
  <c r="BJ6" i="14" s="1"/>
  <c r="BI9" i="11" s="1"/>
  <c r="BJ10" i="41" s="1"/>
  <c r="AE17" i="11"/>
  <c r="AD126" i="16"/>
  <c r="V138" i="16"/>
  <c r="U127" i="16"/>
  <c r="T127" i="16"/>
  <c r="AJ121" i="16"/>
  <c r="AK121" i="16"/>
  <c r="M127" i="16"/>
  <c r="L127" i="16"/>
  <c r="Z121" i="16"/>
  <c r="AA121" i="16"/>
  <c r="J3" i="12"/>
  <c r="J17" i="11"/>
  <c r="K14" i="41" s="1"/>
  <c r="AK17" i="11"/>
  <c r="BA127" i="16"/>
  <c r="BA139" i="16" s="1"/>
  <c r="BA4" i="13" s="1"/>
  <c r="AZ116" i="16"/>
  <c r="AZ6" i="14" s="1"/>
  <c r="AY9" i="11" s="1"/>
  <c r="AZ10" i="41" s="1"/>
  <c r="U131" i="16"/>
  <c r="N133" i="16"/>
  <c r="Y121" i="16"/>
  <c r="AE119" i="16"/>
  <c r="AB121" i="16"/>
  <c r="AV119" i="16"/>
  <c r="AV139" i="16" s="1"/>
  <c r="AV4" i="13" s="1"/>
  <c r="AK127" i="16"/>
  <c r="R121" i="16"/>
  <c r="AL119" i="16"/>
  <c r="X121" i="16"/>
  <c r="AI127" i="16"/>
  <c r="D119" i="16"/>
  <c r="I127" i="16"/>
  <c r="AD119" i="16"/>
  <c r="R119" i="16"/>
  <c r="AH119" i="16"/>
  <c r="Y122" i="16"/>
  <c r="K3" i="12"/>
  <c r="AM119" i="16"/>
  <c r="BC119" i="16"/>
  <c r="BB119" i="16"/>
  <c r="BB139" i="16" s="1"/>
  <c r="BB4" i="13" s="1"/>
  <c r="AC121" i="16"/>
  <c r="S121" i="16"/>
  <c r="N137" i="16"/>
  <c r="K134" i="16"/>
  <c r="Q125" i="16"/>
  <c r="AB126" i="16"/>
  <c r="I121" i="16"/>
  <c r="X127" i="16"/>
  <c r="AD127" i="16"/>
  <c r="AB127" i="16"/>
  <c r="M131" i="16"/>
  <c r="Q126" i="16"/>
  <c r="O119" i="16"/>
  <c r="R126" i="16"/>
  <c r="U17" i="11"/>
  <c r="V14" i="41" s="1"/>
  <c r="P127" i="16"/>
  <c r="L119" i="16"/>
  <c r="AL127" i="16"/>
  <c r="X119" i="16"/>
  <c r="D121" i="16"/>
  <c r="AC125" i="16"/>
  <c r="D138" i="16"/>
  <c r="D136" i="16"/>
  <c r="AL126" i="16"/>
  <c r="AK133" i="16"/>
  <c r="AK131" i="16"/>
  <c r="X131" i="16"/>
  <c r="S126" i="16"/>
  <c r="AP139" i="16"/>
  <c r="AP4" i="13" s="1"/>
  <c r="BH139" i="16"/>
  <c r="BH4" i="13" s="1"/>
  <c r="F131" i="16"/>
  <c r="AX139" i="16"/>
  <c r="AX4" i="13" s="1"/>
  <c r="AN128" i="16"/>
  <c r="AI124" i="16"/>
  <c r="T131" i="16"/>
  <c r="O136" i="16"/>
  <c r="AE132" i="16"/>
  <c r="AL17" i="11"/>
  <c r="F17" i="11"/>
  <c r="O131" i="16"/>
  <c r="M133" i="16"/>
  <c r="AA130" i="16"/>
  <c r="M129" i="16"/>
  <c r="AA126" i="16"/>
  <c r="L134" i="16"/>
  <c r="F132" i="16"/>
  <c r="T132" i="16"/>
  <c r="W124" i="16"/>
  <c r="AZ139" i="16"/>
  <c r="AZ4" i="13" s="1"/>
  <c r="AD131" i="16"/>
  <c r="AI120" i="16"/>
  <c r="AL135" i="16"/>
  <c r="AJ124" i="16"/>
  <c r="AM133" i="16"/>
  <c r="X134" i="16"/>
  <c r="D130" i="16"/>
  <c r="D125" i="16"/>
  <c r="BD139" i="16"/>
  <c r="BD4" i="13" s="1"/>
  <c r="AT139" i="16"/>
  <c r="AT4" i="13" s="1"/>
  <c r="Z134" i="16"/>
  <c r="R122" i="16"/>
  <c r="K135" i="16"/>
  <c r="AE134" i="16"/>
  <c r="J124" i="16"/>
  <c r="AF138" i="16"/>
  <c r="AK132" i="16"/>
  <c r="R134" i="16"/>
  <c r="AF122" i="16"/>
  <c r="AK137" i="16"/>
  <c r="AC131" i="16"/>
  <c r="AH126" i="16"/>
  <c r="V134" i="16"/>
  <c r="P128" i="16"/>
  <c r="L116" i="16"/>
  <c r="L6" i="14" s="1"/>
  <c r="K9" i="11" s="1"/>
  <c r="V129" i="16"/>
  <c r="AH17" i="11"/>
  <c r="AC17" i="11"/>
  <c r="AF130" i="16"/>
  <c r="W136" i="16"/>
  <c r="AI132" i="16"/>
  <c r="AK134" i="16"/>
  <c r="AR139" i="16"/>
  <c r="AR4" i="13" s="1"/>
  <c r="Y17" i="11"/>
  <c r="AI17" i="11"/>
  <c r="P17" i="11"/>
  <c r="P14" i="41" s="1"/>
  <c r="R133" i="16"/>
  <c r="N126" i="16"/>
  <c r="AF17" i="11"/>
  <c r="AH123" i="16"/>
  <c r="AG126" i="16"/>
  <c r="I131" i="16"/>
  <c r="W126" i="16"/>
  <c r="Z131" i="16"/>
  <c r="L129" i="16"/>
  <c r="AE138" i="16"/>
  <c r="AJ128" i="16"/>
  <c r="AI136" i="16"/>
  <c r="AE135" i="16"/>
  <c r="I122" i="16"/>
  <c r="AD125" i="16"/>
  <c r="P126" i="16"/>
  <c r="D129" i="16"/>
  <c r="G120" i="16"/>
  <c r="E128" i="16"/>
  <c r="D123" i="16"/>
  <c r="AF137" i="16"/>
  <c r="AS139" i="16"/>
  <c r="AS4" i="13" s="1"/>
  <c r="L17" i="11"/>
  <c r="L3" i="12"/>
  <c r="Q116" i="16"/>
  <c r="Q6" i="14" s="1"/>
  <c r="P9" i="11" s="1"/>
  <c r="AD17" i="11"/>
  <c r="X17" i="11"/>
  <c r="E131" i="16"/>
  <c r="AA17" i="11"/>
  <c r="G17" i="11"/>
  <c r="G3" i="12"/>
  <c r="D17" i="11"/>
  <c r="D3" i="12"/>
  <c r="Q131" i="16"/>
  <c r="M17" i="11"/>
  <c r="C3" i="12"/>
  <c r="C17" i="11"/>
  <c r="L128" i="16"/>
  <c r="K124" i="16"/>
  <c r="AL133" i="16"/>
  <c r="Z17" i="11"/>
  <c r="T17" i="11"/>
  <c r="Q17" i="11"/>
  <c r="F116" i="16"/>
  <c r="F6" i="14" s="1"/>
  <c r="E9" i="11" s="1"/>
  <c r="G135" i="16"/>
  <c r="Z137" i="16"/>
  <c r="AG17" i="11"/>
  <c r="AC116" i="16"/>
  <c r="AC6" i="14" s="1"/>
  <c r="AB9" i="11" s="1"/>
  <c r="X130" i="16"/>
  <c r="AM126" i="16"/>
  <c r="AU139" i="16"/>
  <c r="AU4" i="13" s="1"/>
  <c r="AQ139" i="16"/>
  <c r="AQ4" i="13" s="1"/>
  <c r="AB17" i="11"/>
  <c r="E17" i="11"/>
  <c r="E3" i="12"/>
  <c r="Y131" i="16"/>
  <c r="Y133" i="16"/>
  <c r="S17" i="11"/>
  <c r="T14" i="41" s="1"/>
  <c r="M122" i="16"/>
  <c r="AI128" i="16"/>
  <c r="W116" i="16"/>
  <c r="W6" i="14" s="1"/>
  <c r="V9" i="11" s="1"/>
  <c r="J138" i="16"/>
  <c r="H135" i="16"/>
  <c r="AM136" i="16"/>
  <c r="J137" i="16"/>
  <c r="AL137" i="16"/>
  <c r="W125" i="16"/>
  <c r="T126" i="16"/>
  <c r="D135" i="16"/>
  <c r="P122" i="16"/>
  <c r="S125" i="16"/>
  <c r="L137" i="16"/>
  <c r="AC138" i="16"/>
  <c r="AG129" i="16"/>
  <c r="Y132" i="16"/>
  <c r="AE125" i="16"/>
  <c r="AY139" i="16"/>
  <c r="AY4" i="13" s="1"/>
  <c r="BG139" i="16"/>
  <c r="BG4" i="13" s="1"/>
  <c r="BI139" i="16"/>
  <c r="BI4" i="13" s="1"/>
  <c r="N17" i="11"/>
  <c r="AJ17" i="11"/>
  <c r="I17" i="11"/>
  <c r="I3" i="12"/>
  <c r="R17" i="11"/>
  <c r="W17" i="11"/>
  <c r="BE17" i="11"/>
  <c r="AN17" i="11"/>
  <c r="AY17" i="11"/>
  <c r="AZ14" i="41" s="1"/>
  <c r="AV17" i="11"/>
  <c r="BI17" i="11"/>
  <c r="AX17" i="11"/>
  <c r="AW17" i="11"/>
  <c r="BH17" i="11"/>
  <c r="AT17" i="11"/>
  <c r="AU14" i="41" s="1"/>
  <c r="AO17" i="11"/>
  <c r="AW139" i="16"/>
  <c r="AW4" i="13" s="1"/>
  <c r="BG17" i="11"/>
  <c r="AS17" i="11"/>
  <c r="AT14" i="41" s="1"/>
  <c r="BC17" i="11"/>
  <c r="AQ17" i="11"/>
  <c r="BF17" i="11"/>
  <c r="BG14" i="41" s="1"/>
  <c r="AR17" i="11"/>
  <c r="AS14" i="41" s="1"/>
  <c r="BB17" i="11"/>
  <c r="AM17" i="11"/>
  <c r="AP17" i="11"/>
  <c r="BE139" i="16"/>
  <c r="BE4" i="13" s="1"/>
  <c r="BA17" i="11"/>
  <c r="I133" i="16"/>
  <c r="AJ137" i="16"/>
  <c r="AI137" i="16"/>
  <c r="I135" i="16"/>
  <c r="H131" i="16"/>
  <c r="E122" i="16"/>
  <c r="S128" i="16"/>
  <c r="L122" i="16"/>
  <c r="L131" i="16"/>
  <c r="O137" i="16"/>
  <c r="P137" i="16"/>
  <c r="J116" i="16"/>
  <c r="J6" i="14" s="1"/>
  <c r="I9" i="11" s="1"/>
  <c r="T116" i="16"/>
  <c r="T6" i="14" s="1"/>
  <c r="S9" i="11" s="1"/>
  <c r="S116" i="16"/>
  <c r="S6" i="14" s="1"/>
  <c r="R9" i="11" s="1"/>
  <c r="D116" i="16"/>
  <c r="D6" i="14" s="1"/>
  <c r="C9" i="11" s="1"/>
  <c r="Y129" i="16"/>
  <c r="M116" i="16"/>
  <c r="M6" i="14" s="1"/>
  <c r="L9" i="11" s="1"/>
  <c r="I136" i="16"/>
  <c r="AH137" i="16"/>
  <c r="AJ125" i="16"/>
  <c r="AL131" i="16"/>
  <c r="AL116" i="16"/>
  <c r="AL6" i="14" s="1"/>
  <c r="AK9" i="11" s="1"/>
  <c r="H134" i="16"/>
  <c r="N125" i="16"/>
  <c r="Y116" i="16"/>
  <c r="Y6" i="14" s="1"/>
  <c r="X9" i="11" s="1"/>
  <c r="V133" i="16"/>
  <c r="AK138" i="16"/>
  <c r="AD129" i="16"/>
  <c r="L125" i="16"/>
  <c r="Q135" i="16"/>
  <c r="P132" i="16"/>
  <c r="F138" i="16"/>
  <c r="N122" i="16"/>
  <c r="F134" i="16"/>
  <c r="I116" i="16"/>
  <c r="I6" i="14" s="1"/>
  <c r="H9" i="11" s="1"/>
  <c r="AB116" i="16"/>
  <c r="AB6" i="14" s="1"/>
  <c r="AA9" i="11" s="1"/>
  <c r="AA116" i="16"/>
  <c r="AA6" i="14" s="1"/>
  <c r="Z9" i="11" s="1"/>
  <c r="AB120" i="16"/>
  <c r="V131" i="16"/>
  <c r="R116" i="16"/>
  <c r="R6" i="14" s="1"/>
  <c r="Q9" i="11" s="1"/>
  <c r="V116" i="16"/>
  <c r="V6" i="14" s="1"/>
  <c r="U9" i="11" s="1"/>
  <c r="AF123" i="16"/>
  <c r="AG131" i="16"/>
  <c r="Z116" i="16"/>
  <c r="Z6" i="14" s="1"/>
  <c r="Y9" i="11" s="1"/>
  <c r="S131" i="16"/>
  <c r="AD116" i="16"/>
  <c r="AD6" i="14" s="1"/>
  <c r="AC9" i="11" s="1"/>
  <c r="AG116" i="16"/>
  <c r="AG6" i="14" s="1"/>
  <c r="AF9" i="11" s="1"/>
  <c r="P129" i="16"/>
  <c r="I123" i="16"/>
  <c r="AG130" i="16"/>
  <c r="AI116" i="16"/>
  <c r="AI6" i="14" s="1"/>
  <c r="AH9" i="11" s="1"/>
  <c r="AK128" i="16"/>
  <c r="V130" i="16"/>
  <c r="Z136" i="16"/>
  <c r="AH125" i="16"/>
  <c r="AK116" i="16"/>
  <c r="AK6" i="14" s="1"/>
  <c r="AJ9" i="11" s="1"/>
  <c r="I128" i="16"/>
  <c r="AC122" i="16"/>
  <c r="P116" i="16"/>
  <c r="P6" i="14" s="1"/>
  <c r="O9" i="11" s="1"/>
  <c r="AA131" i="16"/>
  <c r="AB132" i="16"/>
  <c r="AI123" i="16"/>
  <c r="Y128" i="16"/>
  <c r="AC123" i="16"/>
  <c r="U135" i="16"/>
  <c r="J132" i="16"/>
  <c r="T123" i="16"/>
  <c r="L120" i="16"/>
  <c r="K116" i="16"/>
  <c r="K6" i="14" s="1"/>
  <c r="J9" i="11" s="1"/>
  <c r="AF126" i="16"/>
  <c r="E126" i="16"/>
  <c r="E124" i="16"/>
  <c r="E116" i="16"/>
  <c r="E6" i="14" s="1"/>
  <c r="D9" i="11" s="1"/>
  <c r="AA122" i="16"/>
  <c r="AF116" i="16"/>
  <c r="AF6" i="14" s="1"/>
  <c r="AE9" i="11" s="1"/>
  <c r="AF10" i="41" s="1"/>
  <c r="N116" i="16"/>
  <c r="N6" i="14" s="1"/>
  <c r="M9" i="11" s="1"/>
  <c r="O120" i="16"/>
  <c r="X116" i="16"/>
  <c r="X6" i="14" s="1"/>
  <c r="W9" i="11" s="1"/>
  <c r="AM116" i="16"/>
  <c r="AM6" i="14" s="1"/>
  <c r="AL9" i="11" s="1"/>
  <c r="G137" i="16"/>
  <c r="F137" i="16"/>
  <c r="S137" i="16"/>
  <c r="R137" i="16"/>
  <c r="AM120" i="16"/>
  <c r="H116" i="16"/>
  <c r="H6" i="14" s="1"/>
  <c r="G9" i="11" s="1"/>
  <c r="AE116" i="16"/>
  <c r="AE6" i="14" s="1"/>
  <c r="AD9" i="11" s="1"/>
  <c r="AD123" i="16"/>
  <c r="AJ116" i="16"/>
  <c r="AJ6" i="14" s="1"/>
  <c r="AI9" i="11" s="1"/>
  <c r="AJ10" i="41" s="1"/>
  <c r="U116" i="16"/>
  <c r="U6" i="14" s="1"/>
  <c r="T9" i="11" s="1"/>
  <c r="U10" i="41" s="1"/>
  <c r="K126" i="16"/>
  <c r="O116" i="16"/>
  <c r="O6" i="14" s="1"/>
  <c r="N9" i="11" s="1"/>
  <c r="AH116" i="16"/>
  <c r="AH6" i="14" s="1"/>
  <c r="AG9" i="11" s="1"/>
  <c r="S135" i="16"/>
  <c r="G116" i="16"/>
  <c r="G6" i="14" s="1"/>
  <c r="F9" i="11" s="1"/>
  <c r="Y137" i="16"/>
  <c r="X137" i="16"/>
  <c r="N132" i="16"/>
  <c r="V132" i="16"/>
  <c r="K120" i="16"/>
  <c r="AK124" i="16"/>
  <c r="M136" i="16"/>
  <c r="AE131" i="16"/>
  <c r="AG135" i="16"/>
  <c r="V128" i="16"/>
  <c r="AA120" i="16"/>
  <c r="AL129" i="16"/>
  <c r="L126" i="16"/>
  <c r="F126" i="16"/>
  <c r="V120" i="16"/>
  <c r="H123" i="16"/>
  <c r="U123" i="16"/>
  <c r="AJ120" i="16"/>
  <c r="W135" i="16"/>
  <c r="N123" i="16"/>
  <c r="K10" i="41" l="1"/>
  <c r="F13" i="42"/>
  <c r="C33" i="34"/>
  <c r="D18" i="13" s="1"/>
  <c r="P10" i="41"/>
  <c r="C13" i="42"/>
  <c r="BJ14" i="41"/>
  <c r="AN14" i="41"/>
  <c r="U14" i="41"/>
  <c r="BD14" i="41"/>
  <c r="B13" i="42"/>
  <c r="E13" i="42"/>
  <c r="Y10" i="41"/>
  <c r="V10" i="41"/>
  <c r="E10" i="41"/>
  <c r="BB10" i="41"/>
  <c r="E49" i="42"/>
  <c r="E52" i="42" s="1"/>
  <c r="AX6" i="41"/>
  <c r="F6" i="43" s="1"/>
  <c r="AX20" i="11"/>
  <c r="E27" i="40"/>
  <c r="E20" i="40" s="1"/>
  <c r="M10" i="41"/>
  <c r="N14" i="41"/>
  <c r="AE10" i="41"/>
  <c r="H10" i="41"/>
  <c r="AH10" i="41"/>
  <c r="BC14" i="41"/>
  <c r="J14" i="41"/>
  <c r="AE14" i="41"/>
  <c r="BI10" i="41"/>
  <c r="AB14" i="41"/>
  <c r="W10" i="41"/>
  <c r="N10" i="41"/>
  <c r="AK10" i="41"/>
  <c r="R10" i="41"/>
  <c r="AB10" i="41"/>
  <c r="AW14" i="41"/>
  <c r="AH14" i="41"/>
  <c r="R14" i="41"/>
  <c r="AR14" i="41"/>
  <c r="BI14" i="41"/>
  <c r="X14" i="41"/>
  <c r="F10" i="41"/>
  <c r="D6" i="42"/>
  <c r="D13" i="42" s="1"/>
  <c r="C9" i="40"/>
  <c r="AA10" i="41"/>
  <c r="T10" i="41"/>
  <c r="F14" i="41"/>
  <c r="E14" i="41"/>
  <c r="G14" i="41"/>
  <c r="AQ14" i="41"/>
  <c r="AP14" i="41"/>
  <c r="AG14" i="41"/>
  <c r="L10" i="41"/>
  <c r="AL14" i="41"/>
  <c r="I14" i="41"/>
  <c r="B9" i="40"/>
  <c r="O10" i="41"/>
  <c r="D9" i="40"/>
  <c r="AM10" i="41"/>
  <c r="AI10" i="41"/>
  <c r="AG10" i="41"/>
  <c r="I10" i="41"/>
  <c r="C10" i="41"/>
  <c r="D10" i="41"/>
  <c r="BB14" i="41"/>
  <c r="BH14" i="41"/>
  <c r="AX14" i="41"/>
  <c r="AC14" i="41"/>
  <c r="D14" i="41"/>
  <c r="C14" i="41"/>
  <c r="H14" i="41"/>
  <c r="Q10" i="41"/>
  <c r="AF14" i="41"/>
  <c r="BE14" i="41"/>
  <c r="BE10" i="41"/>
  <c r="AY10" i="41"/>
  <c r="M14" i="41"/>
  <c r="L14" i="41"/>
  <c r="Z10" i="41"/>
  <c r="J10" i="41"/>
  <c r="E17" i="40"/>
  <c r="AY14" i="41"/>
  <c r="AO14" i="41"/>
  <c r="B17" i="40"/>
  <c r="O14" i="41"/>
  <c r="C17" i="40"/>
  <c r="AA14" i="41"/>
  <c r="Q14" i="41"/>
  <c r="Z14" i="41"/>
  <c r="AD14" i="41"/>
  <c r="D17" i="40"/>
  <c r="AM14" i="41"/>
  <c r="AV14" i="41"/>
  <c r="G10" i="41"/>
  <c r="X10" i="41"/>
  <c r="AD10" i="41"/>
  <c r="AL10" i="41"/>
  <c r="S10" i="41"/>
  <c r="BF14" i="41"/>
  <c r="S14" i="41"/>
  <c r="AK14" i="41"/>
  <c r="AC10" i="41"/>
  <c r="Y14" i="41"/>
  <c r="AJ14" i="41"/>
  <c r="AI14" i="41"/>
  <c r="AN10" i="41"/>
  <c r="BA14" i="41"/>
  <c r="W14" i="41"/>
  <c r="AU10" i="41"/>
  <c r="F6" i="39"/>
  <c r="F7" i="38"/>
  <c r="G2" i="36"/>
  <c r="C29" i="34"/>
  <c r="C36" i="11" s="1"/>
  <c r="G53" i="31"/>
  <c r="G78" i="31"/>
  <c r="G28" i="31"/>
  <c r="D18" i="34"/>
  <c r="G14" i="34"/>
  <c r="H3" i="31"/>
  <c r="AO139" i="16"/>
  <c r="AO4" i="13" s="1"/>
  <c r="AY50" i="12"/>
  <c r="AZ34" i="11"/>
  <c r="AZ29" i="11" s="1"/>
  <c r="BD948" i="25"/>
  <c r="BA23" i="11" s="1"/>
  <c r="AZ48" i="12"/>
  <c r="BE949" i="25"/>
  <c r="G16" i="28"/>
  <c r="G23" i="28" s="1"/>
  <c r="G17" i="29"/>
  <c r="I3" i="30" s="1"/>
  <c r="F45" i="28"/>
  <c r="F42" i="28"/>
  <c r="F39" i="28"/>
  <c r="F32" i="28"/>
  <c r="BC139" i="16"/>
  <c r="BC4" i="13" s="1"/>
  <c r="BD48" i="25"/>
  <c r="BD44" i="25"/>
  <c r="BD944" i="25" s="1"/>
  <c r="BE49" i="25"/>
  <c r="BB43" i="25"/>
  <c r="BB943" i="25" s="1"/>
  <c r="BF53" i="25"/>
  <c r="BC52" i="25"/>
  <c r="I48" i="16"/>
  <c r="I25" i="16"/>
  <c r="I95" i="16"/>
  <c r="I72" i="16"/>
  <c r="I118" i="16"/>
  <c r="K3" i="20"/>
  <c r="K12" i="26" s="1"/>
  <c r="J3" i="16"/>
  <c r="I2" i="11" s="1"/>
  <c r="I5" i="15" s="1"/>
  <c r="J25" i="20"/>
  <c r="H3" i="41"/>
  <c r="C15" i="41"/>
  <c r="AN139" i="16"/>
  <c r="AN4" i="13" s="1"/>
  <c r="W15" i="41"/>
  <c r="U15" i="41"/>
  <c r="Q139" i="16"/>
  <c r="Q4" i="13" s="1"/>
  <c r="AC15" i="41"/>
  <c r="AJ139" i="16"/>
  <c r="AJ4" i="13" s="1"/>
  <c r="X139" i="16"/>
  <c r="X4" i="13" s="1"/>
  <c r="AD139" i="16"/>
  <c r="AD4" i="13" s="1"/>
  <c r="T139" i="16"/>
  <c r="T4" i="13" s="1"/>
  <c r="R139" i="16"/>
  <c r="R4" i="13" s="1"/>
  <c r="D139" i="16"/>
  <c r="D4" i="13" s="1"/>
  <c r="AE139" i="16"/>
  <c r="AE4" i="13" s="1"/>
  <c r="O139" i="16"/>
  <c r="O4" i="13" s="1"/>
  <c r="AB139" i="16"/>
  <c r="AB4" i="13" s="1"/>
  <c r="N139" i="16"/>
  <c r="N4" i="13" s="1"/>
  <c r="Z139" i="16"/>
  <c r="Z4" i="13" s="1"/>
  <c r="AH139" i="16"/>
  <c r="AH4" i="13" s="1"/>
  <c r="AK139" i="16"/>
  <c r="AK4" i="13" s="1"/>
  <c r="AM139" i="16"/>
  <c r="AM4" i="13" s="1"/>
  <c r="G139" i="16"/>
  <c r="G4" i="13" s="1"/>
  <c r="AC139" i="16"/>
  <c r="AC4" i="13" s="1"/>
  <c r="P139" i="16"/>
  <c r="P4" i="13" s="1"/>
  <c r="Y139" i="16"/>
  <c r="Y4" i="13" s="1"/>
  <c r="I139" i="16"/>
  <c r="I4" i="13" s="1"/>
  <c r="L139" i="16"/>
  <c r="L4" i="13" s="1"/>
  <c r="H139" i="16"/>
  <c r="H4" i="13" s="1"/>
  <c r="AL139" i="16"/>
  <c r="AL4" i="13" s="1"/>
  <c r="S139" i="16"/>
  <c r="S4" i="13" s="1"/>
  <c r="W139" i="16"/>
  <c r="W4" i="13" s="1"/>
  <c r="V139" i="16"/>
  <c r="V4" i="13" s="1"/>
  <c r="AA139" i="16"/>
  <c r="AA4" i="13" s="1"/>
  <c r="M139" i="16"/>
  <c r="M4" i="13" s="1"/>
  <c r="J139" i="16"/>
  <c r="J4" i="13" s="1"/>
  <c r="AG139" i="16"/>
  <c r="AG4" i="13" s="1"/>
  <c r="AF139" i="16"/>
  <c r="AF4" i="13" s="1"/>
  <c r="F139" i="16"/>
  <c r="F4" i="13" s="1"/>
  <c r="E139" i="16"/>
  <c r="E4" i="13" s="1"/>
  <c r="U139" i="16"/>
  <c r="U4" i="13" s="1"/>
  <c r="K139" i="16"/>
  <c r="K4" i="13" s="1"/>
  <c r="AI139" i="16"/>
  <c r="AI4" i="13" s="1"/>
  <c r="R15" i="41" l="1"/>
  <c r="AT15" i="41"/>
  <c r="AP15" i="41"/>
  <c r="AQ15" i="41"/>
  <c r="AH15" i="41"/>
  <c r="F15" i="41"/>
  <c r="AY15" i="41"/>
  <c r="BF15" i="41"/>
  <c r="O15" i="41"/>
  <c r="AN15" i="41"/>
  <c r="X15" i="41"/>
  <c r="L15" i="41"/>
  <c r="Q15" i="41"/>
  <c r="BB15" i="41"/>
  <c r="AW15" i="41"/>
  <c r="BE15" i="41"/>
  <c r="S15" i="41"/>
  <c r="AG15" i="41"/>
  <c r="AD15" i="41"/>
  <c r="AS15" i="41"/>
  <c r="J15" i="41"/>
  <c r="K15" i="41"/>
  <c r="BG15" i="41"/>
  <c r="D47" i="40"/>
  <c r="D46" i="40" s="1"/>
  <c r="AL15" i="41"/>
  <c r="Y15" i="41"/>
  <c r="BH15" i="41"/>
  <c r="C47" i="40"/>
  <c r="C46" i="40" s="1"/>
  <c r="Z15" i="41"/>
  <c r="BC15" i="41"/>
  <c r="AE15" i="41"/>
  <c r="BI15" i="41"/>
  <c r="T15" i="41"/>
  <c r="AZ15" i="41"/>
  <c r="BD15" i="41"/>
  <c r="AA15" i="41"/>
  <c r="P15" i="41"/>
  <c r="AV15" i="41"/>
  <c r="AF15" i="41"/>
  <c r="AI15" i="41"/>
  <c r="AU15" i="41"/>
  <c r="AM15" i="41"/>
  <c r="AJ15" i="41"/>
  <c r="M15" i="41"/>
  <c r="BJ15" i="41"/>
  <c r="F47" i="40"/>
  <c r="F46" i="40" s="1"/>
  <c r="V15" i="41"/>
  <c r="B47" i="40"/>
  <c r="B46" i="40" s="1"/>
  <c r="N15" i="41"/>
  <c r="E47" i="40"/>
  <c r="E46" i="40" s="1"/>
  <c r="AX15" i="41"/>
  <c r="AR15" i="41"/>
  <c r="BA15" i="41"/>
  <c r="AK15" i="41"/>
  <c r="AB15" i="41"/>
  <c r="AO15" i="41"/>
  <c r="I15" i="41"/>
  <c r="H15" i="41"/>
  <c r="G15" i="41"/>
  <c r="D15" i="41"/>
  <c r="E15" i="41"/>
  <c r="D14" i="43"/>
  <c r="F14" i="43"/>
  <c r="C33" i="41"/>
  <c r="C14" i="43"/>
  <c r="F10" i="43"/>
  <c r="G10" i="43"/>
  <c r="E14" i="43"/>
  <c r="G14" i="43"/>
  <c r="C10" i="43"/>
  <c r="D10" i="43"/>
  <c r="E10" i="43"/>
  <c r="G6" i="39"/>
  <c r="G7" i="38"/>
  <c r="H2" i="36"/>
  <c r="B27" i="12"/>
  <c r="D28" i="34"/>
  <c r="D29" i="34" s="1"/>
  <c r="D21" i="34"/>
  <c r="H78" i="31"/>
  <c r="H28" i="31"/>
  <c r="H53" i="31"/>
  <c r="H14" i="34"/>
  <c r="I3" i="31"/>
  <c r="BD951" i="25"/>
  <c r="BB950" i="25"/>
  <c r="AY27" i="11" s="1"/>
  <c r="AY20" i="11" s="1"/>
  <c r="AX49" i="12"/>
  <c r="H17" i="29"/>
  <c r="J3" i="30" s="1"/>
  <c r="H16" i="28"/>
  <c r="H23" i="28" s="1"/>
  <c r="G42" i="28"/>
  <c r="G39" i="28"/>
  <c r="G45" i="28"/>
  <c r="G32" i="28"/>
  <c r="BF42" i="25"/>
  <c r="BF942" i="25" s="1"/>
  <c r="BD45" i="25"/>
  <c r="BD945" i="25" s="1"/>
  <c r="BD952" i="25" s="1"/>
  <c r="BB50" i="25"/>
  <c r="BD51" i="25"/>
  <c r="BG46" i="25"/>
  <c r="BG946" i="25" s="1"/>
  <c r="BG953" i="25" s="1"/>
  <c r="BE41" i="25"/>
  <c r="BE941" i="25" s="1"/>
  <c r="I3" i="41"/>
  <c r="J118" i="16"/>
  <c r="J25" i="16"/>
  <c r="J72" i="16"/>
  <c r="J95" i="16"/>
  <c r="J48" i="16"/>
  <c r="L3" i="20"/>
  <c r="L12" i="26" s="1"/>
  <c r="K3" i="16"/>
  <c r="J2" i="11" s="1"/>
  <c r="J5" i="15" s="1"/>
  <c r="K25" i="20"/>
  <c r="D31" i="34" l="1"/>
  <c r="C62" i="12" s="1"/>
  <c r="G15" i="43"/>
  <c r="D15" i="43"/>
  <c r="C15" i="43"/>
  <c r="E15" i="43"/>
  <c r="F15" i="43"/>
  <c r="AY6" i="41"/>
  <c r="D36" i="11"/>
  <c r="E28" i="34"/>
  <c r="E29" i="34" s="1"/>
  <c r="F28" i="34" s="1"/>
  <c r="H6" i="39"/>
  <c r="H7" i="38"/>
  <c r="I2" i="36"/>
  <c r="D19" i="34"/>
  <c r="D30" i="34" s="1"/>
  <c r="I14" i="34"/>
  <c r="J3" i="31"/>
  <c r="I53" i="31"/>
  <c r="I78" i="31"/>
  <c r="I28" i="31"/>
  <c r="BE948" i="25"/>
  <c r="BB23" i="11" s="1"/>
  <c r="BA48" i="12"/>
  <c r="BF949" i="25"/>
  <c r="AZ50" i="12"/>
  <c r="BA34" i="11"/>
  <c r="BA29" i="11" s="1"/>
  <c r="I17" i="29"/>
  <c r="K3" i="30" s="1"/>
  <c r="I16" i="28"/>
  <c r="I23" i="28" s="1"/>
  <c r="H45" i="28"/>
  <c r="H42" i="28"/>
  <c r="H39" i="28"/>
  <c r="H32" i="28"/>
  <c r="BD52" i="25"/>
  <c r="BE45" i="25" s="1"/>
  <c r="BE945" i="25" s="1"/>
  <c r="BE952" i="25" s="1"/>
  <c r="BE44" i="25"/>
  <c r="BE944" i="25" s="1"/>
  <c r="BE48" i="25"/>
  <c r="BC43" i="25"/>
  <c r="BC943" i="25" s="1"/>
  <c r="BF49" i="25"/>
  <c r="BG53" i="25"/>
  <c r="M3" i="20"/>
  <c r="M12" i="26" s="1"/>
  <c r="L3" i="16"/>
  <c r="K2" i="11" s="1"/>
  <c r="K5" i="15" s="1"/>
  <c r="L25" i="20"/>
  <c r="K25" i="16"/>
  <c r="K72" i="16"/>
  <c r="K95" i="16"/>
  <c r="K48" i="16"/>
  <c r="K118" i="16"/>
  <c r="J3" i="41"/>
  <c r="D33" i="41" l="1"/>
  <c r="I6" i="39"/>
  <c r="I7" i="38"/>
  <c r="J2" i="36"/>
  <c r="E36" i="11"/>
  <c r="F29" i="34"/>
  <c r="G28" i="34" s="1"/>
  <c r="J14" i="34"/>
  <c r="K3" i="31"/>
  <c r="D20" i="34"/>
  <c r="D22" i="34" s="1"/>
  <c r="J78" i="31"/>
  <c r="J53" i="31"/>
  <c r="J28" i="31"/>
  <c r="BC950" i="25"/>
  <c r="AZ27" i="11" s="1"/>
  <c r="AZ20" i="11" s="1"/>
  <c r="AY49" i="12"/>
  <c r="BE951" i="25"/>
  <c r="BB34" i="11" s="1"/>
  <c r="BB29" i="11" s="1"/>
  <c r="BA50" i="12"/>
  <c r="J16" i="28"/>
  <c r="J23" i="28" s="1"/>
  <c r="J17" i="29"/>
  <c r="L3" i="30" s="1"/>
  <c r="I32" i="28"/>
  <c r="I39" i="28"/>
  <c r="I45" i="28"/>
  <c r="I42" i="28"/>
  <c r="BG42" i="25"/>
  <c r="BG942" i="25" s="1"/>
  <c r="BH46" i="25"/>
  <c r="BH946" i="25" s="1"/>
  <c r="BH953" i="25" s="1"/>
  <c r="BF41" i="25"/>
  <c r="BF941" i="25" s="1"/>
  <c r="BE51" i="25"/>
  <c r="BE52" i="25"/>
  <c r="BC50" i="25"/>
  <c r="N3" i="20"/>
  <c r="N12" i="26" s="1"/>
  <c r="M3" i="16"/>
  <c r="L2" i="11" s="1"/>
  <c r="L5" i="15" s="1"/>
  <c r="M25" i="20"/>
  <c r="K3" i="41"/>
  <c r="L25" i="16"/>
  <c r="L72" i="16"/>
  <c r="L118" i="16"/>
  <c r="L48" i="16"/>
  <c r="L95" i="16"/>
  <c r="AZ6" i="41" l="1"/>
  <c r="E33" i="41"/>
  <c r="J6" i="39"/>
  <c r="J7" i="38"/>
  <c r="K2" i="36"/>
  <c r="F36" i="11"/>
  <c r="G29" i="34"/>
  <c r="H28" i="34" s="1"/>
  <c r="K14" i="34"/>
  <c r="L3" i="31"/>
  <c r="K78" i="31"/>
  <c r="K53" i="31"/>
  <c r="K28" i="31"/>
  <c r="D23" i="34"/>
  <c r="D32" i="34" s="1"/>
  <c r="E18" i="34"/>
  <c r="BF948" i="25"/>
  <c r="BC23" i="11" s="1"/>
  <c r="BB48" i="12"/>
  <c r="BG949" i="25"/>
  <c r="K16" i="28"/>
  <c r="K23" i="28" s="1"/>
  <c r="K17" i="29"/>
  <c r="M3" i="30" s="1"/>
  <c r="J39" i="28"/>
  <c r="J32" i="28"/>
  <c r="J45" i="28"/>
  <c r="J42" i="28"/>
  <c r="BF48" i="25"/>
  <c r="BG41" i="25" s="1"/>
  <c r="BG941" i="25" s="1"/>
  <c r="BF45" i="25"/>
  <c r="BF945" i="25" s="1"/>
  <c r="BF952" i="25" s="1"/>
  <c r="BF44" i="25"/>
  <c r="BF944" i="25" s="1"/>
  <c r="BD43" i="25"/>
  <c r="BD943" i="25" s="1"/>
  <c r="BH53" i="25"/>
  <c r="BG49" i="25"/>
  <c r="O3" i="20"/>
  <c r="O12" i="26" s="1"/>
  <c r="N3" i="16"/>
  <c r="M2" i="11" s="1"/>
  <c r="M5" i="15" s="1"/>
  <c r="N25" i="20"/>
  <c r="L3" i="41"/>
  <c r="M72" i="16"/>
  <c r="M25" i="16"/>
  <c r="M118" i="16"/>
  <c r="M95" i="16"/>
  <c r="M48" i="16"/>
  <c r="F33" i="41" l="1"/>
  <c r="K6" i="39"/>
  <c r="K7" i="38"/>
  <c r="L2" i="36"/>
  <c r="G36" i="11"/>
  <c r="H29" i="34"/>
  <c r="I28" i="34" s="1"/>
  <c r="C27" i="12"/>
  <c r="D24" i="34"/>
  <c r="L78" i="31"/>
  <c r="L28" i="31"/>
  <c r="L53" i="31"/>
  <c r="L14" i="34"/>
  <c r="M3" i="31"/>
  <c r="E21" i="34"/>
  <c r="BG948" i="25"/>
  <c r="BD23" i="11" s="1"/>
  <c r="BC48" i="12"/>
  <c r="BD950" i="25"/>
  <c r="BA27" i="11" s="1"/>
  <c r="BA20" i="11" s="1"/>
  <c r="AZ49" i="12"/>
  <c r="BF951" i="25"/>
  <c r="BC34" i="11" s="1"/>
  <c r="BC29" i="11" s="1"/>
  <c r="BB50" i="12"/>
  <c r="L17" i="29"/>
  <c r="N3" i="30" s="1"/>
  <c r="L16" i="28"/>
  <c r="L23" i="28" s="1"/>
  <c r="K42" i="28"/>
  <c r="K32" i="28"/>
  <c r="K45" i="28"/>
  <c r="K39" i="28"/>
  <c r="BF51" i="25"/>
  <c r="BG44" i="25" s="1"/>
  <c r="BG944" i="25" s="1"/>
  <c r="BI46" i="25"/>
  <c r="BI946" i="25" s="1"/>
  <c r="BI953" i="25" s="1"/>
  <c r="BH42" i="25"/>
  <c r="BH942" i="25" s="1"/>
  <c r="BD50" i="25"/>
  <c r="BG48" i="25"/>
  <c r="BF52" i="25"/>
  <c r="P3" i="20"/>
  <c r="P12" i="26" s="1"/>
  <c r="O3" i="16"/>
  <c r="N2" i="11" s="1"/>
  <c r="N5" i="15" s="1"/>
  <c r="O25" i="20"/>
  <c r="M3" i="41"/>
  <c r="N118" i="16"/>
  <c r="N72" i="16"/>
  <c r="N48" i="16"/>
  <c r="N95" i="16"/>
  <c r="N25" i="16"/>
  <c r="D33" i="34" l="1"/>
  <c r="E18" i="13" s="1"/>
  <c r="E31" i="34"/>
  <c r="D62" i="12" s="1"/>
  <c r="BA6" i="41"/>
  <c r="G33" i="41"/>
  <c r="L6" i="39"/>
  <c r="L7" i="38"/>
  <c r="M2" i="36"/>
  <c r="H36" i="11"/>
  <c r="H33" i="41" s="1"/>
  <c r="E19" i="34"/>
  <c r="E30" i="34" s="1"/>
  <c r="I29" i="34"/>
  <c r="J28" i="34" s="1"/>
  <c r="M14" i="34"/>
  <c r="N3" i="31"/>
  <c r="M53" i="31"/>
  <c r="M78" i="31"/>
  <c r="M28" i="31"/>
  <c r="BH949" i="25"/>
  <c r="BG951" i="25"/>
  <c r="M17" i="29"/>
  <c r="O3" i="30" s="1"/>
  <c r="M16" i="28"/>
  <c r="M23" i="28" s="1"/>
  <c r="L39" i="28"/>
  <c r="L32" i="28"/>
  <c r="L45" i="28"/>
  <c r="L42" i="28"/>
  <c r="BG51" i="25"/>
  <c r="BH44" i="25" s="1"/>
  <c r="BH944" i="25" s="1"/>
  <c r="BH49" i="25"/>
  <c r="BI42" i="25" s="1"/>
  <c r="BI942" i="25" s="1"/>
  <c r="BH41" i="25"/>
  <c r="BH941" i="25" s="1"/>
  <c r="BG45" i="25"/>
  <c r="BG945" i="25" s="1"/>
  <c r="BG952" i="25" s="1"/>
  <c r="BE43" i="25"/>
  <c r="BE943" i="25" s="1"/>
  <c r="BI53" i="25"/>
  <c r="Q3" i="20"/>
  <c r="Q12" i="26" s="1"/>
  <c r="P3" i="16"/>
  <c r="O2" i="11" s="1"/>
  <c r="O5" i="15" s="1"/>
  <c r="P25" i="20"/>
  <c r="O48" i="16"/>
  <c r="O25" i="16"/>
  <c r="O118" i="16"/>
  <c r="O72" i="16"/>
  <c r="O95" i="16"/>
  <c r="E20" i="34" l="1"/>
  <c r="E22" i="34" s="1"/>
  <c r="E23" i="34" s="1"/>
  <c r="E32" i="34" s="1"/>
  <c r="B2" i="40"/>
  <c r="N3" i="41"/>
  <c r="M6" i="39"/>
  <c r="M7" i="38"/>
  <c r="C2" i="37"/>
  <c r="N2" i="36"/>
  <c r="I36" i="11"/>
  <c r="I33" i="41" s="1"/>
  <c r="J29" i="34"/>
  <c r="K28" i="34" s="1"/>
  <c r="N14" i="34"/>
  <c r="O3" i="31"/>
  <c r="N28" i="31"/>
  <c r="N78" i="31"/>
  <c r="N53" i="31"/>
  <c r="BC50" i="12"/>
  <c r="BE950" i="25"/>
  <c r="BB27" i="11" s="1"/>
  <c r="BB20" i="11" s="1"/>
  <c r="BA49" i="12"/>
  <c r="BD34" i="11"/>
  <c r="BD29" i="11" s="1"/>
  <c r="BH948" i="25"/>
  <c r="BE23" i="11" s="1"/>
  <c r="BD48" i="12"/>
  <c r="BH951" i="25"/>
  <c r="BI949" i="25"/>
  <c r="N16" i="28"/>
  <c r="N23" i="28" s="1"/>
  <c r="N17" i="29"/>
  <c r="P3" i="30" s="1"/>
  <c r="M39" i="28"/>
  <c r="M45" i="28"/>
  <c r="M42" i="28"/>
  <c r="M32" i="28"/>
  <c r="BH51" i="25"/>
  <c r="BI44" i="25" s="1"/>
  <c r="BI944" i="25" s="1"/>
  <c r="BE50" i="25"/>
  <c r="BF43" i="25" s="1"/>
  <c r="BF943" i="25" s="1"/>
  <c r="BG52" i="25"/>
  <c r="BI49" i="25"/>
  <c r="BJ46" i="25"/>
  <c r="BJ946" i="25" s="1"/>
  <c r="BJ953" i="25" s="1"/>
  <c r="BH48" i="25"/>
  <c r="O3" i="41"/>
  <c r="R3" i="20"/>
  <c r="R12" i="26" s="1"/>
  <c r="Q3" i="16"/>
  <c r="P2" i="11" s="1"/>
  <c r="P5" i="15" s="1"/>
  <c r="Q25" i="20"/>
  <c r="P95" i="16"/>
  <c r="P48" i="16"/>
  <c r="P25" i="16"/>
  <c r="P118" i="16"/>
  <c r="P72" i="16"/>
  <c r="F18" i="34" l="1"/>
  <c r="BB6" i="41"/>
  <c r="D4" i="44"/>
  <c r="B2" i="42"/>
  <c r="C3" i="43"/>
  <c r="N6" i="39"/>
  <c r="N7" i="38"/>
  <c r="O2" i="36"/>
  <c r="J36" i="11"/>
  <c r="K29" i="34"/>
  <c r="L28" i="34" s="1"/>
  <c r="O53" i="31"/>
  <c r="O78" i="31"/>
  <c r="O28" i="31"/>
  <c r="O14" i="34"/>
  <c r="P3" i="31"/>
  <c r="F21" i="34"/>
  <c r="D27" i="12"/>
  <c r="E24" i="34"/>
  <c r="BF950" i="25"/>
  <c r="BC27" i="11" s="1"/>
  <c r="BC20" i="11" s="1"/>
  <c r="BB49" i="12"/>
  <c r="BC6" i="41" s="1"/>
  <c r="BI951" i="25"/>
  <c r="O16" i="28"/>
  <c r="O23" i="28" s="1"/>
  <c r="O17" i="29"/>
  <c r="Q3" i="30" s="1"/>
  <c r="N45" i="28"/>
  <c r="N42" i="28"/>
  <c r="N39" i="28"/>
  <c r="N32" i="28"/>
  <c r="BJ53" i="25"/>
  <c r="BK46" i="25" s="1"/>
  <c r="BK946" i="25" s="1"/>
  <c r="BK953" i="25" s="1"/>
  <c r="BJ42" i="25"/>
  <c r="BJ942" i="25" s="1"/>
  <c r="BF50" i="25"/>
  <c r="BH45" i="25"/>
  <c r="BH945" i="25" s="1"/>
  <c r="BI41" i="25"/>
  <c r="BI941" i="25" s="1"/>
  <c r="BI51" i="25"/>
  <c r="Q118" i="16"/>
  <c r="Q25" i="16"/>
  <c r="Q95" i="16"/>
  <c r="Q72" i="16"/>
  <c r="Q48" i="16"/>
  <c r="P3" i="41"/>
  <c r="S3" i="20"/>
  <c r="S12" i="26" s="1"/>
  <c r="R3" i="16"/>
  <c r="Q2" i="11" s="1"/>
  <c r="Q5" i="15" s="1"/>
  <c r="R25" i="20"/>
  <c r="E33" i="34" l="1"/>
  <c r="F18" i="13" s="1"/>
  <c r="F31" i="34"/>
  <c r="E62" i="12" s="1"/>
  <c r="J33" i="41"/>
  <c r="O6" i="39"/>
  <c r="O7" i="38"/>
  <c r="P2" i="36"/>
  <c r="K36" i="11"/>
  <c r="F19" i="34"/>
  <c r="P78" i="31"/>
  <c r="P28" i="31"/>
  <c r="P53" i="31"/>
  <c r="L29" i="34"/>
  <c r="M28" i="34" s="1"/>
  <c r="P14" i="34"/>
  <c r="Q3" i="31"/>
  <c r="BI948" i="25"/>
  <c r="BF23" i="11" s="1"/>
  <c r="BE48" i="12"/>
  <c r="BJ949" i="25"/>
  <c r="BH952" i="25"/>
  <c r="BE34" i="11" s="1"/>
  <c r="BE29" i="11" s="1"/>
  <c r="BD50" i="12"/>
  <c r="P17" i="29"/>
  <c r="R3" i="30" s="1"/>
  <c r="P16" i="28"/>
  <c r="P23" i="28" s="1"/>
  <c r="O32" i="28"/>
  <c r="O39" i="28"/>
  <c r="O45" i="28"/>
  <c r="O42" i="28"/>
  <c r="BH52" i="25"/>
  <c r="BI45" i="25" s="1"/>
  <c r="BI945" i="25" s="1"/>
  <c r="BG43" i="25"/>
  <c r="BG943" i="25" s="1"/>
  <c r="BI48" i="25"/>
  <c r="BJ44" i="25"/>
  <c r="BJ944" i="25" s="1"/>
  <c r="BK53" i="25"/>
  <c r="BJ49" i="25"/>
  <c r="R118" i="16"/>
  <c r="R48" i="16"/>
  <c r="R25" i="16"/>
  <c r="R72" i="16"/>
  <c r="R95" i="16"/>
  <c r="T3" i="20"/>
  <c r="T12" i="26" s="1"/>
  <c r="S3" i="16"/>
  <c r="R2" i="11" s="1"/>
  <c r="R5" i="15" s="1"/>
  <c r="S25" i="20"/>
  <c r="Q3" i="41"/>
  <c r="F20" i="34" l="1"/>
  <c r="F22" i="34" s="1"/>
  <c r="F23" i="34" s="1"/>
  <c r="F32" i="34" s="1"/>
  <c r="F30" i="34"/>
  <c r="K33" i="41"/>
  <c r="P6" i="39"/>
  <c r="P7" i="38"/>
  <c r="Q2" i="36"/>
  <c r="L36" i="11"/>
  <c r="Q53" i="31"/>
  <c r="Q28" i="31"/>
  <c r="Q78" i="31"/>
  <c r="Q14" i="34"/>
  <c r="R3" i="31"/>
  <c r="M29" i="34"/>
  <c r="N28" i="34" s="1"/>
  <c r="BI952" i="25"/>
  <c r="BF34" i="11" s="1"/>
  <c r="BF29" i="11" s="1"/>
  <c r="BE50" i="12"/>
  <c r="BG950" i="25"/>
  <c r="BD27" i="11" s="1"/>
  <c r="BD20" i="11" s="1"/>
  <c r="BC49" i="12"/>
  <c r="BD6" i="41" s="1"/>
  <c r="BJ951" i="25"/>
  <c r="Q17" i="29"/>
  <c r="S3" i="30" s="1"/>
  <c r="Q16" i="28"/>
  <c r="Q23" i="28" s="1"/>
  <c r="P45" i="28"/>
  <c r="P42" i="28"/>
  <c r="P39" i="28"/>
  <c r="P32" i="28"/>
  <c r="BG50" i="25"/>
  <c r="BH43" i="25" s="1"/>
  <c r="BH943" i="25" s="1"/>
  <c r="BI52" i="25"/>
  <c r="BK42" i="25"/>
  <c r="BK942" i="25" s="1"/>
  <c r="BJ41" i="25"/>
  <c r="BJ941" i="25" s="1"/>
  <c r="BL46" i="25"/>
  <c r="BL946" i="25" s="1"/>
  <c r="BL953" i="25" s="1"/>
  <c r="BJ51" i="25"/>
  <c r="S25" i="16"/>
  <c r="S48" i="16"/>
  <c r="S95" i="16"/>
  <c r="S118" i="16"/>
  <c r="S72" i="16"/>
  <c r="R3" i="41"/>
  <c r="U3" i="20"/>
  <c r="U12" i="26" s="1"/>
  <c r="T3" i="16"/>
  <c r="S2" i="11" s="1"/>
  <c r="S5" i="15" s="1"/>
  <c r="T25" i="20"/>
  <c r="G18" i="34" l="1"/>
  <c r="G21" i="34" s="1"/>
  <c r="L33" i="41"/>
  <c r="Q6" i="39"/>
  <c r="Q7" i="38"/>
  <c r="R2" i="36"/>
  <c r="M36" i="11"/>
  <c r="N29" i="34"/>
  <c r="N36" i="11" s="1"/>
  <c r="R78" i="31"/>
  <c r="R53" i="31"/>
  <c r="R28" i="31"/>
  <c r="E27" i="12"/>
  <c r="F24" i="34"/>
  <c r="R14" i="34"/>
  <c r="S3" i="31"/>
  <c r="BH950" i="25"/>
  <c r="BE27" i="11" s="1"/>
  <c r="BE20" i="11" s="1"/>
  <c r="BD49" i="12"/>
  <c r="BE6" i="41" s="1"/>
  <c r="BJ948" i="25"/>
  <c r="BG23" i="11" s="1"/>
  <c r="BF48" i="12"/>
  <c r="BK949" i="25"/>
  <c r="Q45" i="28"/>
  <c r="Q32" i="28"/>
  <c r="Q42" i="28"/>
  <c r="Q39" i="28"/>
  <c r="R16" i="28"/>
  <c r="R23" i="28" s="1"/>
  <c r="R17" i="29"/>
  <c r="T3" i="30" s="1"/>
  <c r="BH50" i="25"/>
  <c r="BI43" i="25" s="1"/>
  <c r="BI943" i="25" s="1"/>
  <c r="BK49" i="25"/>
  <c r="BL42" i="25" s="1"/>
  <c r="BL942" i="25" s="1"/>
  <c r="BK44" i="25"/>
  <c r="BK944" i="25" s="1"/>
  <c r="BL53" i="25"/>
  <c r="BJ48" i="25"/>
  <c r="BJ45" i="25"/>
  <c r="BJ945" i="25" s="1"/>
  <c r="V3" i="20"/>
  <c r="V12" i="26" s="1"/>
  <c r="U3" i="16"/>
  <c r="T2" i="11" s="1"/>
  <c r="T5" i="15" s="1"/>
  <c r="U25" i="20"/>
  <c r="S3" i="41"/>
  <c r="T72" i="16"/>
  <c r="T118" i="16"/>
  <c r="T25" i="16"/>
  <c r="T48" i="16"/>
  <c r="T95" i="16"/>
  <c r="F33" i="34" l="1"/>
  <c r="G18" i="13" s="1"/>
  <c r="G31" i="34"/>
  <c r="F62" i="12" s="1"/>
  <c r="O28" i="34"/>
  <c r="O29" i="34" s="1"/>
  <c r="O36" i="11" s="1"/>
  <c r="B36" i="40"/>
  <c r="N33" i="41"/>
  <c r="M33" i="41"/>
  <c r="R6" i="39"/>
  <c r="R7" i="38"/>
  <c r="S2" i="36"/>
  <c r="G19" i="34"/>
  <c r="G30" i="34" s="1"/>
  <c r="S14" i="34"/>
  <c r="T3" i="31"/>
  <c r="S28" i="31"/>
  <c r="S53" i="31"/>
  <c r="S78" i="31"/>
  <c r="BJ952" i="25"/>
  <c r="BG34" i="11" s="1"/>
  <c r="BG29" i="11" s="1"/>
  <c r="BF50" i="12"/>
  <c r="BI950" i="25"/>
  <c r="BF27" i="11" s="1"/>
  <c r="BF20" i="11" s="1"/>
  <c r="BE49" i="12"/>
  <c r="BF6" i="41" s="1"/>
  <c r="BL949" i="25"/>
  <c r="BK951" i="25"/>
  <c r="S16" i="28"/>
  <c r="S23" i="28" s="1"/>
  <c r="S17" i="29"/>
  <c r="U3" i="30" s="1"/>
  <c r="R39" i="28"/>
  <c r="R32" i="28"/>
  <c r="R45" i="28"/>
  <c r="R42" i="28"/>
  <c r="BI50" i="25"/>
  <c r="BJ43" i="25" s="1"/>
  <c r="BJ943" i="25" s="1"/>
  <c r="BM46" i="25"/>
  <c r="BM946" i="25" s="1"/>
  <c r="BM953" i="25" s="1"/>
  <c r="BK41" i="25"/>
  <c r="BK941" i="25" s="1"/>
  <c r="BJ52" i="25"/>
  <c r="BL49" i="25"/>
  <c r="BK51" i="25"/>
  <c r="W3" i="20"/>
  <c r="W12" i="26" s="1"/>
  <c r="V3" i="16"/>
  <c r="U2" i="11" s="1"/>
  <c r="U5" i="15" s="1"/>
  <c r="V25" i="20"/>
  <c r="U48" i="16"/>
  <c r="U72" i="16"/>
  <c r="U118" i="16"/>
  <c r="U95" i="16"/>
  <c r="U25" i="16"/>
  <c r="T3" i="41"/>
  <c r="BK48" i="25" l="1"/>
  <c r="BL41" i="25" s="1"/>
  <c r="BL941" i="25" s="1"/>
  <c r="G20" i="34"/>
  <c r="G22" i="34" s="1"/>
  <c r="G23" i="34" s="1"/>
  <c r="G32" i="34" s="1"/>
  <c r="P28" i="34"/>
  <c r="P29" i="34" s="1"/>
  <c r="Q28" i="34" s="1"/>
  <c r="C33" i="43"/>
  <c r="O33" i="41"/>
  <c r="S6" i="39"/>
  <c r="S7" i="38"/>
  <c r="T2" i="36"/>
  <c r="T14" i="34"/>
  <c r="U3" i="31"/>
  <c r="T53" i="31"/>
  <c r="T78" i="31"/>
  <c r="T28" i="31"/>
  <c r="BK948" i="25"/>
  <c r="BH23" i="11" s="1"/>
  <c r="BG48" i="12"/>
  <c r="BJ950" i="25"/>
  <c r="BG27" i="11" s="1"/>
  <c r="BG20" i="11" s="1"/>
  <c r="BF49" i="12"/>
  <c r="BG6" i="41" s="1"/>
  <c r="T17" i="29"/>
  <c r="V3" i="30" s="1"/>
  <c r="T16" i="28"/>
  <c r="T23" i="28" s="1"/>
  <c r="S32" i="28"/>
  <c r="S42" i="28"/>
  <c r="S39" i="28"/>
  <c r="S45" i="28"/>
  <c r="BJ50" i="25"/>
  <c r="BK43" i="25" s="1"/>
  <c r="BK943" i="25" s="1"/>
  <c r="BL44" i="25"/>
  <c r="BL944" i="25" s="1"/>
  <c r="BM42" i="25"/>
  <c r="BM942" i="25" s="1"/>
  <c r="BK45" i="25"/>
  <c r="BK945" i="25" s="1"/>
  <c r="BM53" i="25"/>
  <c r="X3" i="20"/>
  <c r="X12" i="26" s="1"/>
  <c r="W3" i="16"/>
  <c r="V2" i="11" s="1"/>
  <c r="V5" i="15" s="1"/>
  <c r="W25" i="20"/>
  <c r="U3" i="41"/>
  <c r="V118" i="16"/>
  <c r="V48" i="16"/>
  <c r="V95" i="16"/>
  <c r="V25" i="16"/>
  <c r="V72" i="16"/>
  <c r="H18" i="34" l="1"/>
  <c r="H21" i="34" s="1"/>
  <c r="T6" i="39"/>
  <c r="T7" i="38"/>
  <c r="U2" i="36"/>
  <c r="P36" i="11"/>
  <c r="Q29" i="34"/>
  <c r="R28" i="34" s="1"/>
  <c r="F27" i="12"/>
  <c r="G24" i="34"/>
  <c r="U14" i="34"/>
  <c r="V3" i="31"/>
  <c r="U53" i="31"/>
  <c r="U78" i="31"/>
  <c r="U28" i="31"/>
  <c r="BM949" i="25"/>
  <c r="BL951" i="25"/>
  <c r="BK950" i="25"/>
  <c r="BH27" i="11" s="1"/>
  <c r="BH20" i="11" s="1"/>
  <c r="BG49" i="12"/>
  <c r="BL948" i="25"/>
  <c r="BI23" i="11" s="1"/>
  <c r="BH48" i="12"/>
  <c r="BK952" i="25"/>
  <c r="BH34" i="11" s="1"/>
  <c r="BH29" i="11" s="1"/>
  <c r="BG50" i="12"/>
  <c r="U17" i="29"/>
  <c r="W3" i="30" s="1"/>
  <c r="U16" i="28"/>
  <c r="U23" i="28" s="1"/>
  <c r="T39" i="28"/>
  <c r="T32" i="28"/>
  <c r="T45" i="28"/>
  <c r="T42" i="28"/>
  <c r="BL48" i="25"/>
  <c r="BM41" i="25" s="1"/>
  <c r="BM941" i="25" s="1"/>
  <c r="BK50" i="25"/>
  <c r="BL51" i="25"/>
  <c r="BK52" i="25"/>
  <c r="BM49" i="25"/>
  <c r="V3" i="41"/>
  <c r="W25" i="16"/>
  <c r="W72" i="16"/>
  <c r="W95" i="16"/>
  <c r="W118" i="16"/>
  <c r="W48" i="16"/>
  <c r="Y3" i="20"/>
  <c r="Y12" i="26" s="1"/>
  <c r="X3" i="16"/>
  <c r="W2" i="11" s="1"/>
  <c r="W5" i="15" s="1"/>
  <c r="X25" i="20"/>
  <c r="G33" i="34" l="1"/>
  <c r="H18" i="13" s="1"/>
  <c r="H31" i="34"/>
  <c r="G62" i="12" s="1"/>
  <c r="BH6" i="41"/>
  <c r="P33" i="41"/>
  <c r="U6" i="39"/>
  <c r="U7" i="38"/>
  <c r="V2" i="36"/>
  <c r="H19" i="34"/>
  <c r="H30" i="34" s="1"/>
  <c r="Q36" i="11"/>
  <c r="V14" i="34"/>
  <c r="W3" i="31"/>
  <c r="H20" i="34"/>
  <c r="H22" i="34" s="1"/>
  <c r="V78" i="31"/>
  <c r="V28" i="31"/>
  <c r="V53" i="31"/>
  <c r="R29" i="34"/>
  <c r="R36" i="11" s="1"/>
  <c r="BM948" i="25"/>
  <c r="BJ23" i="11" s="1"/>
  <c r="F23" i="40" s="1"/>
  <c r="BI48" i="12"/>
  <c r="U32" i="28"/>
  <c r="U45" i="28"/>
  <c r="U42" i="28"/>
  <c r="U39" i="28"/>
  <c r="V16" i="28"/>
  <c r="V23" i="28" s="1"/>
  <c r="V17" i="29"/>
  <c r="X3" i="30" s="1"/>
  <c r="BL43" i="25"/>
  <c r="BL943" i="25" s="1"/>
  <c r="BM48" i="25"/>
  <c r="BM44" i="25"/>
  <c r="BM944" i="25" s="1"/>
  <c r="BL45" i="25"/>
  <c r="BL945" i="25" s="1"/>
  <c r="X48" i="16"/>
  <c r="X95" i="16"/>
  <c r="X25" i="16"/>
  <c r="X72" i="16"/>
  <c r="X118" i="16"/>
  <c r="Z3" i="20"/>
  <c r="Z12" i="26" s="1"/>
  <c r="Y3" i="16"/>
  <c r="X2" i="11" s="1"/>
  <c r="X5" i="15" s="1"/>
  <c r="Y25" i="20"/>
  <c r="W3" i="41"/>
  <c r="F48" i="42" l="1"/>
  <c r="R33" i="41"/>
  <c r="Q33" i="41"/>
  <c r="V6" i="39"/>
  <c r="V7" i="38"/>
  <c r="W2" i="36"/>
  <c r="H23" i="34"/>
  <c r="H32" i="34" s="1"/>
  <c r="I18" i="34"/>
  <c r="W53" i="31"/>
  <c r="W78" i="31"/>
  <c r="W28" i="31"/>
  <c r="W14" i="34"/>
  <c r="X3" i="31"/>
  <c r="S28" i="34"/>
  <c r="BL952" i="25"/>
  <c r="BI34" i="11" s="1"/>
  <c r="BI29" i="11" s="1"/>
  <c r="BH50" i="12"/>
  <c r="BL950" i="25"/>
  <c r="BI27" i="11" s="1"/>
  <c r="BI20" i="11" s="1"/>
  <c r="BH49" i="12"/>
  <c r="BM951" i="25"/>
  <c r="W16" i="28"/>
  <c r="W23" i="28" s="1"/>
  <c r="W17" i="29"/>
  <c r="Y3" i="30" s="1"/>
  <c r="V45" i="28"/>
  <c r="V42" i="28"/>
  <c r="V39" i="28"/>
  <c r="V32" i="28"/>
  <c r="BM51" i="25"/>
  <c r="BL52" i="25"/>
  <c r="BL50" i="25"/>
  <c r="Y95" i="16"/>
  <c r="Y72" i="16"/>
  <c r="Y48" i="16"/>
  <c r="Y118" i="16"/>
  <c r="Y25" i="16"/>
  <c r="AA3" i="20"/>
  <c r="AA12" i="26" s="1"/>
  <c r="Z3" i="16"/>
  <c r="Y2" i="11" s="1"/>
  <c r="Y5" i="15" s="1"/>
  <c r="Z25" i="20"/>
  <c r="X3" i="41"/>
  <c r="BI6" i="41" l="1"/>
  <c r="W6" i="39"/>
  <c r="W7" i="38"/>
  <c r="X2" i="36"/>
  <c r="X78" i="31"/>
  <c r="X28" i="31"/>
  <c r="X53" i="31"/>
  <c r="X14" i="34"/>
  <c r="Y3" i="31"/>
  <c r="I21" i="34"/>
  <c r="S29" i="34"/>
  <c r="S36" i="11" s="1"/>
  <c r="G27" i="12"/>
  <c r="H24" i="34"/>
  <c r="X17" i="29"/>
  <c r="Z3" i="30" s="1"/>
  <c r="X16" i="28"/>
  <c r="X23" i="28" s="1"/>
  <c r="W32" i="28"/>
  <c r="W39" i="28"/>
  <c r="W42" i="28"/>
  <c r="W45" i="28"/>
  <c r="BM43" i="25"/>
  <c r="BM943" i="25" s="1"/>
  <c r="BM45" i="25"/>
  <c r="BM945" i="25" s="1"/>
  <c r="AB3" i="20"/>
  <c r="AB12" i="26" s="1"/>
  <c r="AA3" i="16"/>
  <c r="Z2" i="11" s="1"/>
  <c r="Z5" i="15" s="1"/>
  <c r="AA25" i="20"/>
  <c r="Y3" i="41"/>
  <c r="Z118" i="16"/>
  <c r="Z25" i="16"/>
  <c r="Z72" i="16"/>
  <c r="Z95" i="16"/>
  <c r="Z48" i="16"/>
  <c r="I31" i="34" l="1"/>
  <c r="H62" i="12" s="1"/>
  <c r="H33" i="34"/>
  <c r="I18" i="13" s="1"/>
  <c r="S33" i="41"/>
  <c r="X6" i="39"/>
  <c r="X7" i="38"/>
  <c r="Y2" i="36"/>
  <c r="Y53" i="31"/>
  <c r="Y78" i="31"/>
  <c r="Y28" i="31"/>
  <c r="Y14" i="34"/>
  <c r="Z3" i="31"/>
  <c r="T28" i="34"/>
  <c r="I19" i="34"/>
  <c r="I30" i="34" s="1"/>
  <c r="BM952" i="25"/>
  <c r="BJ34" i="11" s="1"/>
  <c r="BI50" i="12"/>
  <c r="F50" i="42" s="1"/>
  <c r="BM950" i="25"/>
  <c r="BJ27" i="11" s="1"/>
  <c r="BI49" i="12"/>
  <c r="X42" i="28"/>
  <c r="X39" i="28"/>
  <c r="X32" i="28"/>
  <c r="X45" i="28"/>
  <c r="Y17" i="29"/>
  <c r="AA3" i="30" s="1"/>
  <c r="Y16" i="28"/>
  <c r="Y23" i="28" s="1"/>
  <c r="BM52" i="25"/>
  <c r="BM50" i="25"/>
  <c r="AC3" i="20"/>
  <c r="AC12" i="26" s="1"/>
  <c r="AB3" i="16"/>
  <c r="AA2" i="11" s="1"/>
  <c r="AA5" i="15" s="1"/>
  <c r="AB25" i="20"/>
  <c r="AA25" i="16"/>
  <c r="AA72" i="16"/>
  <c r="AA95" i="16"/>
  <c r="AA48" i="16"/>
  <c r="AA118" i="16"/>
  <c r="F49" i="42" l="1"/>
  <c r="F52" i="42" s="1"/>
  <c r="BJ6" i="41"/>
  <c r="G6" i="43" s="1"/>
  <c r="BJ20" i="11"/>
  <c r="F27" i="40"/>
  <c r="F20" i="40" s="1"/>
  <c r="BJ29" i="11"/>
  <c r="F34" i="40"/>
  <c r="F29" i="40" s="1"/>
  <c r="Z3" i="41"/>
  <c r="C2" i="40"/>
  <c r="Y6" i="39"/>
  <c r="Y7" i="38"/>
  <c r="D2" i="37"/>
  <c r="Z2" i="36"/>
  <c r="I20" i="34"/>
  <c r="I22" i="34" s="1"/>
  <c r="T29" i="34"/>
  <c r="T36" i="11" s="1"/>
  <c r="Z14" i="34"/>
  <c r="AA3" i="31"/>
  <c r="Z78" i="31"/>
  <c r="Z53" i="31"/>
  <c r="Z28" i="31"/>
  <c r="Z16" i="28"/>
  <c r="Z23" i="28" s="1"/>
  <c r="Z17" i="29"/>
  <c r="AB3" i="30" s="1"/>
  <c r="Y45" i="28"/>
  <c r="Y42" i="28"/>
  <c r="Y39" i="28"/>
  <c r="Y32" i="28"/>
  <c r="AD3" i="20"/>
  <c r="AD12" i="26" s="1"/>
  <c r="AC3" i="16"/>
  <c r="AB2" i="11" s="1"/>
  <c r="AB5" i="15" s="1"/>
  <c r="AC25" i="20"/>
  <c r="AA3" i="41"/>
  <c r="AB48" i="16"/>
  <c r="AB72" i="16"/>
  <c r="AB25" i="16"/>
  <c r="AB95" i="16"/>
  <c r="AB118" i="16"/>
  <c r="T33" i="41" l="1"/>
  <c r="E4" i="44"/>
  <c r="C2" i="42"/>
  <c r="D3" i="43"/>
  <c r="Z6" i="39"/>
  <c r="Z7" i="38"/>
  <c r="AA2" i="36"/>
  <c r="U28" i="34"/>
  <c r="U29" i="34" s="1"/>
  <c r="V28" i="34" s="1"/>
  <c r="AA14" i="34"/>
  <c r="AB3" i="31"/>
  <c r="AA28" i="31"/>
  <c r="AA78" i="31"/>
  <c r="AA53" i="31"/>
  <c r="I23" i="34"/>
  <c r="I32" i="34" s="1"/>
  <c r="J18" i="34"/>
  <c r="AA16" i="28"/>
  <c r="AA23" i="28" s="1"/>
  <c r="AA17" i="29"/>
  <c r="AC3" i="30" s="1"/>
  <c r="Z39" i="28"/>
  <c r="Z32" i="28"/>
  <c r="Z45" i="28"/>
  <c r="Z42" i="28"/>
  <c r="AB3" i="41"/>
  <c r="AC118" i="16"/>
  <c r="AC25" i="16"/>
  <c r="AC48" i="16"/>
  <c r="AC95" i="16"/>
  <c r="AC72" i="16"/>
  <c r="AE3" i="20"/>
  <c r="AE12" i="26" s="1"/>
  <c r="AD3" i="16"/>
  <c r="AC2" i="11" s="1"/>
  <c r="AC5" i="15" s="1"/>
  <c r="AD25" i="20"/>
  <c r="AA6" i="39" l="1"/>
  <c r="AA7" i="38"/>
  <c r="AB2" i="36"/>
  <c r="U36" i="11"/>
  <c r="V29" i="34"/>
  <c r="V36" i="11" s="1"/>
  <c r="J21" i="34"/>
  <c r="AB14" i="34"/>
  <c r="AC3" i="31"/>
  <c r="H27" i="12"/>
  <c r="I24" i="34"/>
  <c r="AB78" i="31"/>
  <c r="AB53" i="31"/>
  <c r="AB28" i="31"/>
  <c r="AB17" i="29"/>
  <c r="AD3" i="30" s="1"/>
  <c r="AB16" i="28"/>
  <c r="AB23" i="28" s="1"/>
  <c r="AA32" i="28"/>
  <c r="AA39" i="28"/>
  <c r="AA42" i="28"/>
  <c r="AA45" i="28"/>
  <c r="AF3" i="20"/>
  <c r="AF12" i="26" s="1"/>
  <c r="AE3" i="16"/>
  <c r="AD2" i="11" s="1"/>
  <c r="AD5" i="15" s="1"/>
  <c r="AE25" i="20"/>
  <c r="AC3" i="41"/>
  <c r="AD118" i="16"/>
  <c r="AD72" i="16"/>
  <c r="AD48" i="16"/>
  <c r="AD95" i="16"/>
  <c r="AD25" i="16"/>
  <c r="I33" i="34" l="1"/>
  <c r="J18" i="13" s="1"/>
  <c r="J31" i="34"/>
  <c r="I62" i="12" s="1"/>
  <c r="V33" i="41"/>
  <c r="U33" i="41"/>
  <c r="AB6" i="39"/>
  <c r="AB7" i="38"/>
  <c r="AC2" i="36"/>
  <c r="AC14" i="34"/>
  <c r="AD3" i="31"/>
  <c r="AC53" i="31"/>
  <c r="AC28" i="31"/>
  <c r="AC78" i="31"/>
  <c r="J19" i="34"/>
  <c r="J30" i="34" s="1"/>
  <c r="W28" i="34"/>
  <c r="AC17" i="29"/>
  <c r="AE3" i="30" s="1"/>
  <c r="AC16" i="28"/>
  <c r="AC23" i="28" s="1"/>
  <c r="AB39" i="28"/>
  <c r="AB32" i="28"/>
  <c r="AB45" i="28"/>
  <c r="AB42" i="28"/>
  <c r="AG3" i="20"/>
  <c r="AG12" i="26" s="1"/>
  <c r="AF3" i="16"/>
  <c r="AE2" i="11" s="1"/>
  <c r="AE5" i="15" s="1"/>
  <c r="AF25" i="20"/>
  <c r="AE48" i="16"/>
  <c r="AE25" i="16"/>
  <c r="AE118" i="16"/>
  <c r="AE72" i="16"/>
  <c r="AE95" i="16"/>
  <c r="AD3" i="41"/>
  <c r="AC6" i="39" l="1"/>
  <c r="AC7" i="38"/>
  <c r="AD2" i="36"/>
  <c r="AD14" i="34"/>
  <c r="AE3" i="31"/>
  <c r="W29" i="34"/>
  <c r="W36" i="11" s="1"/>
  <c r="J20" i="34"/>
  <c r="J22" i="34" s="1"/>
  <c r="AD78" i="31"/>
  <c r="AD28" i="31"/>
  <c r="AD53" i="31"/>
  <c r="AC42" i="28"/>
  <c r="AC39" i="28"/>
  <c r="AC32" i="28"/>
  <c r="AC45" i="28"/>
  <c r="AD16" i="28"/>
  <c r="AD23" i="28" s="1"/>
  <c r="AD17" i="29"/>
  <c r="AF3" i="30" s="1"/>
  <c r="AE3" i="41"/>
  <c r="AH3" i="20"/>
  <c r="AH12" i="26" s="1"/>
  <c r="AG3" i="16"/>
  <c r="AF2" i="11" s="1"/>
  <c r="AF5" i="15" s="1"/>
  <c r="AG25" i="20"/>
  <c r="AF48" i="16"/>
  <c r="AF25" i="16"/>
  <c r="AF95" i="16"/>
  <c r="AF118" i="16"/>
  <c r="AF72" i="16"/>
  <c r="W33" i="41" l="1"/>
  <c r="AD6" i="39"/>
  <c r="AD7" i="38"/>
  <c r="AE2" i="36"/>
  <c r="X28" i="34"/>
  <c r="X29" i="34" s="1"/>
  <c r="Y28" i="34" s="1"/>
  <c r="AE14" i="34"/>
  <c r="AF3" i="31"/>
  <c r="J23" i="34"/>
  <c r="J32" i="34" s="1"/>
  <c r="K18" i="34"/>
  <c r="AE53" i="31"/>
  <c r="AE78" i="31"/>
  <c r="AE28" i="31"/>
  <c r="AE16" i="28"/>
  <c r="AE23" i="28" s="1"/>
  <c r="AE17" i="29"/>
  <c r="AG3" i="30" s="1"/>
  <c r="AD45" i="28"/>
  <c r="AD42" i="28"/>
  <c r="AD39" i="28"/>
  <c r="AD32" i="28"/>
  <c r="AF3" i="41"/>
  <c r="AG25" i="16"/>
  <c r="AG95" i="16"/>
  <c r="AG72" i="16"/>
  <c r="AG118" i="16"/>
  <c r="AG48" i="16"/>
  <c r="AI3" i="20"/>
  <c r="AI12" i="26" s="1"/>
  <c r="AH3" i="16"/>
  <c r="AG2" i="11" s="1"/>
  <c r="AG5" i="15" s="1"/>
  <c r="AH25" i="20"/>
  <c r="AE6" i="39" l="1"/>
  <c r="AE7" i="38"/>
  <c r="AF2" i="36"/>
  <c r="X36" i="11"/>
  <c r="Y29" i="34"/>
  <c r="Y36" i="11" s="1"/>
  <c r="K21" i="34"/>
  <c r="I27" i="12"/>
  <c r="J24" i="34"/>
  <c r="AF14" i="34"/>
  <c r="AG3" i="31"/>
  <c r="AF78" i="31"/>
  <c r="AF28" i="31"/>
  <c r="AF53" i="31"/>
  <c r="AF17" i="29"/>
  <c r="AH3" i="30" s="1"/>
  <c r="AF16" i="28"/>
  <c r="AF23" i="28" s="1"/>
  <c r="AE32" i="28"/>
  <c r="AE39" i="28"/>
  <c r="AE45" i="28"/>
  <c r="AE42" i="28"/>
  <c r="AJ3" i="20"/>
  <c r="AJ12" i="26" s="1"/>
  <c r="AI3" i="16"/>
  <c r="AH2" i="11" s="1"/>
  <c r="AH5" i="15" s="1"/>
  <c r="AI25" i="20"/>
  <c r="AG3" i="41"/>
  <c r="AH118" i="16"/>
  <c r="AH48" i="16"/>
  <c r="AH25" i="16"/>
  <c r="AH72" i="16"/>
  <c r="AH95" i="16"/>
  <c r="K31" i="34" l="1"/>
  <c r="J62" i="12" s="1"/>
  <c r="J33" i="34"/>
  <c r="K18" i="13" s="1"/>
  <c r="Y33" i="41"/>
  <c r="X33" i="41"/>
  <c r="AF6" i="39"/>
  <c r="AF7" i="38"/>
  <c r="AG2" i="36"/>
  <c r="K19" i="34"/>
  <c r="K30" i="34" s="1"/>
  <c r="AG14" i="34"/>
  <c r="AH3" i="31"/>
  <c r="AG53" i="31"/>
  <c r="AG28" i="31"/>
  <c r="AG78" i="31"/>
  <c r="Z28" i="34"/>
  <c r="AG17" i="29"/>
  <c r="AI3" i="30" s="1"/>
  <c r="AG16" i="28"/>
  <c r="AG23" i="28" s="1"/>
  <c r="AF39" i="28"/>
  <c r="AF45" i="28"/>
  <c r="AF32" i="28"/>
  <c r="AF42" i="28"/>
  <c r="AH3" i="41"/>
  <c r="AK3" i="20"/>
  <c r="AK12" i="26" s="1"/>
  <c r="AJ3" i="16"/>
  <c r="AI2" i="11" s="1"/>
  <c r="AI5" i="15" s="1"/>
  <c r="AJ25" i="20"/>
  <c r="AI48" i="16"/>
  <c r="AI25" i="16"/>
  <c r="AI95" i="16"/>
  <c r="AI118" i="16"/>
  <c r="AI72" i="16"/>
  <c r="K20" i="34" l="1"/>
  <c r="K22" i="34" s="1"/>
  <c r="K23" i="34" s="1"/>
  <c r="K32" i="34" s="1"/>
  <c r="AG6" i="39"/>
  <c r="AG7" i="38"/>
  <c r="AH2" i="36"/>
  <c r="Z29" i="34"/>
  <c r="Z36" i="11" s="1"/>
  <c r="AH78" i="31"/>
  <c r="AH53" i="31"/>
  <c r="AH28" i="31"/>
  <c r="AH14" i="34"/>
  <c r="AI3" i="31"/>
  <c r="AG39" i="28"/>
  <c r="AG45" i="28"/>
  <c r="AG42" i="28"/>
  <c r="AG32" i="28"/>
  <c r="AH16" i="28"/>
  <c r="AH23" i="28" s="1"/>
  <c r="AH17" i="29"/>
  <c r="AJ3" i="30" s="1"/>
  <c r="AJ48" i="16"/>
  <c r="AJ118" i="16"/>
  <c r="AJ25" i="16"/>
  <c r="AJ72" i="16"/>
  <c r="AJ95" i="16"/>
  <c r="AI3" i="41"/>
  <c r="AL3" i="20"/>
  <c r="AL12" i="26" s="1"/>
  <c r="AK3" i="16"/>
  <c r="AJ2" i="11" s="1"/>
  <c r="AJ5" i="15" s="1"/>
  <c r="AK25" i="20"/>
  <c r="C36" i="40" l="1"/>
  <c r="Z33" i="41"/>
  <c r="L18" i="34"/>
  <c r="L21" i="34" s="1"/>
  <c r="AH6" i="39"/>
  <c r="AH7" i="38"/>
  <c r="AI2" i="36"/>
  <c r="J27" i="12"/>
  <c r="K24" i="34"/>
  <c r="AI14" i="34"/>
  <c r="AJ3" i="31"/>
  <c r="AI28" i="31"/>
  <c r="AI78" i="31"/>
  <c r="AI53" i="31"/>
  <c r="AA28" i="34"/>
  <c r="AI16" i="28"/>
  <c r="AI23" i="28" s="1"/>
  <c r="AI17" i="29"/>
  <c r="AK3" i="30" s="1"/>
  <c r="AH39" i="28"/>
  <c r="AH32" i="28"/>
  <c r="AH45" i="28"/>
  <c r="AH42" i="28"/>
  <c r="AJ3" i="41"/>
  <c r="AK95" i="16"/>
  <c r="AK72" i="16"/>
  <c r="AK118" i="16"/>
  <c r="AK48" i="16"/>
  <c r="AK25" i="16"/>
  <c r="AM3" i="20"/>
  <c r="AM12" i="26" s="1"/>
  <c r="AL3" i="16"/>
  <c r="AK2" i="11" s="1"/>
  <c r="AK5" i="15" s="1"/>
  <c r="AL25" i="20"/>
  <c r="L31" i="34" l="1"/>
  <c r="K62" i="12" s="1"/>
  <c r="K33" i="34"/>
  <c r="L18" i="13" s="1"/>
  <c r="D33" i="43"/>
  <c r="AI6" i="39"/>
  <c r="AI7" i="38"/>
  <c r="AJ2" i="36"/>
  <c r="AJ14" i="34"/>
  <c r="AK3" i="31"/>
  <c r="AA29" i="34"/>
  <c r="AA36" i="11" s="1"/>
  <c r="AJ53" i="31"/>
  <c r="AJ78" i="31"/>
  <c r="AJ28" i="31"/>
  <c r="L19" i="34"/>
  <c r="L30" i="34" s="1"/>
  <c r="AJ17" i="29"/>
  <c r="AL3" i="30" s="1"/>
  <c r="AJ16" i="28"/>
  <c r="AJ23" i="28" s="1"/>
  <c r="AI32" i="28"/>
  <c r="AI45" i="28"/>
  <c r="AI39" i="28"/>
  <c r="AI42" i="28"/>
  <c r="AL118" i="16"/>
  <c r="AL48" i="16"/>
  <c r="AL95" i="16"/>
  <c r="AL25" i="16"/>
  <c r="AL72" i="16"/>
  <c r="AK3" i="41"/>
  <c r="AN3" i="20"/>
  <c r="AN12" i="26" s="1"/>
  <c r="AM3" i="16"/>
  <c r="AL2" i="11" s="1"/>
  <c r="AL5" i="15" s="1"/>
  <c r="AM25" i="20"/>
  <c r="AA33" i="41" l="1"/>
  <c r="AJ6" i="39"/>
  <c r="AJ7" i="38"/>
  <c r="AK2" i="36"/>
  <c r="AB28" i="34"/>
  <c r="AB29" i="34" s="1"/>
  <c r="AC28" i="34" s="1"/>
  <c r="L20" i="34"/>
  <c r="L22" i="34" s="1"/>
  <c r="AK14" i="34"/>
  <c r="AL3" i="31"/>
  <c r="AK53" i="31"/>
  <c r="AK78" i="31"/>
  <c r="AK28" i="31"/>
  <c r="AJ32" i="28"/>
  <c r="AJ45" i="28"/>
  <c r="AJ42" i="28"/>
  <c r="AJ39" i="28"/>
  <c r="AK17" i="29"/>
  <c r="AM3" i="30" s="1"/>
  <c r="AK16" i="28"/>
  <c r="AK23" i="28" s="1"/>
  <c r="AO3" i="20"/>
  <c r="AO12" i="26" s="1"/>
  <c r="AN3" i="16"/>
  <c r="AM2" i="11" s="1"/>
  <c r="AM5" i="15" s="1"/>
  <c r="AN25" i="20"/>
  <c r="AM25" i="16"/>
  <c r="AM72" i="16"/>
  <c r="AM95" i="16"/>
  <c r="AM118" i="16"/>
  <c r="AM48" i="16"/>
  <c r="D2" i="40" l="1"/>
  <c r="AL3" i="41"/>
  <c r="AK6" i="39"/>
  <c r="AK7" i="38"/>
  <c r="E2" i="37"/>
  <c r="AL2" i="36"/>
  <c r="AB36" i="11"/>
  <c r="AL14" i="34"/>
  <c r="AM3" i="31"/>
  <c r="L23" i="34"/>
  <c r="L32" i="34" s="1"/>
  <c r="M18" i="34"/>
  <c r="AC29" i="34"/>
  <c r="AC36" i="11" s="1"/>
  <c r="AL78" i="31"/>
  <c r="AL28" i="31"/>
  <c r="AL53" i="31"/>
  <c r="AL16" i="28"/>
  <c r="AL23" i="28" s="1"/>
  <c r="AL17" i="29"/>
  <c r="AN3" i="30" s="1"/>
  <c r="AK45" i="28"/>
  <c r="AK42" i="28"/>
  <c r="AK32" i="28"/>
  <c r="AK39" i="28"/>
  <c r="AP3" i="20"/>
  <c r="AP12" i="26" s="1"/>
  <c r="AO3" i="16"/>
  <c r="AN2" i="11" s="1"/>
  <c r="AN5" i="15" s="1"/>
  <c r="AO25" i="20"/>
  <c r="AM3" i="41"/>
  <c r="AN48" i="16"/>
  <c r="AN25" i="16"/>
  <c r="AN118" i="16"/>
  <c r="AN72" i="16"/>
  <c r="AN95" i="16"/>
  <c r="F4" i="44" l="1"/>
  <c r="E3" i="43"/>
  <c r="D2" i="42"/>
  <c r="AC33" i="41"/>
  <c r="AB33" i="41"/>
  <c r="AL6" i="39"/>
  <c r="AL7" i="38"/>
  <c r="AM2" i="36"/>
  <c r="M21" i="34"/>
  <c r="K27" i="12"/>
  <c r="L24" i="34"/>
  <c r="AM14" i="34"/>
  <c r="AN3" i="31"/>
  <c r="AD28" i="34"/>
  <c r="AM53" i="31"/>
  <c r="AM78" i="31"/>
  <c r="AM28" i="31"/>
  <c r="AM17" i="29"/>
  <c r="AO3" i="30" s="1"/>
  <c r="AM16" i="28"/>
  <c r="AM23" i="28" s="1"/>
  <c r="AL45" i="28"/>
  <c r="AL42" i="28"/>
  <c r="AL39" i="28"/>
  <c r="AL32" i="28"/>
  <c r="AQ3" i="20"/>
  <c r="AQ12" i="26" s="1"/>
  <c r="AP3" i="16"/>
  <c r="AO2" i="11" s="1"/>
  <c r="AO5" i="15" s="1"/>
  <c r="AP25" i="20"/>
  <c r="AN3" i="41"/>
  <c r="AO72" i="16"/>
  <c r="AO48" i="16"/>
  <c r="AO95" i="16"/>
  <c r="AO118" i="16"/>
  <c r="AO25" i="16"/>
  <c r="L33" i="34" l="1"/>
  <c r="M18" i="13" s="1"/>
  <c r="M31" i="34"/>
  <c r="L62" i="12" s="1"/>
  <c r="AM6" i="39"/>
  <c r="AM7" i="38"/>
  <c r="AN2" i="36"/>
  <c r="M19" i="34"/>
  <c r="AD29" i="34"/>
  <c r="AD36" i="11" s="1"/>
  <c r="AN53" i="31"/>
  <c r="AN78" i="31"/>
  <c r="AN28" i="31"/>
  <c r="AN14" i="34"/>
  <c r="AO3" i="31"/>
  <c r="AN17" i="29"/>
  <c r="AP3" i="30" s="1"/>
  <c r="AN16" i="28"/>
  <c r="AN23" i="28" s="1"/>
  <c r="AM32" i="28"/>
  <c r="AM39" i="28"/>
  <c r="AM42" i="28"/>
  <c r="AM45" i="28"/>
  <c r="AR3" i="20"/>
  <c r="AR12" i="26" s="1"/>
  <c r="AQ3" i="16"/>
  <c r="AP2" i="11" s="1"/>
  <c r="AP5" i="15" s="1"/>
  <c r="AQ25" i="20"/>
  <c r="AO3" i="41"/>
  <c r="AP25" i="16"/>
  <c r="AP95" i="16"/>
  <c r="AP72" i="16"/>
  <c r="AP48" i="16"/>
  <c r="AP118" i="16"/>
  <c r="M20" i="34" l="1"/>
  <c r="M22" i="34" s="1"/>
  <c r="N18" i="34" s="1"/>
  <c r="M30" i="34"/>
  <c r="AD33" i="41"/>
  <c r="AN6" i="39"/>
  <c r="AN7" i="38"/>
  <c r="AO2" i="36"/>
  <c r="AO14" i="34"/>
  <c r="AP3" i="31"/>
  <c r="AO28" i="31"/>
  <c r="AO53" i="31"/>
  <c r="AO78" i="31"/>
  <c r="AE28" i="34"/>
  <c r="AO17" i="29"/>
  <c r="AQ3" i="30" s="1"/>
  <c r="AO16" i="28"/>
  <c r="AO23" i="28" s="1"/>
  <c r="AN32" i="28"/>
  <c r="AN42" i="28"/>
  <c r="AN39" i="28"/>
  <c r="AN45" i="28"/>
  <c r="AS3" i="20"/>
  <c r="AS12" i="26" s="1"/>
  <c r="AR3" i="16"/>
  <c r="AQ2" i="11" s="1"/>
  <c r="AQ5" i="15" s="1"/>
  <c r="AR25" i="20"/>
  <c r="AQ118" i="16"/>
  <c r="AQ25" i="16"/>
  <c r="AQ48" i="16"/>
  <c r="AQ95" i="16"/>
  <c r="AQ72" i="16"/>
  <c r="AP3" i="41"/>
  <c r="M23" i="34" l="1"/>
  <c r="M32" i="34" s="1"/>
  <c r="L27" i="12" s="1"/>
  <c r="AO6" i="39"/>
  <c r="AO7" i="38"/>
  <c r="AP2" i="36"/>
  <c r="AP14" i="34"/>
  <c r="AQ3" i="31"/>
  <c r="AP28" i="31"/>
  <c r="AP78" i="31"/>
  <c r="AP53" i="31"/>
  <c r="AE29" i="34"/>
  <c r="AE36" i="11" s="1"/>
  <c r="N21" i="34"/>
  <c r="N31" i="34" s="1"/>
  <c r="AP16" i="28"/>
  <c r="AP23" i="28" s="1"/>
  <c r="AP17" i="29"/>
  <c r="AR3" i="30" s="1"/>
  <c r="AO32" i="28"/>
  <c r="AO42" i="28"/>
  <c r="AO39" i="28"/>
  <c r="AO45" i="28"/>
  <c r="AT3" i="20"/>
  <c r="AT12" i="26" s="1"/>
  <c r="AS3" i="16"/>
  <c r="AR2" i="11" s="1"/>
  <c r="AR5" i="15" s="1"/>
  <c r="AS25" i="20"/>
  <c r="AQ3" i="41"/>
  <c r="AR48" i="16"/>
  <c r="AR25" i="16"/>
  <c r="AR95" i="16"/>
  <c r="AR118" i="16"/>
  <c r="AR72" i="16"/>
  <c r="M24" i="34" l="1"/>
  <c r="M33" i="34" s="1"/>
  <c r="N18" i="13" s="1"/>
  <c r="M62" i="12"/>
  <c r="B62" i="42" s="1"/>
  <c r="AE33" i="41"/>
  <c r="AP6" i="39"/>
  <c r="AP7" i="38"/>
  <c r="AQ2" i="36"/>
  <c r="AF28" i="34"/>
  <c r="AF29" i="34" s="1"/>
  <c r="N19" i="34"/>
  <c r="AQ28" i="31"/>
  <c r="AQ53" i="31"/>
  <c r="AQ78" i="31"/>
  <c r="AQ14" i="34"/>
  <c r="AR3" i="31"/>
  <c r="AQ17" i="29"/>
  <c r="AS3" i="30" s="1"/>
  <c r="AQ16" i="28"/>
  <c r="AQ23" i="28" s="1"/>
  <c r="AP32" i="28"/>
  <c r="AP39" i="28"/>
  <c r="AP42" i="28"/>
  <c r="AP45" i="28"/>
  <c r="AR3" i="41"/>
  <c r="AS25" i="16"/>
  <c r="AS72" i="16"/>
  <c r="AS48" i="16"/>
  <c r="AS95" i="16"/>
  <c r="AS118" i="16"/>
  <c r="AU3" i="20"/>
  <c r="AU12" i="26" s="1"/>
  <c r="AT3" i="16"/>
  <c r="AS2" i="11" s="1"/>
  <c r="AS5" i="15" s="1"/>
  <c r="AT25" i="20"/>
  <c r="N20" i="34" l="1"/>
  <c r="N22" i="34" s="1"/>
  <c r="N23" i="34" s="1"/>
  <c r="N32" i="34" s="1"/>
  <c r="N30" i="34"/>
  <c r="AQ6" i="39"/>
  <c r="AQ7" i="38"/>
  <c r="AR2" i="36"/>
  <c r="AF36" i="11"/>
  <c r="AR14" i="34"/>
  <c r="AS3" i="31"/>
  <c r="AR53" i="31"/>
  <c r="AR78" i="31"/>
  <c r="AR28" i="31"/>
  <c r="AG28" i="34"/>
  <c r="AQ32" i="28"/>
  <c r="AQ39" i="28"/>
  <c r="AQ42" i="28"/>
  <c r="AQ45" i="28"/>
  <c r="AR17" i="29"/>
  <c r="AT3" i="30" s="1"/>
  <c r="AR16" i="28"/>
  <c r="AR23" i="28" s="1"/>
  <c r="AS3" i="41"/>
  <c r="AT25" i="16"/>
  <c r="AT48" i="16"/>
  <c r="AT72" i="16"/>
  <c r="AT118" i="16"/>
  <c r="AT95" i="16"/>
  <c r="AV3" i="20"/>
  <c r="AV12" i="26" s="1"/>
  <c r="AU3" i="16"/>
  <c r="AT2" i="11" s="1"/>
  <c r="AT5" i="15" s="1"/>
  <c r="AU25" i="20"/>
  <c r="O18" i="34" l="1"/>
  <c r="AF33" i="41"/>
  <c r="AR6" i="39"/>
  <c r="AR7" i="38"/>
  <c r="AS2" i="36"/>
  <c r="M27" i="12"/>
  <c r="B27" i="42" s="1"/>
  <c r="B40" i="42" s="1"/>
  <c r="B46" i="42" s="1"/>
  <c r="B54" i="42" s="1"/>
  <c r="D6" i="44" s="1"/>
  <c r="N24" i="34"/>
  <c r="AS53" i="31"/>
  <c r="AS78" i="31"/>
  <c r="AS28" i="31"/>
  <c r="AS14" i="34"/>
  <c r="AT3" i="31"/>
  <c r="AG29" i="34"/>
  <c r="AG36" i="11" s="1"/>
  <c r="O21" i="34"/>
  <c r="AR39" i="28"/>
  <c r="AR45" i="28"/>
  <c r="AR32" i="28"/>
  <c r="AR42" i="28"/>
  <c r="AS16" i="28"/>
  <c r="AS23" i="28" s="1"/>
  <c r="AS17" i="29"/>
  <c r="AU3" i="30" s="1"/>
  <c r="AU25" i="16"/>
  <c r="AU48" i="16"/>
  <c r="AU72" i="16"/>
  <c r="AU95" i="16"/>
  <c r="AU118" i="16"/>
  <c r="AT3" i="41"/>
  <c r="AW3" i="20"/>
  <c r="AW12" i="26" s="1"/>
  <c r="AV3" i="16"/>
  <c r="AU2" i="11" s="1"/>
  <c r="AU5" i="15" s="1"/>
  <c r="AV25" i="20"/>
  <c r="N33" i="34" l="1"/>
  <c r="O18" i="13" s="1"/>
  <c r="O31" i="34"/>
  <c r="N62" i="12" s="1"/>
  <c r="AG33" i="41"/>
  <c r="AH28" i="34"/>
  <c r="AH29" i="34" s="1"/>
  <c r="AI28" i="34" s="1"/>
  <c r="AS6" i="39"/>
  <c r="AS7" i="38"/>
  <c r="AT2" i="36"/>
  <c r="O19" i="34"/>
  <c r="AT14" i="34"/>
  <c r="AU3" i="31"/>
  <c r="AT78" i="31"/>
  <c r="AT28" i="31"/>
  <c r="AT53" i="31"/>
  <c r="AT16" i="28"/>
  <c r="AT23" i="28" s="1"/>
  <c r="AT17" i="29"/>
  <c r="AV3" i="30" s="1"/>
  <c r="AS39" i="28"/>
  <c r="AS45" i="28"/>
  <c r="AS42" i="28"/>
  <c r="AS32" i="28"/>
  <c r="AV48" i="16"/>
  <c r="AV118" i="16"/>
  <c r="AV72" i="16"/>
  <c r="AV25" i="16"/>
  <c r="AV95" i="16"/>
  <c r="AU3" i="41"/>
  <c r="AX3" i="20"/>
  <c r="AX12" i="26" s="1"/>
  <c r="AW3" i="16"/>
  <c r="AV2" i="11" s="1"/>
  <c r="AV5" i="15" s="1"/>
  <c r="AW25" i="20"/>
  <c r="O20" i="34" l="1"/>
  <c r="O22" i="34" s="1"/>
  <c r="O23" i="34" s="1"/>
  <c r="O32" i="34" s="1"/>
  <c r="O30" i="34"/>
  <c r="AT6" i="39"/>
  <c r="AT7" i="38"/>
  <c r="AU2" i="36"/>
  <c r="AH36" i="11"/>
  <c r="AU14" i="34"/>
  <c r="AV3" i="31"/>
  <c r="AI29" i="34"/>
  <c r="AJ28" i="34" s="1"/>
  <c r="AU53" i="31"/>
  <c r="AU78" i="31"/>
  <c r="AU28" i="31"/>
  <c r="AU17" i="29"/>
  <c r="AW3" i="30" s="1"/>
  <c r="AU16" i="28"/>
  <c r="AU23" i="28" s="1"/>
  <c r="AT32" i="28"/>
  <c r="AT39" i="28"/>
  <c r="AT42" i="28"/>
  <c r="AT45" i="28"/>
  <c r="AW72" i="16"/>
  <c r="AW95" i="16"/>
  <c r="AW118" i="16"/>
  <c r="AW48" i="16"/>
  <c r="AW25" i="16"/>
  <c r="AV3" i="41"/>
  <c r="AY3" i="20"/>
  <c r="AY12" i="26" s="1"/>
  <c r="AX3" i="16"/>
  <c r="AW2" i="11" s="1"/>
  <c r="AW5" i="15" s="1"/>
  <c r="AX25" i="20"/>
  <c r="P18" i="34" l="1"/>
  <c r="AH33" i="41"/>
  <c r="AU6" i="39"/>
  <c r="AU7" i="38"/>
  <c r="AV2" i="36"/>
  <c r="AI36" i="11"/>
  <c r="AI33" i="41" s="1"/>
  <c r="AV14" i="34"/>
  <c r="AW3" i="31"/>
  <c r="N27" i="12"/>
  <c r="O24" i="34"/>
  <c r="AJ29" i="34"/>
  <c r="AJ36" i="11" s="1"/>
  <c r="P21" i="34"/>
  <c r="AV28" i="31"/>
  <c r="AV53" i="31"/>
  <c r="AV78" i="31"/>
  <c r="AV17" i="29"/>
  <c r="AX3" i="30" s="1"/>
  <c r="AV16" i="28"/>
  <c r="AV23" i="28" s="1"/>
  <c r="AU32" i="28"/>
  <c r="AU39" i="28"/>
  <c r="AU42" i="28"/>
  <c r="AU45" i="28"/>
  <c r="AW3" i="41"/>
  <c r="AX118" i="16"/>
  <c r="AX25" i="16"/>
  <c r="AX72" i="16"/>
  <c r="AX48" i="16"/>
  <c r="AX95" i="16"/>
  <c r="AZ3" i="20"/>
  <c r="AZ12" i="26" s="1"/>
  <c r="AY3" i="16"/>
  <c r="AX2" i="11" s="1"/>
  <c r="AX5" i="15" s="1"/>
  <c r="AY25" i="20"/>
  <c r="P31" i="34" l="1"/>
  <c r="O62" i="12" s="1"/>
  <c r="O33" i="34"/>
  <c r="P18" i="13" s="1"/>
  <c r="AK28" i="34"/>
  <c r="AK29" i="34" s="1"/>
  <c r="AL28" i="34" s="1"/>
  <c r="AJ33" i="41"/>
  <c r="AV6" i="39"/>
  <c r="AV7" i="38"/>
  <c r="AW2" i="36"/>
  <c r="AW14" i="34"/>
  <c r="AX3" i="31"/>
  <c r="AW78" i="31"/>
  <c r="AW28" i="31"/>
  <c r="AW53" i="31"/>
  <c r="P19" i="34"/>
  <c r="P30" i="34" s="1"/>
  <c r="AW17" i="29"/>
  <c r="AY3" i="30" s="1"/>
  <c r="AW16" i="28"/>
  <c r="AW23" i="28" s="1"/>
  <c r="AV32" i="28"/>
  <c r="AV42" i="28"/>
  <c r="AV39" i="28"/>
  <c r="AV45" i="28"/>
  <c r="AY118" i="16"/>
  <c r="AY48" i="16"/>
  <c r="AY25" i="16"/>
  <c r="AY72" i="16"/>
  <c r="AY95" i="16"/>
  <c r="BA3" i="20"/>
  <c r="BA12" i="26" s="1"/>
  <c r="AZ3" i="16"/>
  <c r="AY2" i="11" s="1"/>
  <c r="AY5" i="15" s="1"/>
  <c r="AZ25" i="20"/>
  <c r="E2" i="40" l="1"/>
  <c r="AX3" i="41"/>
  <c r="AW6" i="39"/>
  <c r="AW7" i="38"/>
  <c r="F2" i="37"/>
  <c r="AX2" i="36"/>
  <c r="AK36" i="11"/>
  <c r="AX14" i="34"/>
  <c r="AY3" i="31"/>
  <c r="P20" i="34"/>
  <c r="P22" i="34" s="1"/>
  <c r="AL29" i="34"/>
  <c r="AM28" i="34" s="1"/>
  <c r="AX28" i="31"/>
  <c r="AX53" i="31"/>
  <c r="AX78" i="31"/>
  <c r="AX16" i="28"/>
  <c r="AX23" i="28" s="1"/>
  <c r="AX17" i="29"/>
  <c r="AZ3" i="30" s="1"/>
  <c r="AW32" i="28"/>
  <c r="AW42" i="28"/>
  <c r="AW39" i="28"/>
  <c r="AW45" i="28"/>
  <c r="AY3" i="41"/>
  <c r="AZ48" i="16"/>
  <c r="AZ25" i="16"/>
  <c r="AZ95" i="16"/>
  <c r="AZ72" i="16"/>
  <c r="AZ118" i="16"/>
  <c r="BB3" i="20"/>
  <c r="BB12" i="26" s="1"/>
  <c r="BA3" i="16"/>
  <c r="AZ2" i="11" s="1"/>
  <c r="AZ5" i="15" s="1"/>
  <c r="BA25" i="20"/>
  <c r="G4" i="44" l="1"/>
  <c r="F3" i="43"/>
  <c r="E2" i="42"/>
  <c r="AK33" i="41"/>
  <c r="AX6" i="39"/>
  <c r="AX7" i="38"/>
  <c r="AY2" i="36"/>
  <c r="AL36" i="11"/>
  <c r="AL33" i="41" s="1"/>
  <c r="P23" i="34"/>
  <c r="P32" i="34" s="1"/>
  <c r="Q18" i="34"/>
  <c r="AM29" i="34"/>
  <c r="AM36" i="11" s="1"/>
  <c r="AY53" i="31"/>
  <c r="AY78" i="31"/>
  <c r="AY28" i="31"/>
  <c r="AY14" i="34"/>
  <c r="AZ3" i="31"/>
  <c r="AY17" i="29"/>
  <c r="BA3" i="30" s="1"/>
  <c r="AY16" i="28"/>
  <c r="AY23" i="28" s="1"/>
  <c r="AX32" i="28"/>
  <c r="AX39" i="28"/>
  <c r="AX42" i="28"/>
  <c r="AX45" i="28"/>
  <c r="BA25" i="16"/>
  <c r="BA118" i="16"/>
  <c r="BA95" i="16"/>
  <c r="BA48" i="16"/>
  <c r="BA72" i="16"/>
  <c r="AZ3" i="41"/>
  <c r="BC3" i="20"/>
  <c r="BC12" i="26" s="1"/>
  <c r="BB3" i="16"/>
  <c r="BA2" i="11" s="1"/>
  <c r="BA5" i="15" s="1"/>
  <c r="BB25" i="20"/>
  <c r="E33" i="43" l="1"/>
  <c r="AM33" i="41"/>
  <c r="D36" i="40"/>
  <c r="AY6" i="39"/>
  <c r="AY7" i="38"/>
  <c r="AZ2" i="36"/>
  <c r="AZ14" i="34"/>
  <c r="BA3" i="31"/>
  <c r="AZ28" i="31"/>
  <c r="AZ53" i="31"/>
  <c r="AZ78" i="31"/>
  <c r="Q21" i="34"/>
  <c r="AN28" i="34"/>
  <c r="O27" i="12"/>
  <c r="P24" i="34"/>
  <c r="AZ17" i="29"/>
  <c r="BB3" i="30" s="1"/>
  <c r="AZ16" i="28"/>
  <c r="AZ23" i="28" s="1"/>
  <c r="AY32" i="28"/>
  <c r="AY39" i="28"/>
  <c r="AY42" i="28"/>
  <c r="AY45" i="28"/>
  <c r="BA3" i="41"/>
  <c r="BB72" i="16"/>
  <c r="BB48" i="16"/>
  <c r="BB25" i="16"/>
  <c r="BB95" i="16"/>
  <c r="BB118" i="16"/>
  <c r="BD3" i="20"/>
  <c r="BD12" i="26" s="1"/>
  <c r="BC3" i="16"/>
  <c r="BB2" i="11" s="1"/>
  <c r="BB5" i="15" s="1"/>
  <c r="BC25" i="20"/>
  <c r="P33" i="34" l="1"/>
  <c r="Q18" i="13" s="1"/>
  <c r="Q31" i="34"/>
  <c r="P62" i="12" s="1"/>
  <c r="Q19" i="34"/>
  <c r="AZ6" i="39"/>
  <c r="AZ7" i="38"/>
  <c r="BA2" i="36"/>
  <c r="BA14" i="34"/>
  <c r="BB3" i="31"/>
  <c r="BA28" i="31"/>
  <c r="BA78" i="31"/>
  <c r="BA53" i="31"/>
  <c r="AN29" i="34"/>
  <c r="AN36" i="11" s="1"/>
  <c r="AZ39" i="28"/>
  <c r="AZ45" i="28"/>
  <c r="AZ32" i="28"/>
  <c r="AZ42" i="28"/>
  <c r="BA16" i="28"/>
  <c r="BA23" i="28" s="1"/>
  <c r="BA17" i="29"/>
  <c r="BC3" i="30" s="1"/>
  <c r="BB3" i="41"/>
  <c r="BE3" i="20"/>
  <c r="BE12" i="26" s="1"/>
  <c r="BD3" i="16"/>
  <c r="BC2" i="11" s="1"/>
  <c r="BC5" i="15" s="1"/>
  <c r="BD25" i="20"/>
  <c r="BC48" i="16"/>
  <c r="BC95" i="16"/>
  <c r="BC72" i="16"/>
  <c r="BC118" i="16"/>
  <c r="BC25" i="16"/>
  <c r="Q20" i="34" l="1"/>
  <c r="Q22" i="34" s="1"/>
  <c r="R18" i="34" s="1"/>
  <c r="Q30" i="34"/>
  <c r="AN33" i="41"/>
  <c r="BA6" i="39"/>
  <c r="BA7" i="38"/>
  <c r="BB2" i="36"/>
  <c r="BB14" i="34"/>
  <c r="BC3" i="31"/>
  <c r="BB53" i="31"/>
  <c r="BB28" i="31"/>
  <c r="BB78" i="31"/>
  <c r="AO28" i="34"/>
  <c r="Q23" i="34"/>
  <c r="Q32" i="34" s="1"/>
  <c r="BB16" i="28"/>
  <c r="BB23" i="28" s="1"/>
  <c r="BB17" i="29"/>
  <c r="BD3" i="30" s="1"/>
  <c r="BA39" i="28"/>
  <c r="BA45" i="28"/>
  <c r="BA32" i="28"/>
  <c r="BA42" i="28"/>
  <c r="BC3" i="41"/>
  <c r="BD48" i="16"/>
  <c r="BD72" i="16"/>
  <c r="BD118" i="16"/>
  <c r="BD25" i="16"/>
  <c r="BD95" i="16"/>
  <c r="BF3" i="20"/>
  <c r="BF12" i="26" s="1"/>
  <c r="BE3" i="16"/>
  <c r="BD2" i="11" s="1"/>
  <c r="BD5" i="15" s="1"/>
  <c r="BE25" i="20"/>
  <c r="BB6" i="39" l="1"/>
  <c r="BB7" i="38"/>
  <c r="BC2" i="36"/>
  <c r="AO29" i="34"/>
  <c r="AO36" i="11" s="1"/>
  <c r="R21" i="34"/>
  <c r="BC53" i="31"/>
  <c r="BC78" i="31"/>
  <c r="BC28" i="31"/>
  <c r="BC14" i="34"/>
  <c r="BD3" i="31"/>
  <c r="P27" i="12"/>
  <c r="Q24" i="34"/>
  <c r="BC17" i="29"/>
  <c r="BE3" i="30" s="1"/>
  <c r="BC16" i="28"/>
  <c r="BC23" i="28" s="1"/>
  <c r="BB32" i="28"/>
  <c r="BB39" i="28"/>
  <c r="BB42" i="28"/>
  <c r="BB45" i="28"/>
  <c r="BD3" i="41"/>
  <c r="BE72" i="16"/>
  <c r="BE25" i="16"/>
  <c r="BE48" i="16"/>
  <c r="BE95" i="16"/>
  <c r="BE118" i="16"/>
  <c r="BG3" i="20"/>
  <c r="BG12" i="26" s="1"/>
  <c r="BF3" i="16"/>
  <c r="BE2" i="11" s="1"/>
  <c r="BE5" i="15" s="1"/>
  <c r="BF25" i="20"/>
  <c r="R31" i="34" l="1"/>
  <c r="Q62" i="12" s="1"/>
  <c r="Q33" i="34"/>
  <c r="R18" i="13" s="1"/>
  <c r="AO33" i="41"/>
  <c r="BC6" i="39"/>
  <c r="BC7" i="38"/>
  <c r="BD2" i="36"/>
  <c r="AP28" i="34"/>
  <c r="R19" i="34"/>
  <c r="BD14" i="34"/>
  <c r="BE3" i="31"/>
  <c r="BD53" i="31"/>
  <c r="BD78" i="31"/>
  <c r="BD28" i="31"/>
  <c r="BD17" i="29"/>
  <c r="BF3" i="30" s="1"/>
  <c r="BD16" i="28"/>
  <c r="BD23" i="28" s="1"/>
  <c r="BC32" i="28"/>
  <c r="BC39" i="28"/>
  <c r="BC42" i="28"/>
  <c r="BC45" i="28"/>
  <c r="BE3" i="41"/>
  <c r="BF25" i="16"/>
  <c r="BF118" i="16"/>
  <c r="BF95" i="16"/>
  <c r="BF48" i="16"/>
  <c r="BF72" i="16"/>
  <c r="BH3" i="20"/>
  <c r="BH12" i="26" s="1"/>
  <c r="BG3" i="16"/>
  <c r="BF2" i="11" s="1"/>
  <c r="BF5" i="15" s="1"/>
  <c r="BG25" i="20"/>
  <c r="R20" i="34" l="1"/>
  <c r="R22" i="34" s="1"/>
  <c r="S18" i="34" s="1"/>
  <c r="R30" i="34"/>
  <c r="BD6" i="39"/>
  <c r="BD7" i="38"/>
  <c r="BE2" i="36"/>
  <c r="AP29" i="34"/>
  <c r="AP36" i="11" s="1"/>
  <c r="BE14" i="34"/>
  <c r="BF3" i="31"/>
  <c r="BE53" i="31"/>
  <c r="BE78" i="31"/>
  <c r="BE28" i="31"/>
  <c r="R23" i="34"/>
  <c r="R32" i="34" s="1"/>
  <c r="BE17" i="29"/>
  <c r="BG3" i="30" s="1"/>
  <c r="BE16" i="28"/>
  <c r="BE23" i="28" s="1"/>
  <c r="BD32" i="28"/>
  <c r="BD42" i="28"/>
  <c r="BD39" i="28"/>
  <c r="BD45" i="28"/>
  <c r="BG25" i="16"/>
  <c r="BG72" i="16"/>
  <c r="BG48" i="16"/>
  <c r="BG118" i="16"/>
  <c r="BG95" i="16"/>
  <c r="BF3" i="41"/>
  <c r="BI3" i="20"/>
  <c r="BI12" i="26" s="1"/>
  <c r="BH3" i="16"/>
  <c r="BG2" i="11" s="1"/>
  <c r="BG5" i="15" s="1"/>
  <c r="BH25" i="20"/>
  <c r="AP33" i="41" l="1"/>
  <c r="AQ28" i="34"/>
  <c r="AQ29" i="34" s="1"/>
  <c r="AQ36" i="11" s="1"/>
  <c r="BE6" i="39"/>
  <c r="BE7" i="38"/>
  <c r="BF2" i="36"/>
  <c r="BF14" i="34"/>
  <c r="BG3" i="31"/>
  <c r="S21" i="34"/>
  <c r="BF28" i="31"/>
  <c r="BF78" i="31"/>
  <c r="BF53" i="31"/>
  <c r="Q27" i="12"/>
  <c r="R24" i="34"/>
  <c r="BF16" i="28"/>
  <c r="BF23" i="28" s="1"/>
  <c r="BF17" i="29"/>
  <c r="BH3" i="30" s="1"/>
  <c r="BE32" i="28"/>
  <c r="BE42" i="28"/>
  <c r="BE39" i="28"/>
  <c r="BE45" i="28"/>
  <c r="BG3" i="41"/>
  <c r="BH48" i="16"/>
  <c r="BH72" i="16"/>
  <c r="BH95" i="16"/>
  <c r="BH25" i="16"/>
  <c r="BH118" i="16"/>
  <c r="BJ3" i="20"/>
  <c r="BJ12" i="26" s="1"/>
  <c r="BI3" i="16"/>
  <c r="BH2" i="11" s="1"/>
  <c r="BH5" i="15" s="1"/>
  <c r="BI25" i="20"/>
  <c r="AR28" i="34" l="1"/>
  <c r="R33" i="34"/>
  <c r="S18" i="13" s="1"/>
  <c r="S31" i="34"/>
  <c r="R62" i="12" s="1"/>
  <c r="AQ33" i="41"/>
  <c r="BF6" i="39"/>
  <c r="BF7" i="38"/>
  <c r="BG2" i="36"/>
  <c r="AR29" i="34"/>
  <c r="AS28" i="34" s="1"/>
  <c r="BG14" i="34"/>
  <c r="BH3" i="31"/>
  <c r="BG28" i="31"/>
  <c r="BG53" i="31"/>
  <c r="BG78" i="31"/>
  <c r="S19" i="34"/>
  <c r="S30" i="34" s="1"/>
  <c r="BG16" i="28"/>
  <c r="BG23" i="28" s="1"/>
  <c r="BG17" i="29"/>
  <c r="BI3" i="30" s="1"/>
  <c r="BF32" i="28"/>
  <c r="BF39" i="28"/>
  <c r="BF42" i="28"/>
  <c r="BF45" i="28"/>
  <c r="BK3" i="20"/>
  <c r="BK12" i="26" s="1"/>
  <c r="BJ3" i="16"/>
  <c r="BI2" i="11" s="1"/>
  <c r="BI5" i="15" s="1"/>
  <c r="BJ25" i="20"/>
  <c r="BI25" i="16"/>
  <c r="BI48" i="16"/>
  <c r="BI118" i="16"/>
  <c r="BI72" i="16"/>
  <c r="BI95" i="16"/>
  <c r="BH3" i="41"/>
  <c r="BG6" i="39" l="1"/>
  <c r="BG7" i="38"/>
  <c r="BH2" i="36"/>
  <c r="AR36" i="11"/>
  <c r="AS29" i="34"/>
  <c r="AS36" i="11" s="1"/>
  <c r="BH14" i="34"/>
  <c r="BI3" i="31"/>
  <c r="S20" i="34"/>
  <c r="S22" i="34" s="1"/>
  <c r="BH78" i="31"/>
  <c r="BH28" i="31"/>
  <c r="BH53" i="31"/>
  <c r="BH16" i="28"/>
  <c r="BH23" i="28" s="1"/>
  <c r="BH17" i="29"/>
  <c r="BJ3" i="30" s="1"/>
  <c r="BG39" i="28"/>
  <c r="BG32" i="28"/>
  <c r="BG45" i="28"/>
  <c r="BG42" i="28"/>
  <c r="BJ25" i="16"/>
  <c r="BJ48" i="16"/>
  <c r="BJ118" i="16"/>
  <c r="BJ95" i="16"/>
  <c r="BJ72" i="16"/>
  <c r="BI3" i="41"/>
  <c r="BK3" i="16"/>
  <c r="BJ2" i="11" s="1"/>
  <c r="BJ5" i="15" s="1"/>
  <c r="BK25" i="20"/>
  <c r="AS33" i="41" l="1"/>
  <c r="AR33" i="41"/>
  <c r="BH6" i="39"/>
  <c r="BH7" i="38"/>
  <c r="BI2" i="36"/>
  <c r="AT28" i="34"/>
  <c r="AT29" i="34" s="1"/>
  <c r="AU28" i="34" s="1"/>
  <c r="S23" i="34"/>
  <c r="S32" i="34" s="1"/>
  <c r="T18" i="34"/>
  <c r="BI28" i="31"/>
  <c r="BI78" i="31"/>
  <c r="BI53" i="31"/>
  <c r="BI14" i="34"/>
  <c r="BJ3" i="31"/>
  <c r="BI16" i="28"/>
  <c r="BI23" i="28" s="1"/>
  <c r="BI17" i="29"/>
  <c r="BK3" i="30" s="1"/>
  <c r="BH39" i="28"/>
  <c r="BH42" i="28"/>
  <c r="BH32" i="28"/>
  <c r="BH45" i="28"/>
  <c r="BK25" i="16"/>
  <c r="BK48" i="16"/>
  <c r="BK72" i="16"/>
  <c r="BK95" i="16"/>
  <c r="BK118" i="16"/>
  <c r="F2" i="40" l="1"/>
  <c r="BJ3" i="41"/>
  <c r="BI6" i="39"/>
  <c r="BI7" i="38"/>
  <c r="G2" i="37"/>
  <c r="BJ2" i="36"/>
  <c r="AT36" i="11"/>
  <c r="BJ14" i="34"/>
  <c r="BK3" i="31"/>
  <c r="BJ53" i="31"/>
  <c r="BJ28" i="31"/>
  <c r="BJ78" i="31"/>
  <c r="T21" i="34"/>
  <c r="AU29" i="34"/>
  <c r="AV28" i="34" s="1"/>
  <c r="R27" i="12"/>
  <c r="R40" i="12" s="1"/>
  <c r="S24" i="34"/>
  <c r="BJ16" i="28"/>
  <c r="BJ23" i="28" s="1"/>
  <c r="BJ17" i="29"/>
  <c r="BL3" i="30" s="1"/>
  <c r="BI39" i="28"/>
  <c r="BI45" i="28"/>
  <c r="BI32" i="28"/>
  <c r="BI42" i="28"/>
  <c r="BJ11" i="15"/>
  <c r="BJ21" i="15" s="1"/>
  <c r="AU2" i="13"/>
  <c r="AU2" i="14" s="1"/>
  <c r="AV2" i="13"/>
  <c r="AV2" i="14" s="1"/>
  <c r="AW2" i="13"/>
  <c r="AW2" i="14" s="1"/>
  <c r="AX2" i="13"/>
  <c r="AX2" i="14" s="1"/>
  <c r="AY2" i="13"/>
  <c r="AY2" i="14" s="1"/>
  <c r="AZ2" i="13"/>
  <c r="AZ2" i="14" s="1"/>
  <c r="BA2" i="13"/>
  <c r="BA2" i="14" s="1"/>
  <c r="BB2" i="13"/>
  <c r="BB2" i="14" s="1"/>
  <c r="BC2" i="13"/>
  <c r="BC2" i="14" s="1"/>
  <c r="BD2" i="13"/>
  <c r="BD2" i="14" s="1"/>
  <c r="BE2" i="13"/>
  <c r="BE2" i="14" s="1"/>
  <c r="BF2" i="13"/>
  <c r="BF2" i="14" s="1"/>
  <c r="BG2" i="13"/>
  <c r="BG2" i="14" s="1"/>
  <c r="BH2" i="13"/>
  <c r="BH2" i="14" s="1"/>
  <c r="BI2" i="13"/>
  <c r="BI2" i="14" s="1"/>
  <c r="BJ2" i="13"/>
  <c r="BJ2" i="14" s="1"/>
  <c r="BK2" i="13"/>
  <c r="BK2" i="14" s="1"/>
  <c r="AM2" i="13"/>
  <c r="AM2" i="14" s="1"/>
  <c r="AN2" i="13"/>
  <c r="AN2" i="14" s="1"/>
  <c r="AO2" i="13"/>
  <c r="AO2" i="14" s="1"/>
  <c r="AP2" i="13"/>
  <c r="AP2" i="14" s="1"/>
  <c r="AQ2" i="13"/>
  <c r="AQ2" i="14" s="1"/>
  <c r="AR2" i="13"/>
  <c r="AR2" i="14" s="1"/>
  <c r="AS2" i="13"/>
  <c r="AS2" i="14" s="1"/>
  <c r="AT2" i="13"/>
  <c r="AT2" i="14" s="1"/>
  <c r="AE2" i="13"/>
  <c r="AE2" i="14" s="1"/>
  <c r="AF2" i="13"/>
  <c r="AF2" i="14" s="1"/>
  <c r="AG2" i="13"/>
  <c r="AG2" i="14" s="1"/>
  <c r="AH2" i="13"/>
  <c r="AH2" i="14" s="1"/>
  <c r="AI2" i="13"/>
  <c r="AI2" i="14" s="1"/>
  <c r="AJ2" i="13"/>
  <c r="AJ2" i="14" s="1"/>
  <c r="AK2" i="13"/>
  <c r="AK2" i="14" s="1"/>
  <c r="AL2" i="13"/>
  <c r="AL2" i="14" s="1"/>
  <c r="E2" i="13"/>
  <c r="E2" i="14" s="1"/>
  <c r="F2" i="13"/>
  <c r="F2" i="14" s="1"/>
  <c r="G2" i="13"/>
  <c r="G2" i="14" s="1"/>
  <c r="H2" i="13"/>
  <c r="H2" i="14" s="1"/>
  <c r="I2" i="13"/>
  <c r="I2" i="14" s="1"/>
  <c r="J2" i="13"/>
  <c r="J2" i="14" s="1"/>
  <c r="K2" i="13"/>
  <c r="K2" i="14" s="1"/>
  <c r="L2" i="13"/>
  <c r="L2" i="14" s="1"/>
  <c r="M2" i="13"/>
  <c r="M2" i="14" s="1"/>
  <c r="N2" i="13"/>
  <c r="N2" i="14" s="1"/>
  <c r="O2" i="13"/>
  <c r="O2" i="14" s="1"/>
  <c r="P2" i="13"/>
  <c r="P2" i="14" s="1"/>
  <c r="Q2" i="13"/>
  <c r="Q2" i="14" s="1"/>
  <c r="R2" i="13"/>
  <c r="R2" i="14" s="1"/>
  <c r="S2" i="13"/>
  <c r="S2" i="14" s="1"/>
  <c r="T2" i="13"/>
  <c r="T2" i="14" s="1"/>
  <c r="U2" i="13"/>
  <c r="U2" i="14" s="1"/>
  <c r="V2" i="13"/>
  <c r="V2" i="14" s="1"/>
  <c r="W2" i="13"/>
  <c r="W2" i="14" s="1"/>
  <c r="X2" i="13"/>
  <c r="X2" i="14" s="1"/>
  <c r="Y2" i="13"/>
  <c r="Y2" i="14" s="1"/>
  <c r="Z2" i="13"/>
  <c r="Z2" i="14" s="1"/>
  <c r="AA2" i="13"/>
  <c r="AA2" i="14" s="1"/>
  <c r="AB2" i="13"/>
  <c r="AB2" i="14" s="1"/>
  <c r="AC2" i="13"/>
  <c r="AC2" i="14" s="1"/>
  <c r="AD2" i="13"/>
  <c r="AD2" i="14" s="1"/>
  <c r="D2" i="13"/>
  <c r="AU2" i="12"/>
  <c r="AW4" i="27" s="1"/>
  <c r="AV2" i="12"/>
  <c r="AX4" i="27" s="1"/>
  <c r="AW2" i="12"/>
  <c r="AY4" i="27" s="1"/>
  <c r="AX2" i="12"/>
  <c r="AZ4" i="27" s="1"/>
  <c r="AY2" i="12"/>
  <c r="BA4" i="27" s="1"/>
  <c r="AZ2" i="12"/>
  <c r="BB4" i="27" s="1"/>
  <c r="BA2" i="12"/>
  <c r="BC4" i="27" s="1"/>
  <c r="BB2" i="12"/>
  <c r="BD4" i="27" s="1"/>
  <c r="BC2" i="12"/>
  <c r="BE4" i="27" s="1"/>
  <c r="BD2" i="12"/>
  <c r="BF4" i="27" s="1"/>
  <c r="BE2" i="12"/>
  <c r="BG4" i="27" s="1"/>
  <c r="BF2" i="12"/>
  <c r="BH4" i="27" s="1"/>
  <c r="BG2" i="12"/>
  <c r="BI4" i="27" s="1"/>
  <c r="BH2" i="12"/>
  <c r="BJ4" i="27" s="1"/>
  <c r="BI2" i="12"/>
  <c r="BK4" i="27" s="1"/>
  <c r="AU6" i="12"/>
  <c r="AV6" i="12"/>
  <c r="AW6" i="12"/>
  <c r="AX6" i="12"/>
  <c r="AY6" i="12"/>
  <c r="AZ6" i="12"/>
  <c r="BA6" i="12"/>
  <c r="BB6" i="12"/>
  <c r="BC6" i="12"/>
  <c r="BD6" i="12"/>
  <c r="BE6" i="12"/>
  <c r="BF6" i="12"/>
  <c r="BG6" i="12"/>
  <c r="BH6" i="12"/>
  <c r="BI6" i="12"/>
  <c r="AU11" i="12"/>
  <c r="AV11" i="12"/>
  <c r="AW11" i="12"/>
  <c r="AX11" i="12"/>
  <c r="AY11" i="12"/>
  <c r="AZ11" i="12"/>
  <c r="BA11" i="12"/>
  <c r="BB11" i="12"/>
  <c r="BC11" i="12"/>
  <c r="BD11" i="12"/>
  <c r="BE11" i="12"/>
  <c r="BF11" i="12"/>
  <c r="BG11" i="12"/>
  <c r="BH11" i="12"/>
  <c r="BI11" i="12"/>
  <c r="AU18" i="12"/>
  <c r="AV18" i="12"/>
  <c r="AW18" i="12"/>
  <c r="AX18" i="12"/>
  <c r="AY18" i="12"/>
  <c r="AZ18" i="12"/>
  <c r="BA18" i="12"/>
  <c r="BB18" i="12"/>
  <c r="BC18" i="12"/>
  <c r="BD18" i="12"/>
  <c r="BE18" i="12"/>
  <c r="BF18" i="12"/>
  <c r="BG18" i="12"/>
  <c r="BH18" i="12"/>
  <c r="BI18" i="12"/>
  <c r="AU44" i="12"/>
  <c r="AU9" i="39" s="1"/>
  <c r="AV44" i="12"/>
  <c r="AV9" i="39" s="1"/>
  <c r="AW44" i="12"/>
  <c r="AW9" i="39" s="1"/>
  <c r="AX44" i="12"/>
  <c r="AX9" i="39" s="1"/>
  <c r="AY44" i="12"/>
  <c r="AY9" i="39" s="1"/>
  <c r="AZ44" i="12"/>
  <c r="AZ9" i="39" s="1"/>
  <c r="BA44" i="12"/>
  <c r="BA9" i="39" s="1"/>
  <c r="BB44" i="12"/>
  <c r="BB9" i="39" s="1"/>
  <c r="BC44" i="12"/>
  <c r="BC9" i="39" s="1"/>
  <c r="BD44" i="12"/>
  <c r="BD9" i="39" s="1"/>
  <c r="BE44" i="12"/>
  <c r="BE9" i="39" s="1"/>
  <c r="BF44" i="12"/>
  <c r="BF9" i="39" s="1"/>
  <c r="BG44" i="12"/>
  <c r="BG9" i="39" s="1"/>
  <c r="BH44" i="12"/>
  <c r="BH9" i="39" s="1"/>
  <c r="BI44" i="12"/>
  <c r="BI9" i="39" s="1"/>
  <c r="AU52" i="12"/>
  <c r="AV52" i="12"/>
  <c r="AW52" i="12"/>
  <c r="AX52" i="12"/>
  <c r="AY52" i="12"/>
  <c r="AZ52" i="12"/>
  <c r="BA52" i="12"/>
  <c r="BB52" i="12"/>
  <c r="BC52" i="12"/>
  <c r="BD52" i="12"/>
  <c r="BE52" i="12"/>
  <c r="BF52" i="12"/>
  <c r="BG52" i="12"/>
  <c r="BH52" i="12"/>
  <c r="BI52" i="12"/>
  <c r="AU59" i="12"/>
  <c r="AV38" i="41" s="1"/>
  <c r="AV59" i="12"/>
  <c r="AW38" i="41" s="1"/>
  <c r="AW59" i="12"/>
  <c r="AX38" i="41" s="1"/>
  <c r="AX59" i="12"/>
  <c r="AY38" i="41" s="1"/>
  <c r="AY59" i="12"/>
  <c r="AZ38" i="41" s="1"/>
  <c r="AZ59" i="12"/>
  <c r="BA38" i="41" s="1"/>
  <c r="BA59" i="12"/>
  <c r="BB38" i="41" s="1"/>
  <c r="BB59" i="12"/>
  <c r="BC38" i="41" s="1"/>
  <c r="BC59" i="12"/>
  <c r="BD38" i="41" s="1"/>
  <c r="BD59" i="12"/>
  <c r="BE38" i="41" s="1"/>
  <c r="BE59" i="12"/>
  <c r="BF38" i="41" s="1"/>
  <c r="BF59" i="12"/>
  <c r="BG38" i="41" s="1"/>
  <c r="BG59" i="12"/>
  <c r="BH38" i="41" s="1"/>
  <c r="BH59" i="12"/>
  <c r="BI38" i="41" s="1"/>
  <c r="BI59" i="12"/>
  <c r="BJ38" i="41" s="1"/>
  <c r="AD2" i="12"/>
  <c r="AF4" i="27" s="1"/>
  <c r="AE2" i="12"/>
  <c r="AG4" i="27" s="1"/>
  <c r="AF2" i="12"/>
  <c r="AH4" i="27" s="1"/>
  <c r="AG2" i="12"/>
  <c r="AI4" i="27" s="1"/>
  <c r="AH2" i="12"/>
  <c r="AJ4" i="27" s="1"/>
  <c r="AI2" i="12"/>
  <c r="AK4" i="27" s="1"/>
  <c r="AJ2" i="12"/>
  <c r="AL4" i="27" s="1"/>
  <c r="AK2" i="12"/>
  <c r="AM4" i="27" s="1"/>
  <c r="AL2" i="12"/>
  <c r="AN4" i="27" s="1"/>
  <c r="AM2" i="12"/>
  <c r="AO4" i="27" s="1"/>
  <c r="AN2" i="12"/>
  <c r="AP4" i="27" s="1"/>
  <c r="AO2" i="12"/>
  <c r="AQ4" i="27" s="1"/>
  <c r="AP2" i="12"/>
  <c r="AR4" i="27" s="1"/>
  <c r="AQ2" i="12"/>
  <c r="AS4" i="27" s="1"/>
  <c r="AR2" i="12"/>
  <c r="AT4" i="27" s="1"/>
  <c r="AS2" i="12"/>
  <c r="AU4" i="27" s="1"/>
  <c r="AT2" i="12"/>
  <c r="AV4" i="27" s="1"/>
  <c r="AD6" i="12"/>
  <c r="AE6" i="12"/>
  <c r="AF6" i="12"/>
  <c r="AG6" i="12"/>
  <c r="AH6" i="12"/>
  <c r="AI6" i="12"/>
  <c r="AJ6" i="12"/>
  <c r="AK6" i="12"/>
  <c r="AL6" i="12"/>
  <c r="AM6" i="12"/>
  <c r="AN6" i="12"/>
  <c r="AO6" i="12"/>
  <c r="AP6" i="12"/>
  <c r="AQ6" i="12"/>
  <c r="AR6" i="12"/>
  <c r="AS6" i="12"/>
  <c r="AT6" i="12"/>
  <c r="AD11" i="12"/>
  <c r="AE11" i="12"/>
  <c r="AF11" i="12"/>
  <c r="AG11" i="12"/>
  <c r="AH11" i="12"/>
  <c r="AI11" i="12"/>
  <c r="AJ11" i="12"/>
  <c r="AK11" i="12"/>
  <c r="AL11" i="12"/>
  <c r="AM11" i="12"/>
  <c r="AN11" i="12"/>
  <c r="AO11" i="12"/>
  <c r="AP11" i="12"/>
  <c r="AQ11" i="12"/>
  <c r="AR11" i="12"/>
  <c r="AS11" i="12"/>
  <c r="AT11" i="12"/>
  <c r="AD18" i="12"/>
  <c r="AE18" i="12"/>
  <c r="AF18" i="12"/>
  <c r="AG18" i="12"/>
  <c r="AH18" i="12"/>
  <c r="AI18" i="12"/>
  <c r="AJ18" i="12"/>
  <c r="AK18" i="12"/>
  <c r="AL18" i="12"/>
  <c r="AM18" i="12"/>
  <c r="AN18" i="12"/>
  <c r="AO18" i="12"/>
  <c r="AP18" i="12"/>
  <c r="AQ18" i="12"/>
  <c r="AR18" i="12"/>
  <c r="AS18" i="12"/>
  <c r="AT18" i="12"/>
  <c r="AD44" i="12"/>
  <c r="AD9" i="39" s="1"/>
  <c r="AE44" i="12"/>
  <c r="AE9" i="39" s="1"/>
  <c r="AF44" i="12"/>
  <c r="AF9" i="39" s="1"/>
  <c r="AG44" i="12"/>
  <c r="AG9" i="39" s="1"/>
  <c r="AH44" i="12"/>
  <c r="AH9" i="39" s="1"/>
  <c r="AI44" i="12"/>
  <c r="AI9" i="39" s="1"/>
  <c r="AJ44" i="12"/>
  <c r="AJ9" i="39" s="1"/>
  <c r="AK44" i="12"/>
  <c r="AK9" i="39" s="1"/>
  <c r="AL44" i="12"/>
  <c r="AL9" i="39" s="1"/>
  <c r="AM44" i="12"/>
  <c r="AM9" i="39" s="1"/>
  <c r="AN44" i="12"/>
  <c r="AN9" i="39" s="1"/>
  <c r="AO44" i="12"/>
  <c r="AO9" i="39" s="1"/>
  <c r="AP44" i="12"/>
  <c r="AP9" i="39" s="1"/>
  <c r="AQ44" i="12"/>
  <c r="AQ9" i="39" s="1"/>
  <c r="AR44" i="12"/>
  <c r="AR9" i="39" s="1"/>
  <c r="AS44" i="12"/>
  <c r="AS9" i="39" s="1"/>
  <c r="AT44" i="12"/>
  <c r="AT9" i="39" s="1"/>
  <c r="AD52" i="12"/>
  <c r="AE52" i="12"/>
  <c r="AF52" i="12"/>
  <c r="AG52" i="12"/>
  <c r="AH52" i="12"/>
  <c r="AI52" i="12"/>
  <c r="AJ52" i="12"/>
  <c r="AK52" i="12"/>
  <c r="AL52" i="12"/>
  <c r="AM52" i="12"/>
  <c r="AN52" i="12"/>
  <c r="AO52" i="12"/>
  <c r="AP52" i="12"/>
  <c r="AQ52" i="12"/>
  <c r="AR52" i="12"/>
  <c r="AS52" i="12"/>
  <c r="AT52" i="12"/>
  <c r="AD59" i="12"/>
  <c r="AE38" i="41" s="1"/>
  <c r="AE59" i="12"/>
  <c r="AF38" i="41" s="1"/>
  <c r="AF59" i="12"/>
  <c r="AG38" i="41" s="1"/>
  <c r="AG59" i="12"/>
  <c r="AH38" i="41" s="1"/>
  <c r="AH59" i="12"/>
  <c r="AI38" i="41" s="1"/>
  <c r="AI59" i="12"/>
  <c r="AJ38" i="41" s="1"/>
  <c r="AJ59" i="12"/>
  <c r="AK38" i="41" s="1"/>
  <c r="AK59" i="12"/>
  <c r="AL38" i="41" s="1"/>
  <c r="AL59" i="12"/>
  <c r="AM38" i="41" s="1"/>
  <c r="AM59" i="12"/>
  <c r="AN38" i="41" s="1"/>
  <c r="AN59" i="12"/>
  <c r="AO38" i="41" s="1"/>
  <c r="AO59" i="12"/>
  <c r="AP38" i="41" s="1"/>
  <c r="AP59" i="12"/>
  <c r="AQ38" i="41" s="1"/>
  <c r="AQ59" i="12"/>
  <c r="AR38" i="41" s="1"/>
  <c r="AR59" i="12"/>
  <c r="AS38" i="41" s="1"/>
  <c r="AS59" i="12"/>
  <c r="AT38" i="41" s="1"/>
  <c r="AT59" i="12"/>
  <c r="AU38" i="41" s="1"/>
  <c r="C2" i="12"/>
  <c r="E4" i="27" s="1"/>
  <c r="D2" i="12"/>
  <c r="F4" i="27" s="1"/>
  <c r="E2" i="12"/>
  <c r="G4" i="27" s="1"/>
  <c r="F2" i="12"/>
  <c r="H4" i="27" s="1"/>
  <c r="G2" i="12"/>
  <c r="I4" i="27" s="1"/>
  <c r="H2" i="12"/>
  <c r="J4" i="27" s="1"/>
  <c r="I2" i="12"/>
  <c r="K4" i="27" s="1"/>
  <c r="J2" i="12"/>
  <c r="L4" i="27" s="1"/>
  <c r="K2" i="12"/>
  <c r="M4" i="27" s="1"/>
  <c r="L2" i="12"/>
  <c r="N4" i="27" s="1"/>
  <c r="M2" i="12"/>
  <c r="O4" i="27" s="1"/>
  <c r="N2" i="12"/>
  <c r="P4" i="27" s="1"/>
  <c r="O2" i="12"/>
  <c r="Q4" i="27" s="1"/>
  <c r="P2" i="12"/>
  <c r="R4" i="27" s="1"/>
  <c r="Q2" i="12"/>
  <c r="S4" i="27" s="1"/>
  <c r="R2" i="12"/>
  <c r="T4" i="27" s="1"/>
  <c r="S2" i="12"/>
  <c r="U4" i="27" s="1"/>
  <c r="T2" i="12"/>
  <c r="V4" i="27" s="1"/>
  <c r="U2" i="12"/>
  <c r="W4" i="27" s="1"/>
  <c r="V2" i="12"/>
  <c r="X4" i="27" s="1"/>
  <c r="W2" i="12"/>
  <c r="Y4" i="27" s="1"/>
  <c r="X2" i="12"/>
  <c r="Z4" i="27" s="1"/>
  <c r="Y2" i="12"/>
  <c r="AA4" i="27" s="1"/>
  <c r="Z2" i="12"/>
  <c r="AB4" i="27" s="1"/>
  <c r="AA2" i="12"/>
  <c r="AC4" i="27" s="1"/>
  <c r="AB2" i="12"/>
  <c r="AD4" i="27" s="1"/>
  <c r="AC2" i="12"/>
  <c r="AE4" i="27" s="1"/>
  <c r="C6" i="12"/>
  <c r="D6" i="12"/>
  <c r="E6" i="12"/>
  <c r="F6" i="12"/>
  <c r="G6" i="12"/>
  <c r="H6" i="12"/>
  <c r="I6" i="12"/>
  <c r="J6" i="12"/>
  <c r="K6" i="12"/>
  <c r="L6" i="12"/>
  <c r="M6" i="12"/>
  <c r="N6" i="12"/>
  <c r="O6" i="12"/>
  <c r="P6" i="12"/>
  <c r="Q6" i="12"/>
  <c r="R6" i="12"/>
  <c r="S6" i="12"/>
  <c r="T6" i="12"/>
  <c r="U6" i="12"/>
  <c r="V6" i="12"/>
  <c r="W6" i="12"/>
  <c r="X6" i="12"/>
  <c r="Y6" i="12"/>
  <c r="Z6" i="12"/>
  <c r="AA6" i="12"/>
  <c r="AB6" i="12"/>
  <c r="AC6" i="12"/>
  <c r="C11" i="12"/>
  <c r="D11" i="12"/>
  <c r="E11" i="12"/>
  <c r="F11" i="12"/>
  <c r="G11" i="12"/>
  <c r="H11" i="12"/>
  <c r="I11" i="12"/>
  <c r="J11" i="12"/>
  <c r="K11" i="12"/>
  <c r="L11" i="12"/>
  <c r="M11" i="12"/>
  <c r="N11" i="12"/>
  <c r="O11" i="12"/>
  <c r="P11" i="12"/>
  <c r="Q11" i="12"/>
  <c r="R11" i="12"/>
  <c r="S11" i="12"/>
  <c r="T11" i="12"/>
  <c r="U11" i="12"/>
  <c r="V11" i="12"/>
  <c r="W11" i="12"/>
  <c r="X11" i="12"/>
  <c r="Y11" i="12"/>
  <c r="Z11" i="12"/>
  <c r="AA11" i="12"/>
  <c r="AB11" i="12"/>
  <c r="AC11" i="12"/>
  <c r="C18" i="12"/>
  <c r="D18" i="12"/>
  <c r="E18" i="12"/>
  <c r="F18" i="12"/>
  <c r="G18" i="12"/>
  <c r="H18" i="12"/>
  <c r="I18" i="12"/>
  <c r="J18" i="12"/>
  <c r="K18" i="12"/>
  <c r="L18" i="12"/>
  <c r="M18" i="12"/>
  <c r="N18" i="12"/>
  <c r="O18" i="12"/>
  <c r="P18" i="12"/>
  <c r="Q18" i="12"/>
  <c r="R18" i="12"/>
  <c r="S18" i="12"/>
  <c r="T18" i="12"/>
  <c r="U18" i="12"/>
  <c r="V18" i="12"/>
  <c r="W18" i="12"/>
  <c r="X18" i="12"/>
  <c r="Y18" i="12"/>
  <c r="Z18" i="12"/>
  <c r="AA18" i="12"/>
  <c r="AB18" i="12"/>
  <c r="AC18" i="12"/>
  <c r="C40" i="12"/>
  <c r="D40" i="12"/>
  <c r="E40" i="12"/>
  <c r="F40" i="12"/>
  <c r="G40" i="12"/>
  <c r="H40" i="12"/>
  <c r="I40" i="12"/>
  <c r="J40" i="12"/>
  <c r="K40" i="12"/>
  <c r="L40" i="12"/>
  <c r="M40" i="12"/>
  <c r="N40" i="12"/>
  <c r="O40" i="12"/>
  <c r="P40" i="12"/>
  <c r="Q40" i="12"/>
  <c r="C44" i="12"/>
  <c r="C9" i="39" s="1"/>
  <c r="D44" i="12"/>
  <c r="D9" i="39" s="1"/>
  <c r="E44" i="12"/>
  <c r="E9" i="39" s="1"/>
  <c r="F44" i="12"/>
  <c r="F9" i="39" s="1"/>
  <c r="G44" i="12"/>
  <c r="G9" i="39" s="1"/>
  <c r="H44" i="12"/>
  <c r="H9" i="39" s="1"/>
  <c r="I44" i="12"/>
  <c r="I9" i="39" s="1"/>
  <c r="J44" i="12"/>
  <c r="J9" i="39" s="1"/>
  <c r="K44" i="12"/>
  <c r="K9" i="39" s="1"/>
  <c r="L44" i="12"/>
  <c r="L9" i="39" s="1"/>
  <c r="M44" i="12"/>
  <c r="M9" i="39" s="1"/>
  <c r="N44" i="12"/>
  <c r="N9" i="39" s="1"/>
  <c r="O44" i="12"/>
  <c r="O9" i="39" s="1"/>
  <c r="P44" i="12"/>
  <c r="P9" i="39" s="1"/>
  <c r="Q44" i="12"/>
  <c r="Q9" i="39" s="1"/>
  <c r="R44" i="12"/>
  <c r="R9" i="39" s="1"/>
  <c r="S44" i="12"/>
  <c r="S9" i="39" s="1"/>
  <c r="T44" i="12"/>
  <c r="T9" i="39" s="1"/>
  <c r="U44" i="12"/>
  <c r="U9" i="39" s="1"/>
  <c r="V44" i="12"/>
  <c r="V9" i="39" s="1"/>
  <c r="W44" i="12"/>
  <c r="W9" i="39" s="1"/>
  <c r="X44" i="12"/>
  <c r="X9" i="39" s="1"/>
  <c r="Y44" i="12"/>
  <c r="Y9" i="39" s="1"/>
  <c r="Z44" i="12"/>
  <c r="Z9" i="39" s="1"/>
  <c r="AA44" i="12"/>
  <c r="AA9" i="39" s="1"/>
  <c r="AB44" i="12"/>
  <c r="AB9" i="39" s="1"/>
  <c r="AC44" i="12"/>
  <c r="AC9" i="39" s="1"/>
  <c r="C52" i="12"/>
  <c r="D52" i="12"/>
  <c r="E52" i="12"/>
  <c r="F52" i="12"/>
  <c r="G52" i="12"/>
  <c r="H52" i="12"/>
  <c r="I52" i="12"/>
  <c r="J52" i="12"/>
  <c r="K52" i="12"/>
  <c r="L52" i="12"/>
  <c r="M52" i="12"/>
  <c r="N52" i="12"/>
  <c r="O52" i="12"/>
  <c r="P52" i="12"/>
  <c r="Q52" i="12"/>
  <c r="R52" i="12"/>
  <c r="S52" i="12"/>
  <c r="T52" i="12"/>
  <c r="U52" i="12"/>
  <c r="V52" i="12"/>
  <c r="W52" i="12"/>
  <c r="X52" i="12"/>
  <c r="Y52" i="12"/>
  <c r="Z52" i="12"/>
  <c r="AA52" i="12"/>
  <c r="AB52" i="12"/>
  <c r="AC52" i="12"/>
  <c r="C59" i="12"/>
  <c r="D38" i="41" s="1"/>
  <c r="D59" i="12"/>
  <c r="E38" i="41" s="1"/>
  <c r="E59" i="12"/>
  <c r="F38" i="41" s="1"/>
  <c r="F59" i="12"/>
  <c r="G38" i="41" s="1"/>
  <c r="G59" i="12"/>
  <c r="H38" i="41" s="1"/>
  <c r="H59" i="12"/>
  <c r="I38" i="41" s="1"/>
  <c r="I59" i="12"/>
  <c r="J38" i="41" s="1"/>
  <c r="J59" i="12"/>
  <c r="K38" i="41" s="1"/>
  <c r="K59" i="12"/>
  <c r="L38" i="41" s="1"/>
  <c r="L59" i="12"/>
  <c r="M38" i="41" s="1"/>
  <c r="M59" i="12"/>
  <c r="N38" i="41" s="1"/>
  <c r="N59" i="12"/>
  <c r="O38" i="41" s="1"/>
  <c r="O59" i="12"/>
  <c r="P38" i="41" s="1"/>
  <c r="P59" i="12"/>
  <c r="Q38" i="41" s="1"/>
  <c r="Q59" i="12"/>
  <c r="R38" i="41" s="1"/>
  <c r="R59" i="12"/>
  <c r="S38" i="41" s="1"/>
  <c r="S59" i="12"/>
  <c r="T38" i="41" s="1"/>
  <c r="T59" i="12"/>
  <c r="U38" i="41" s="1"/>
  <c r="U59" i="12"/>
  <c r="V38" i="41" s="1"/>
  <c r="V59" i="12"/>
  <c r="W38" i="41" s="1"/>
  <c r="W59" i="12"/>
  <c r="X38" i="41" s="1"/>
  <c r="X59" i="12"/>
  <c r="Y38" i="41" s="1"/>
  <c r="Y59" i="12"/>
  <c r="Z38" i="41" s="1"/>
  <c r="Z59" i="12"/>
  <c r="AA38" i="41" s="1"/>
  <c r="E38" i="43" s="1"/>
  <c r="AA59" i="12"/>
  <c r="AB38" i="41" s="1"/>
  <c r="AB59" i="12"/>
  <c r="AC38" i="41" s="1"/>
  <c r="AC59" i="12"/>
  <c r="AD38" i="41" s="1"/>
  <c r="B2" i="12"/>
  <c r="D4" i="27" s="1"/>
  <c r="C31" i="15"/>
  <c r="D13" i="13" s="1"/>
  <c r="BI11" i="15"/>
  <c r="BI21" i="15" s="1"/>
  <c r="BH11" i="15"/>
  <c r="BH21" i="15" s="1"/>
  <c r="BG11" i="15"/>
  <c r="BG21" i="15" s="1"/>
  <c r="BF11" i="15"/>
  <c r="BF21" i="15" s="1"/>
  <c r="BE11" i="15"/>
  <c r="BE21" i="15" s="1"/>
  <c r="BD11" i="15"/>
  <c r="BD21" i="15" s="1"/>
  <c r="BC11" i="15"/>
  <c r="BC21" i="15" s="1"/>
  <c r="BB11" i="15"/>
  <c r="BB21" i="15" s="1"/>
  <c r="BA11" i="15"/>
  <c r="BA21" i="15" s="1"/>
  <c r="AZ11" i="15"/>
  <c r="AZ21" i="15" s="1"/>
  <c r="AY11" i="15"/>
  <c r="AY21" i="15" s="1"/>
  <c r="AX11" i="15"/>
  <c r="AX21" i="15" s="1"/>
  <c r="AW11" i="15"/>
  <c r="AW21" i="15" s="1"/>
  <c r="AV11" i="15"/>
  <c r="AV21" i="15" s="1"/>
  <c r="AU11" i="15"/>
  <c r="AU21" i="15" s="1"/>
  <c r="AT11" i="15"/>
  <c r="AT21" i="15" s="1"/>
  <c r="AS11" i="15"/>
  <c r="AS21" i="15" s="1"/>
  <c r="AR11" i="15"/>
  <c r="AR21" i="15" s="1"/>
  <c r="AQ11" i="15"/>
  <c r="AQ21" i="15" s="1"/>
  <c r="AP11" i="15"/>
  <c r="AP21" i="15" s="1"/>
  <c r="AO11" i="15"/>
  <c r="AO21" i="15" s="1"/>
  <c r="AN11" i="15"/>
  <c r="AN21" i="15" s="1"/>
  <c r="AM11" i="15"/>
  <c r="AM21" i="15" s="1"/>
  <c r="AL11" i="15"/>
  <c r="AL21" i="15" s="1"/>
  <c r="AK11" i="15"/>
  <c r="AK21" i="15" s="1"/>
  <c r="AJ11" i="15"/>
  <c r="AJ21" i="15" s="1"/>
  <c r="AI11" i="15"/>
  <c r="AI21" i="15" s="1"/>
  <c r="AH11" i="15"/>
  <c r="AH21" i="15" s="1"/>
  <c r="AG11" i="15"/>
  <c r="AG21" i="15" s="1"/>
  <c r="AF11" i="15"/>
  <c r="AF21" i="15" s="1"/>
  <c r="AE11" i="15"/>
  <c r="AE21" i="15" s="1"/>
  <c r="AD11" i="15"/>
  <c r="AD21" i="15" s="1"/>
  <c r="AC11" i="15"/>
  <c r="AC21" i="15" s="1"/>
  <c r="AB11" i="15"/>
  <c r="AB21" i="15" s="1"/>
  <c r="AA11" i="15"/>
  <c r="AA21" i="15" s="1"/>
  <c r="Z11" i="15"/>
  <c r="Z21" i="15" s="1"/>
  <c r="Y11" i="15"/>
  <c r="Y21" i="15" s="1"/>
  <c r="X11" i="15"/>
  <c r="X21" i="15" s="1"/>
  <c r="W11" i="15"/>
  <c r="W21" i="15" s="1"/>
  <c r="V11" i="15"/>
  <c r="V21" i="15" s="1"/>
  <c r="U11" i="15"/>
  <c r="U21" i="15" s="1"/>
  <c r="T11" i="15"/>
  <c r="T21" i="15" s="1"/>
  <c r="S11" i="15"/>
  <c r="S21" i="15" s="1"/>
  <c r="R11" i="15"/>
  <c r="R21" i="15" s="1"/>
  <c r="Q11" i="15"/>
  <c r="Q21" i="15" s="1"/>
  <c r="P11" i="15"/>
  <c r="P21" i="15" s="1"/>
  <c r="O11" i="15"/>
  <c r="O21" i="15" s="1"/>
  <c r="N11" i="15"/>
  <c r="N21" i="15" s="1"/>
  <c r="M11" i="15"/>
  <c r="M21" i="15" s="1"/>
  <c r="L11" i="15"/>
  <c r="L21" i="15" s="1"/>
  <c r="K11" i="15"/>
  <c r="K21" i="15" s="1"/>
  <c r="J11" i="15"/>
  <c r="J21" i="15" s="1"/>
  <c r="I11" i="15"/>
  <c r="I21" i="15" s="1"/>
  <c r="H11" i="15"/>
  <c r="H21" i="15" s="1"/>
  <c r="G11" i="15"/>
  <c r="G21" i="15" s="1"/>
  <c r="F11" i="15"/>
  <c r="F21" i="15" s="1"/>
  <c r="E11" i="15"/>
  <c r="E21" i="15" s="1"/>
  <c r="D11" i="15"/>
  <c r="D21" i="15" s="1"/>
  <c r="C11" i="15"/>
  <c r="C21" i="15" s="1"/>
  <c r="BJ12" i="15"/>
  <c r="BI12" i="15"/>
  <c r="BH12" i="15"/>
  <c r="BG12" i="15"/>
  <c r="BF12" i="15"/>
  <c r="BE12" i="15"/>
  <c r="BD12" i="15"/>
  <c r="BC12" i="15"/>
  <c r="BA12" i="15"/>
  <c r="AZ12" i="15"/>
  <c r="AX12" i="15"/>
  <c r="AW12" i="15"/>
  <c r="AU12" i="15"/>
  <c r="AS12" i="15"/>
  <c r="AR12" i="15"/>
  <c r="AQ12" i="15"/>
  <c r="AO12" i="15"/>
  <c r="AN12" i="15"/>
  <c r="AM12" i="15"/>
  <c r="AL12" i="15"/>
  <c r="AK12" i="15"/>
  <c r="AI12" i="15"/>
  <c r="AH12" i="15"/>
  <c r="AG12" i="15"/>
  <c r="AF12" i="15"/>
  <c r="AE12" i="15"/>
  <c r="AC12" i="15"/>
  <c r="AB12" i="15"/>
  <c r="Z12" i="15"/>
  <c r="Y12" i="15"/>
  <c r="W12" i="15"/>
  <c r="V12" i="15"/>
  <c r="T12" i="15"/>
  <c r="S12" i="15"/>
  <c r="Q12" i="15"/>
  <c r="P12" i="15"/>
  <c r="O12" i="15"/>
  <c r="N12" i="15"/>
  <c r="M12" i="15"/>
  <c r="L12" i="15"/>
  <c r="K12" i="15"/>
  <c r="J12" i="15"/>
  <c r="I12" i="15"/>
  <c r="H12" i="15"/>
  <c r="G12" i="15"/>
  <c r="E12" i="15"/>
  <c r="D12" i="15"/>
  <c r="G38" i="43" l="1"/>
  <c r="D38" i="43"/>
  <c r="F38" i="43"/>
  <c r="S33" i="34"/>
  <c r="T18" i="13" s="1"/>
  <c r="T31" i="34"/>
  <c r="S62" i="12" s="1"/>
  <c r="AT33" i="41"/>
  <c r="H4" i="44"/>
  <c r="F2" i="42"/>
  <c r="G3" i="43"/>
  <c r="T19" i="34"/>
  <c r="T30" i="34" s="1"/>
  <c r="AU36" i="11"/>
  <c r="AV29" i="34"/>
  <c r="AW28" i="34" s="1"/>
  <c r="BK53" i="31"/>
  <c r="BK28" i="31"/>
  <c r="BK78" i="31"/>
  <c r="AA13" i="12"/>
  <c r="W13" i="12"/>
  <c r="S13" i="12"/>
  <c r="O13" i="12"/>
  <c r="O46" i="12" s="1"/>
  <c r="O54" i="12" s="1"/>
  <c r="K13" i="12"/>
  <c r="K46" i="12" s="1"/>
  <c r="K54" i="12" s="1"/>
  <c r="G13" i="12"/>
  <c r="G46" i="12" s="1"/>
  <c r="G54" i="12" s="1"/>
  <c r="C13" i="12"/>
  <c r="C46" i="12" s="1"/>
  <c r="C54" i="12" s="1"/>
  <c r="BF13" i="12"/>
  <c r="BB13" i="12"/>
  <c r="AX13" i="12"/>
  <c r="BJ39" i="28"/>
  <c r="BJ32" i="28"/>
  <c r="BJ42" i="28"/>
  <c r="BJ45" i="28"/>
  <c r="AL13" i="12"/>
  <c r="AH13" i="12"/>
  <c r="AQ13" i="12"/>
  <c r="AM13" i="12"/>
  <c r="AI13" i="12"/>
  <c r="AE13" i="12"/>
  <c r="BI13" i="12"/>
  <c r="BE13" i="12"/>
  <c r="BA13" i="12"/>
  <c r="AW13" i="12"/>
  <c r="BG13" i="12"/>
  <c r="AT13" i="12"/>
  <c r="AD13" i="12"/>
  <c r="AC13" i="12"/>
  <c r="Y13" i="12"/>
  <c r="U13" i="12"/>
  <c r="Q13" i="12"/>
  <c r="Q46" i="12" s="1"/>
  <c r="Q54" i="12" s="1"/>
  <c r="M13" i="12"/>
  <c r="M46" i="12" s="1"/>
  <c r="M54" i="12" s="1"/>
  <c r="I13" i="12"/>
  <c r="I46" i="12" s="1"/>
  <c r="I54" i="12" s="1"/>
  <c r="E13" i="12"/>
  <c r="E46" i="12" s="1"/>
  <c r="E54" i="12" s="1"/>
  <c r="AS13" i="12"/>
  <c r="AO13" i="12"/>
  <c r="AK13" i="12"/>
  <c r="AG13" i="12"/>
  <c r="BH13" i="12"/>
  <c r="BD13" i="12"/>
  <c r="AZ13" i="12"/>
  <c r="AV13" i="12"/>
  <c r="AP13" i="12"/>
  <c r="AB13" i="12"/>
  <c r="X13" i="12"/>
  <c r="T13" i="12"/>
  <c r="P13" i="12"/>
  <c r="P46" i="12" s="1"/>
  <c r="P54" i="12" s="1"/>
  <c r="L13" i="12"/>
  <c r="L46" i="12" s="1"/>
  <c r="L54" i="12" s="1"/>
  <c r="H13" i="12"/>
  <c r="H46" i="12" s="1"/>
  <c r="H54" i="12" s="1"/>
  <c r="D13" i="12"/>
  <c r="D46" i="12" s="1"/>
  <c r="D54" i="12" s="1"/>
  <c r="AR13" i="12"/>
  <c r="AN13" i="12"/>
  <c r="AJ13" i="12"/>
  <c r="AF13" i="12"/>
  <c r="BC13" i="12"/>
  <c r="AY13" i="12"/>
  <c r="AU13" i="12"/>
  <c r="C32" i="15"/>
  <c r="C12" i="15"/>
  <c r="C14" i="15" s="1"/>
  <c r="D18" i="15" s="1"/>
  <c r="D31" i="15" s="1"/>
  <c r="E13" i="13" s="1"/>
  <c r="Z13" i="12"/>
  <c r="V13" i="12"/>
  <c r="R13" i="12"/>
  <c r="R46" i="12" s="1"/>
  <c r="R54" i="12" s="1"/>
  <c r="N13" i="12"/>
  <c r="N46" i="12" s="1"/>
  <c r="N54" i="12" s="1"/>
  <c r="J13" i="12"/>
  <c r="J46" i="12" s="1"/>
  <c r="J54" i="12" s="1"/>
  <c r="F13" i="12"/>
  <c r="F46" i="12" s="1"/>
  <c r="F54" i="12" s="1"/>
  <c r="D46" i="11"/>
  <c r="W22" i="15"/>
  <c r="H22" i="15"/>
  <c r="T22" i="15"/>
  <c r="AF22" i="15"/>
  <c r="AR22" i="15"/>
  <c r="AU22" i="15"/>
  <c r="BD22" i="15"/>
  <c r="Q22" i="15"/>
  <c r="D13" i="15"/>
  <c r="D14" i="15" s="1"/>
  <c r="E18" i="15" s="1"/>
  <c r="E31" i="15" s="1"/>
  <c r="F13" i="13" s="1"/>
  <c r="F12" i="15"/>
  <c r="E22" i="15"/>
  <c r="N22" i="15"/>
  <c r="Z22" i="15"/>
  <c r="AL22" i="15"/>
  <c r="AX22" i="15"/>
  <c r="BJ22" i="15"/>
  <c r="AD12" i="15"/>
  <c r="AJ12" i="15"/>
  <c r="AT12" i="15"/>
  <c r="K22" i="15"/>
  <c r="AI22" i="15"/>
  <c r="BG22" i="15"/>
  <c r="U12" i="15"/>
  <c r="AP12" i="15"/>
  <c r="AV12" i="15"/>
  <c r="AO22" i="15"/>
  <c r="BB12" i="15"/>
  <c r="AC22" i="15"/>
  <c r="AA12" i="15"/>
  <c r="AY12" i="15"/>
  <c r="BA22" i="15"/>
  <c r="R12" i="15"/>
  <c r="X12" i="15"/>
  <c r="T20" i="34" l="1"/>
  <c r="T22" i="34" s="1"/>
  <c r="U18" i="34" s="1"/>
  <c r="R6" i="27"/>
  <c r="Q4" i="41"/>
  <c r="Q7" i="41" s="1"/>
  <c r="S6" i="27"/>
  <c r="R4" i="41"/>
  <c r="Q6" i="27"/>
  <c r="P4" i="41"/>
  <c r="P7" i="41" s="1"/>
  <c r="T6" i="27"/>
  <c r="S4" i="41"/>
  <c r="S7" i="41" s="1"/>
  <c r="F6" i="27"/>
  <c r="E4" i="41"/>
  <c r="E7" i="41" s="1"/>
  <c r="E6" i="27"/>
  <c r="D4" i="41"/>
  <c r="D7" i="41" s="1"/>
  <c r="H6" i="27"/>
  <c r="G4" i="41"/>
  <c r="G7" i="41" s="1"/>
  <c r="J6" i="27"/>
  <c r="I4" i="41"/>
  <c r="I7" i="41" s="1"/>
  <c r="K6" i="27"/>
  <c r="J4" i="41"/>
  <c r="J7" i="41" s="1"/>
  <c r="I6" i="27"/>
  <c r="H4" i="41"/>
  <c r="H7" i="41" s="1"/>
  <c r="P6" i="27"/>
  <c r="O4" i="41"/>
  <c r="O7" i="41" s="1"/>
  <c r="G6" i="27"/>
  <c r="F4" i="41"/>
  <c r="F7" i="41" s="1"/>
  <c r="M6" i="27"/>
  <c r="L4" i="41"/>
  <c r="L7" i="41" s="1"/>
  <c r="L6" i="27"/>
  <c r="K4" i="41"/>
  <c r="K7" i="41" s="1"/>
  <c r="N6" i="27"/>
  <c r="M4" i="41"/>
  <c r="M7" i="41" s="1"/>
  <c r="O6" i="27"/>
  <c r="N4" i="41"/>
  <c r="N7" i="41" s="1"/>
  <c r="AU33" i="41"/>
  <c r="AV36" i="11"/>
  <c r="AV33" i="41" s="1"/>
  <c r="AW29" i="34"/>
  <c r="AX28" i="34" s="1"/>
  <c r="T23" i="34"/>
  <c r="T32" i="34" s="1"/>
  <c r="E32" i="15"/>
  <c r="F4" i="14" s="1"/>
  <c r="E51" i="11" s="1"/>
  <c r="D32" i="15"/>
  <c r="D4" i="14"/>
  <c r="C51" i="11" s="1"/>
  <c r="D5" i="14"/>
  <c r="C12" i="11" s="1"/>
  <c r="E46" i="11"/>
  <c r="D15" i="15"/>
  <c r="E23" i="15"/>
  <c r="E24" i="15" s="1"/>
  <c r="G28" i="15" s="1"/>
  <c r="C68" i="11"/>
  <c r="C67" i="11"/>
  <c r="D67" i="11" s="1"/>
  <c r="E67" i="11" s="1"/>
  <c r="F67" i="11" s="1"/>
  <c r="G67" i="11" s="1"/>
  <c r="H67" i="11" s="1"/>
  <c r="I67" i="11" s="1"/>
  <c r="J67" i="11" s="1"/>
  <c r="K67" i="11" s="1"/>
  <c r="L67" i="11" s="1"/>
  <c r="M67" i="11" s="1"/>
  <c r="N67" i="11" s="1"/>
  <c r="C66" i="11"/>
  <c r="D66" i="11" s="1"/>
  <c r="E66" i="11" s="1"/>
  <c r="F66" i="11" s="1"/>
  <c r="G66" i="11" s="1"/>
  <c r="H66" i="11" s="1"/>
  <c r="I66" i="11" s="1"/>
  <c r="J66" i="11" s="1"/>
  <c r="K66" i="11" s="1"/>
  <c r="L66" i="11" s="1"/>
  <c r="M66" i="11" s="1"/>
  <c r="N66" i="11" s="1"/>
  <c r="C65" i="11"/>
  <c r="C63" i="11"/>
  <c r="C59" i="11"/>
  <c r="C46" i="11"/>
  <c r="C40" i="11"/>
  <c r="D40" i="11" s="1"/>
  <c r="E40" i="11" s="1"/>
  <c r="F40" i="11" s="1"/>
  <c r="G40" i="11" s="1"/>
  <c r="H40" i="11" s="1"/>
  <c r="I40" i="11" s="1"/>
  <c r="J40" i="11" s="1"/>
  <c r="K40" i="11" s="1"/>
  <c r="L40" i="11" s="1"/>
  <c r="M40" i="11" s="1"/>
  <c r="N40" i="11" s="1"/>
  <c r="O40" i="11" s="1"/>
  <c r="P40" i="11" s="1"/>
  <c r="Q40" i="11" s="1"/>
  <c r="R40" i="11" s="1"/>
  <c r="S40" i="11" s="1"/>
  <c r="T40" i="11" s="1"/>
  <c r="U40" i="11" s="1"/>
  <c r="V40" i="11" s="1"/>
  <c r="W40" i="11" s="1"/>
  <c r="X40" i="11" s="1"/>
  <c r="Y40" i="11" s="1"/>
  <c r="Z40" i="11" s="1"/>
  <c r="AA40" i="11" s="1"/>
  <c r="AB40" i="11" s="1"/>
  <c r="AC40" i="11" s="1"/>
  <c r="AD40" i="11" s="1"/>
  <c r="AE40" i="11" s="1"/>
  <c r="AF40" i="11" s="1"/>
  <c r="AG40" i="11" s="1"/>
  <c r="AH40" i="11" s="1"/>
  <c r="AI40" i="11" s="1"/>
  <c r="AJ40" i="11" s="1"/>
  <c r="AK40" i="11" s="1"/>
  <c r="AL40" i="11" s="1"/>
  <c r="AM40" i="11" s="1"/>
  <c r="AN40" i="11" s="1"/>
  <c r="AO40" i="11" s="1"/>
  <c r="AP40" i="11" s="1"/>
  <c r="AQ40" i="11" s="1"/>
  <c r="AR40" i="11" s="1"/>
  <c r="AS40" i="11" s="1"/>
  <c r="AT40" i="11" s="1"/>
  <c r="AU40" i="11" s="1"/>
  <c r="AV40" i="11" s="1"/>
  <c r="AW40" i="11" s="1"/>
  <c r="AX40" i="11" s="1"/>
  <c r="AY40" i="11" s="1"/>
  <c r="AZ40" i="11" s="1"/>
  <c r="BA40" i="11" s="1"/>
  <c r="BB40" i="11" s="1"/>
  <c r="BC40" i="11" s="1"/>
  <c r="BD40" i="11" s="1"/>
  <c r="BE40" i="11" s="1"/>
  <c r="BF40" i="11" s="1"/>
  <c r="BG40" i="11" s="1"/>
  <c r="BH40" i="11" s="1"/>
  <c r="BI40" i="11" s="1"/>
  <c r="BJ40" i="11" s="1"/>
  <c r="C30" i="11"/>
  <c r="C24" i="11"/>
  <c r="C21" i="11"/>
  <c r="C16" i="11"/>
  <c r="C10" i="11"/>
  <c r="D10" i="11" l="1"/>
  <c r="C18" i="41"/>
  <c r="D18" i="41"/>
  <c r="C34" i="41"/>
  <c r="C31" i="41" s="1"/>
  <c r="D59" i="11"/>
  <c r="C64" i="11"/>
  <c r="C45" i="41" s="1"/>
  <c r="D65" i="11"/>
  <c r="C55" i="11"/>
  <c r="O66" i="11"/>
  <c r="P66" i="11" s="1"/>
  <c r="Q66" i="11" s="1"/>
  <c r="R66" i="11" s="1"/>
  <c r="S66" i="11" s="1"/>
  <c r="T66" i="11" s="1"/>
  <c r="U66" i="11" s="1"/>
  <c r="V66" i="11" s="1"/>
  <c r="W66" i="11" s="1"/>
  <c r="X66" i="11" s="1"/>
  <c r="Y66" i="11" s="1"/>
  <c r="Z66" i="11" s="1"/>
  <c r="B66" i="40"/>
  <c r="O67" i="11"/>
  <c r="P67" i="11" s="1"/>
  <c r="Q67" i="11" s="1"/>
  <c r="R67" i="11" s="1"/>
  <c r="S67" i="11" s="1"/>
  <c r="T67" i="11" s="1"/>
  <c r="U67" i="11" s="1"/>
  <c r="V67" i="11" s="1"/>
  <c r="W67" i="11" s="1"/>
  <c r="X67" i="11" s="1"/>
  <c r="Y67" i="11" s="1"/>
  <c r="Z67" i="11" s="1"/>
  <c r="B67" i="40"/>
  <c r="C44" i="41"/>
  <c r="D63" i="11"/>
  <c r="C26" i="41"/>
  <c r="D26" i="41"/>
  <c r="C29" i="11"/>
  <c r="D27" i="41"/>
  <c r="C27" i="41"/>
  <c r="C15" i="11"/>
  <c r="C13" i="41"/>
  <c r="D16" i="11"/>
  <c r="D13" i="41" s="1"/>
  <c r="C11" i="41"/>
  <c r="R7" i="41"/>
  <c r="AW36" i="11"/>
  <c r="AW33" i="41" s="1"/>
  <c r="AX29" i="34"/>
  <c r="AY28" i="34" s="1"/>
  <c r="U21" i="34"/>
  <c r="S27" i="12"/>
  <c r="S40" i="12" s="1"/>
  <c r="S46" i="12" s="1"/>
  <c r="S54" i="12" s="1"/>
  <c r="T24" i="34"/>
  <c r="C20" i="11"/>
  <c r="F5" i="14"/>
  <c r="E12" i="11" s="1"/>
  <c r="E5" i="14"/>
  <c r="D12" i="11" s="1"/>
  <c r="E4" i="14"/>
  <c r="D51" i="11" s="1"/>
  <c r="F46" i="11"/>
  <c r="E13" i="15"/>
  <c r="E14" i="15" s="1"/>
  <c r="F18" i="15" s="1"/>
  <c r="E25" i="15"/>
  <c r="F25" i="15" s="1"/>
  <c r="G25" i="15" s="1"/>
  <c r="D44" i="41" l="1"/>
  <c r="E63" i="11"/>
  <c r="E65" i="11"/>
  <c r="D64" i="11"/>
  <c r="D45" i="41" s="1"/>
  <c r="C42" i="41"/>
  <c r="AA66" i="11"/>
  <c r="AB66" i="11" s="1"/>
  <c r="AC66" i="11" s="1"/>
  <c r="AD66" i="11" s="1"/>
  <c r="AE66" i="11" s="1"/>
  <c r="AF66" i="11" s="1"/>
  <c r="AG66" i="11" s="1"/>
  <c r="AH66" i="11" s="1"/>
  <c r="AI66" i="11" s="1"/>
  <c r="AJ66" i="11" s="1"/>
  <c r="AK66" i="11" s="1"/>
  <c r="AL66" i="11" s="1"/>
  <c r="C66" i="40"/>
  <c r="E59" i="11"/>
  <c r="D34" i="41"/>
  <c r="D31" i="41" s="1"/>
  <c r="D55" i="11"/>
  <c r="E10" i="11"/>
  <c r="E18" i="41"/>
  <c r="AA67" i="11"/>
  <c r="AB67" i="11" s="1"/>
  <c r="AC67" i="11" s="1"/>
  <c r="AD67" i="11" s="1"/>
  <c r="AE67" i="11" s="1"/>
  <c r="AF67" i="11" s="1"/>
  <c r="AG67" i="11" s="1"/>
  <c r="AH67" i="11" s="1"/>
  <c r="AI67" i="11" s="1"/>
  <c r="AJ67" i="11" s="1"/>
  <c r="AK67" i="11" s="1"/>
  <c r="AL67" i="11" s="1"/>
  <c r="C67" i="40"/>
  <c r="T33" i="34"/>
  <c r="U18" i="13" s="1"/>
  <c r="U31" i="34"/>
  <c r="T62" i="12" s="1"/>
  <c r="D24" i="41"/>
  <c r="C27" i="43"/>
  <c r="C24" i="41"/>
  <c r="C26" i="43"/>
  <c r="E16" i="11"/>
  <c r="E13" i="41" s="1"/>
  <c r="D15" i="11"/>
  <c r="E11" i="41"/>
  <c r="D11" i="41"/>
  <c r="U6" i="27"/>
  <c r="T4" i="41"/>
  <c r="AX36" i="11"/>
  <c r="U19" i="34"/>
  <c r="U30" i="34" s="1"/>
  <c r="AY29" i="34"/>
  <c r="AZ28" i="34" s="1"/>
  <c r="F31" i="15"/>
  <c r="G13" i="13" s="1"/>
  <c r="F32" i="15"/>
  <c r="G46" i="11"/>
  <c r="E15" i="15"/>
  <c r="H23" i="15"/>
  <c r="H24" i="15" s="1"/>
  <c r="J28" i="15" s="1"/>
  <c r="D11" i="13"/>
  <c r="D2" i="14"/>
  <c r="C24" i="43" l="1"/>
  <c r="AM67" i="11"/>
  <c r="AN67" i="11" s="1"/>
  <c r="AO67" i="11" s="1"/>
  <c r="AP67" i="11" s="1"/>
  <c r="AQ67" i="11" s="1"/>
  <c r="AR67" i="11" s="1"/>
  <c r="AS67" i="11" s="1"/>
  <c r="AT67" i="11" s="1"/>
  <c r="AU67" i="11" s="1"/>
  <c r="AV67" i="11" s="1"/>
  <c r="AW67" i="11" s="1"/>
  <c r="AX67" i="11" s="1"/>
  <c r="D67" i="40"/>
  <c r="F59" i="11"/>
  <c r="E34" i="41"/>
  <c r="E31" i="41" s="1"/>
  <c r="E55" i="11"/>
  <c r="E64" i="11"/>
  <c r="E45" i="41" s="1"/>
  <c r="F65" i="11"/>
  <c r="F10" i="11"/>
  <c r="F18" i="41" s="1"/>
  <c r="F63" i="11"/>
  <c r="E44" i="41"/>
  <c r="AM66" i="11"/>
  <c r="AN66" i="11" s="1"/>
  <c r="AO66" i="11" s="1"/>
  <c r="AP66" i="11" s="1"/>
  <c r="AQ66" i="11" s="1"/>
  <c r="AR66" i="11" s="1"/>
  <c r="AS66" i="11" s="1"/>
  <c r="AT66" i="11" s="1"/>
  <c r="AU66" i="11" s="1"/>
  <c r="AV66" i="11" s="1"/>
  <c r="AW66" i="11" s="1"/>
  <c r="AX66" i="11" s="1"/>
  <c r="D66" i="40"/>
  <c r="F13" i="41"/>
  <c r="F16" i="11"/>
  <c r="E15" i="11"/>
  <c r="E36" i="40"/>
  <c r="AX33" i="41"/>
  <c r="T7" i="41"/>
  <c r="U20" i="34"/>
  <c r="U22" i="34" s="1"/>
  <c r="V18" i="34" s="1"/>
  <c r="AY36" i="11"/>
  <c r="AZ29" i="34"/>
  <c r="BA28" i="34" s="1"/>
  <c r="G4" i="14"/>
  <c r="F51" i="11" s="1"/>
  <c r="G5" i="14"/>
  <c r="F12" i="11" s="1"/>
  <c r="H46" i="11"/>
  <c r="F13" i="15"/>
  <c r="F14" i="15" s="1"/>
  <c r="G18" i="15" s="1"/>
  <c r="H25" i="15"/>
  <c r="I25" i="15" s="1"/>
  <c r="J25" i="15" s="1"/>
  <c r="B59" i="12"/>
  <c r="C38" i="41" s="1"/>
  <c r="C38" i="43" s="1"/>
  <c r="B52" i="12"/>
  <c r="B44" i="12"/>
  <c r="B9" i="39" s="1"/>
  <c r="B40" i="12"/>
  <c r="B18" i="12"/>
  <c r="B11" i="12"/>
  <c r="B6" i="12"/>
  <c r="F64" i="11" l="1"/>
  <c r="F45" i="41" s="1"/>
  <c r="G65" i="11"/>
  <c r="G59" i="11"/>
  <c r="F34" i="41"/>
  <c r="F31" i="41" s="1"/>
  <c r="F55" i="11"/>
  <c r="G63" i="11"/>
  <c r="F44" i="41"/>
  <c r="AY66" i="11"/>
  <c r="AZ66" i="11" s="1"/>
  <c r="BA66" i="11" s="1"/>
  <c r="BB66" i="11" s="1"/>
  <c r="BC66" i="11" s="1"/>
  <c r="BD66" i="11" s="1"/>
  <c r="BE66" i="11" s="1"/>
  <c r="BF66" i="11" s="1"/>
  <c r="BG66" i="11" s="1"/>
  <c r="BH66" i="11" s="1"/>
  <c r="BI66" i="11" s="1"/>
  <c r="BJ66" i="11" s="1"/>
  <c r="F66" i="40" s="1"/>
  <c r="E66" i="40"/>
  <c r="G10" i="11"/>
  <c r="AY67" i="11"/>
  <c r="AZ67" i="11" s="1"/>
  <c r="BA67" i="11" s="1"/>
  <c r="BB67" i="11" s="1"/>
  <c r="BC67" i="11" s="1"/>
  <c r="BD67" i="11" s="1"/>
  <c r="BE67" i="11" s="1"/>
  <c r="BF67" i="11" s="1"/>
  <c r="BG67" i="11" s="1"/>
  <c r="BH67" i="11" s="1"/>
  <c r="BI67" i="11" s="1"/>
  <c r="BJ67" i="11" s="1"/>
  <c r="F67" i="40" s="1"/>
  <c r="E67" i="40"/>
  <c r="G16" i="11"/>
  <c r="G13" i="41" s="1"/>
  <c r="F15" i="11"/>
  <c r="F33" i="43"/>
  <c r="F11" i="41"/>
  <c r="AY33" i="41"/>
  <c r="U23" i="34"/>
  <c r="AZ36" i="11"/>
  <c r="AZ33" i="41" s="1"/>
  <c r="V21" i="34"/>
  <c r="BA29" i="34"/>
  <c r="BA36" i="11" s="1"/>
  <c r="G31" i="15"/>
  <c r="H13" i="13" s="1"/>
  <c r="G32" i="15"/>
  <c r="B13" i="12"/>
  <c r="B46" i="12" s="1"/>
  <c r="B54" i="12" s="1"/>
  <c r="F15" i="15"/>
  <c r="G13" i="15" s="1"/>
  <c r="G14" i="15" s="1"/>
  <c r="H18" i="15" s="1"/>
  <c r="H32" i="15" s="1"/>
  <c r="I46" i="11"/>
  <c r="K23" i="15"/>
  <c r="K24" i="15" s="1"/>
  <c r="M28" i="15" s="1"/>
  <c r="B64" i="11"/>
  <c r="B55" i="11"/>
  <c r="B46" i="11"/>
  <c r="B45" i="11" s="1"/>
  <c r="B42" i="11"/>
  <c r="B30" i="11"/>
  <c r="B29" i="11" s="1"/>
  <c r="B24" i="11"/>
  <c r="B21" i="11"/>
  <c r="B20" i="11" s="1"/>
  <c r="B15" i="11"/>
  <c r="B8" i="11"/>
  <c r="H10" i="11" l="1"/>
  <c r="H18" i="41"/>
  <c r="H63" i="11"/>
  <c r="G44" i="41"/>
  <c r="H65" i="11"/>
  <c r="G64" i="11"/>
  <c r="G45" i="41" s="1"/>
  <c r="G18" i="41"/>
  <c r="H59" i="11"/>
  <c r="G34" i="41"/>
  <c r="G31" i="41" s="1"/>
  <c r="G55" i="11"/>
  <c r="U32" i="34"/>
  <c r="T27" i="12" s="1"/>
  <c r="T40" i="12" s="1"/>
  <c r="T46" i="12" s="1"/>
  <c r="T54" i="12" s="1"/>
  <c r="V6" i="27" s="1"/>
  <c r="V31" i="34"/>
  <c r="U62" i="12" s="1"/>
  <c r="G15" i="11"/>
  <c r="H16" i="11"/>
  <c r="H13" i="41" s="1"/>
  <c r="U24" i="34"/>
  <c r="D6" i="27"/>
  <c r="C4" i="41"/>
  <c r="BA33" i="41"/>
  <c r="V19" i="34"/>
  <c r="V30" i="34" s="1"/>
  <c r="BB28" i="34"/>
  <c r="I4" i="14"/>
  <c r="H51" i="11" s="1"/>
  <c r="I5" i="14"/>
  <c r="H12" i="11" s="1"/>
  <c r="G15" i="15"/>
  <c r="H13" i="15" s="1"/>
  <c r="H14" i="15" s="1"/>
  <c r="I18" i="15" s="1"/>
  <c r="I31" i="15" s="1"/>
  <c r="J13" i="13" s="1"/>
  <c r="H31" i="15"/>
  <c r="I13" i="13" s="1"/>
  <c r="H4" i="14"/>
  <c r="G51" i="11" s="1"/>
  <c r="H5" i="14"/>
  <c r="G12" i="11" s="1"/>
  <c r="Z26" i="15"/>
  <c r="Z28" i="15" s="1"/>
  <c r="J46" i="11"/>
  <c r="K25" i="15"/>
  <c r="L25" i="15" s="1"/>
  <c r="M25" i="15" s="1"/>
  <c r="B38" i="11"/>
  <c r="B61" i="11"/>
  <c r="B71" i="11" s="1"/>
  <c r="I59" i="11" l="1"/>
  <c r="H34" i="41"/>
  <c r="H31" i="41" s="1"/>
  <c r="H55" i="11"/>
  <c r="H64" i="11"/>
  <c r="H45" i="41" s="1"/>
  <c r="I65" i="11"/>
  <c r="I10" i="11"/>
  <c r="I18" i="41" s="1"/>
  <c r="I63" i="11"/>
  <c r="H44" i="41"/>
  <c r="U4" i="41"/>
  <c r="U7" i="41" s="1"/>
  <c r="V18" i="13"/>
  <c r="U33" i="34"/>
  <c r="B75" i="11"/>
  <c r="I16" i="11"/>
  <c r="H15" i="11"/>
  <c r="H11" i="41"/>
  <c r="G11" i="41"/>
  <c r="C7" i="41"/>
  <c r="C4" i="43"/>
  <c r="C7" i="43" s="1"/>
  <c r="V20" i="34"/>
  <c r="V22" i="34" s="1"/>
  <c r="V23" i="34" s="1"/>
  <c r="V32" i="34" s="1"/>
  <c r="BB29" i="34"/>
  <c r="BC28" i="34" s="1"/>
  <c r="H15" i="15"/>
  <c r="I13" i="15" s="1"/>
  <c r="I14" i="15" s="1"/>
  <c r="J18" i="15" s="1"/>
  <c r="J31" i="15" s="1"/>
  <c r="K13" i="13" s="1"/>
  <c r="I32" i="15"/>
  <c r="K46" i="11"/>
  <c r="N23" i="15"/>
  <c r="N24" i="15" s="1"/>
  <c r="Q28" i="15" s="1"/>
  <c r="J10" i="11" l="1"/>
  <c r="J18" i="41"/>
  <c r="J63" i="11"/>
  <c r="I44" i="41"/>
  <c r="I64" i="11"/>
  <c r="I45" i="41" s="1"/>
  <c r="J65" i="11"/>
  <c r="J59" i="11"/>
  <c r="I34" i="41"/>
  <c r="I31" i="41" s="1"/>
  <c r="I55" i="11"/>
  <c r="I15" i="11"/>
  <c r="J16" i="11"/>
  <c r="I13" i="41"/>
  <c r="W18" i="34"/>
  <c r="W21" i="34" s="1"/>
  <c r="BB36" i="11"/>
  <c r="BC29" i="34"/>
  <c r="BD28" i="34" s="1"/>
  <c r="U27" i="12"/>
  <c r="U40" i="12" s="1"/>
  <c r="U46" i="12" s="1"/>
  <c r="U54" i="12" s="1"/>
  <c r="V24" i="34"/>
  <c r="J32" i="15"/>
  <c r="K4" i="14" s="1"/>
  <c r="J51" i="11" s="1"/>
  <c r="J4" i="14"/>
  <c r="I51" i="11" s="1"/>
  <c r="J5" i="14"/>
  <c r="I12" i="11" s="1"/>
  <c r="N25" i="15"/>
  <c r="O25" i="15" s="1"/>
  <c r="P25" i="15" s="1"/>
  <c r="Q23" i="15" s="1"/>
  <c r="Q24" i="15" s="1"/>
  <c r="S28" i="15" s="1"/>
  <c r="L46" i="11"/>
  <c r="I15" i="15"/>
  <c r="K59" i="11" l="1"/>
  <c r="J34" i="41"/>
  <c r="J31" i="41" s="1"/>
  <c r="J55" i="11"/>
  <c r="K63" i="11"/>
  <c r="J44" i="41"/>
  <c r="J64" i="11"/>
  <c r="J45" i="41" s="1"/>
  <c r="K65" i="11"/>
  <c r="K10" i="11"/>
  <c r="V33" i="34"/>
  <c r="W18" i="13" s="1"/>
  <c r="W31" i="34"/>
  <c r="V62" i="12" s="1"/>
  <c r="K13" i="41"/>
  <c r="K16" i="11"/>
  <c r="J15" i="11"/>
  <c r="J13" i="41"/>
  <c r="BB33" i="41"/>
  <c r="W6" i="27"/>
  <c r="V4" i="41"/>
  <c r="I11" i="41"/>
  <c r="BC36" i="11"/>
  <c r="W19" i="34"/>
  <c r="BD29" i="34"/>
  <c r="BE28" i="34" s="1"/>
  <c r="K5" i="14"/>
  <c r="J12" i="11" s="1"/>
  <c r="J11" i="41" s="1"/>
  <c r="M46" i="11"/>
  <c r="Q25" i="15"/>
  <c r="R25" i="15" s="1"/>
  <c r="S25" i="15" s="1"/>
  <c r="J13" i="15"/>
  <c r="J14" i="15" s="1"/>
  <c r="K18" i="15" s="1"/>
  <c r="L10" i="11" l="1"/>
  <c r="L18" i="41"/>
  <c r="L63" i="11"/>
  <c r="K44" i="41"/>
  <c r="K64" i="11"/>
  <c r="K45" i="41" s="1"/>
  <c r="L65" i="11"/>
  <c r="K18" i="41"/>
  <c r="L59" i="11"/>
  <c r="K34" i="41"/>
  <c r="K31" i="41" s="1"/>
  <c r="K55" i="11"/>
  <c r="W20" i="34"/>
  <c r="W22" i="34" s="1"/>
  <c r="X18" i="34" s="1"/>
  <c r="W30" i="34"/>
  <c r="K15" i="11"/>
  <c r="L16" i="11"/>
  <c r="V7" i="41"/>
  <c r="BC33" i="41"/>
  <c r="BD36" i="11"/>
  <c r="BE29" i="34"/>
  <c r="BF28" i="34" s="1"/>
  <c r="K31" i="15"/>
  <c r="L13" i="13" s="1"/>
  <c r="K32" i="15"/>
  <c r="N46" i="11"/>
  <c r="J15" i="15"/>
  <c r="T23" i="15"/>
  <c r="T24" i="15" s="1"/>
  <c r="V28" i="15" s="1"/>
  <c r="W23" i="34" l="1"/>
  <c r="W32" i="34" s="1"/>
  <c r="M59" i="11"/>
  <c r="L34" i="41"/>
  <c r="L31" i="41" s="1"/>
  <c r="L55" i="11"/>
  <c r="M63" i="11"/>
  <c r="L44" i="41"/>
  <c r="L64" i="11"/>
  <c r="L45" i="41" s="1"/>
  <c r="M65" i="11"/>
  <c r="M10" i="11"/>
  <c r="M18" i="41"/>
  <c r="L15" i="11"/>
  <c r="M16" i="11"/>
  <c r="L13" i="41"/>
  <c r="BD33" i="41"/>
  <c r="BE36" i="11"/>
  <c r="BF29" i="34"/>
  <c r="BG28" i="34" s="1"/>
  <c r="X21" i="34"/>
  <c r="V27" i="12"/>
  <c r="V40" i="12" s="1"/>
  <c r="V46" i="12" s="1"/>
  <c r="V54" i="12" s="1"/>
  <c r="W24" i="34"/>
  <c r="L4" i="14"/>
  <c r="K51" i="11" s="1"/>
  <c r="L5" i="14"/>
  <c r="K12" i="11" s="1"/>
  <c r="O46" i="11"/>
  <c r="T25" i="15"/>
  <c r="U25" i="15" s="1"/>
  <c r="V25" i="15" s="1"/>
  <c r="K13" i="15"/>
  <c r="K14" i="15" s="1"/>
  <c r="L18" i="15" s="1"/>
  <c r="M64" i="11" l="1"/>
  <c r="M45" i="41" s="1"/>
  <c r="N65" i="11"/>
  <c r="N10" i="11"/>
  <c r="N59" i="11"/>
  <c r="M34" i="41"/>
  <c r="M31" i="41" s="1"/>
  <c r="M55" i="11"/>
  <c r="N63" i="11"/>
  <c r="M44" i="41"/>
  <c r="X31" i="34"/>
  <c r="W62" i="12" s="1"/>
  <c r="W33" i="34"/>
  <c r="X18" i="13" s="1"/>
  <c r="N13" i="41"/>
  <c r="N16" i="11"/>
  <c r="M15" i="11"/>
  <c r="M13" i="41"/>
  <c r="K11" i="41"/>
  <c r="X6" i="27"/>
  <c r="W4" i="41"/>
  <c r="BE33" i="41"/>
  <c r="BF36" i="11"/>
  <c r="X19" i="34"/>
  <c r="BG29" i="34"/>
  <c r="BG36" i="11" s="1"/>
  <c r="L31" i="15"/>
  <c r="M13" i="13" s="1"/>
  <c r="L32" i="15"/>
  <c r="P46" i="11"/>
  <c r="K15" i="15"/>
  <c r="L13" i="15" s="1"/>
  <c r="L14" i="15" s="1"/>
  <c r="M18" i="15" s="1"/>
  <c r="M32" i="15" s="1"/>
  <c r="W23" i="15"/>
  <c r="W24" i="15" s="1"/>
  <c r="Y28" i="15" s="1"/>
  <c r="O10" i="11" l="1"/>
  <c r="B10" i="40"/>
  <c r="O18" i="41"/>
  <c r="O59" i="11"/>
  <c r="B59" i="40"/>
  <c r="B55" i="40" s="1"/>
  <c r="N34" i="41"/>
  <c r="N55" i="11"/>
  <c r="B65" i="40"/>
  <c r="B64" i="40" s="1"/>
  <c r="N64" i="11"/>
  <c r="N45" i="41" s="1"/>
  <c r="C45" i="43" s="1"/>
  <c r="O65" i="11"/>
  <c r="O63" i="11"/>
  <c r="B63" i="40"/>
  <c r="N44" i="41"/>
  <c r="C44" i="43" s="1"/>
  <c r="N18" i="41"/>
  <c r="C18" i="43" s="1"/>
  <c r="X20" i="34"/>
  <c r="X22" i="34" s="1"/>
  <c r="X23" i="34" s="1"/>
  <c r="X32" i="34" s="1"/>
  <c r="X30" i="34"/>
  <c r="B16" i="40"/>
  <c r="B15" i="40" s="1"/>
  <c r="N15" i="11"/>
  <c r="O16" i="11"/>
  <c r="O13" i="41" s="1"/>
  <c r="C13" i="43"/>
  <c r="BG33" i="41"/>
  <c r="W7" i="41"/>
  <c r="BF33" i="41"/>
  <c r="BH28" i="34"/>
  <c r="N4" i="14"/>
  <c r="M51" i="11" s="1"/>
  <c r="N5" i="14"/>
  <c r="M12" i="11" s="1"/>
  <c r="M31" i="15"/>
  <c r="N13" i="13" s="1"/>
  <c r="M4" i="14"/>
  <c r="L51" i="11" s="1"/>
  <c r="M5" i="14"/>
  <c r="L12" i="11" s="1"/>
  <c r="AL26" i="15"/>
  <c r="AL28" i="15" s="1"/>
  <c r="Q46" i="11"/>
  <c r="W25" i="15"/>
  <c r="X25" i="15" s="1"/>
  <c r="Y25" i="15" s="1"/>
  <c r="Z23" i="15" s="1"/>
  <c r="Z24" i="15" s="1"/>
  <c r="AC27" i="15" s="1"/>
  <c r="AC28" i="15" s="1"/>
  <c r="L15" i="15"/>
  <c r="M13" i="15" s="1"/>
  <c r="M14" i="15" s="1"/>
  <c r="N18" i="15" s="1"/>
  <c r="N32" i="15" s="1"/>
  <c r="P59" i="11" l="1"/>
  <c r="O34" i="41"/>
  <c r="O31" i="41" s="1"/>
  <c r="O55" i="11"/>
  <c r="P63" i="11"/>
  <c r="O44" i="41"/>
  <c r="P65" i="11"/>
  <c r="O64" i="11"/>
  <c r="O45" i="41" s="1"/>
  <c r="C34" i="43"/>
  <c r="C31" i="43" s="1"/>
  <c r="N31" i="41"/>
  <c r="P10" i="11"/>
  <c r="Y18" i="34"/>
  <c r="Y21" i="34" s="1"/>
  <c r="O15" i="11"/>
  <c r="P16" i="11"/>
  <c r="M11" i="41"/>
  <c r="L11" i="41"/>
  <c r="W27" i="12"/>
  <c r="W40" i="12" s="1"/>
  <c r="W46" i="12" s="1"/>
  <c r="W54" i="12" s="1"/>
  <c r="X24" i="34"/>
  <c r="BH29" i="34"/>
  <c r="BI28" i="34" s="1"/>
  <c r="O4" i="14"/>
  <c r="N51" i="11" s="1"/>
  <c r="O5" i="14"/>
  <c r="N12" i="11" s="1"/>
  <c r="R46" i="11"/>
  <c r="Z16" i="15"/>
  <c r="N31" i="15"/>
  <c r="O13" i="13" s="1"/>
  <c r="Z25" i="15"/>
  <c r="AA25" i="15" s="1"/>
  <c r="AB25" i="15" s="1"/>
  <c r="AC23" i="15" s="1"/>
  <c r="AC24" i="15" s="1"/>
  <c r="AE28" i="15" s="1"/>
  <c r="M15" i="15"/>
  <c r="Q10" i="11" l="1"/>
  <c r="Q18" i="41"/>
  <c r="Q65" i="11"/>
  <c r="P64" i="11"/>
  <c r="P45" i="41" s="1"/>
  <c r="Q59" i="11"/>
  <c r="P34" i="41"/>
  <c r="P31" i="41" s="1"/>
  <c r="P55" i="11"/>
  <c r="P18" i="41"/>
  <c r="Q63" i="11"/>
  <c r="P44" i="41"/>
  <c r="Y31" i="34"/>
  <c r="X62" i="12" s="1"/>
  <c r="X33" i="34"/>
  <c r="Y18" i="13" s="1"/>
  <c r="Q16" i="11"/>
  <c r="Q13" i="41" s="1"/>
  <c r="P15" i="11"/>
  <c r="P13" i="41"/>
  <c r="N11" i="41"/>
  <c r="Y6" i="27"/>
  <c r="X4" i="41"/>
  <c r="B51" i="40"/>
  <c r="C11" i="43"/>
  <c r="B12" i="40"/>
  <c r="BH36" i="11"/>
  <c r="Y19" i="34"/>
  <c r="BI29" i="34"/>
  <c r="BJ28" i="34" s="1"/>
  <c r="S46" i="11"/>
  <c r="AC25" i="15"/>
  <c r="AD25" i="15" s="1"/>
  <c r="AE25" i="15" s="1"/>
  <c r="AF23" i="15" s="1"/>
  <c r="AF24" i="15" s="1"/>
  <c r="AH28" i="15" s="1"/>
  <c r="N13" i="15"/>
  <c r="N14" i="15" s="1"/>
  <c r="O18" i="15" s="1"/>
  <c r="R65" i="11" l="1"/>
  <c r="Q64" i="11"/>
  <c r="Q45" i="41" s="1"/>
  <c r="R63" i="11"/>
  <c r="Q44" i="41"/>
  <c r="R59" i="11"/>
  <c r="Q34" i="41"/>
  <c r="Q31" i="41" s="1"/>
  <c r="Q55" i="11"/>
  <c r="R10" i="11"/>
  <c r="R18" i="41" s="1"/>
  <c r="Y20" i="34"/>
  <c r="Y22" i="34" s="1"/>
  <c r="Z18" i="34" s="1"/>
  <c r="Y30" i="34"/>
  <c r="R16" i="11"/>
  <c r="R13" i="41" s="1"/>
  <c r="Q15" i="11"/>
  <c r="X7" i="41"/>
  <c r="BH33" i="41"/>
  <c r="BI36" i="11"/>
  <c r="BI33" i="41" s="1"/>
  <c r="BJ29" i="34"/>
  <c r="BJ36" i="11" s="1"/>
  <c r="F36" i="40" s="1"/>
  <c r="O31" i="15"/>
  <c r="P13" i="13" s="1"/>
  <c r="O32" i="15"/>
  <c r="T46" i="11"/>
  <c r="AF25" i="15"/>
  <c r="AG25" i="15" s="1"/>
  <c r="AH25" i="15" s="1"/>
  <c r="AI23" i="15" s="1"/>
  <c r="AI24" i="15" s="1"/>
  <c r="AK28" i="15" s="1"/>
  <c r="N15" i="15"/>
  <c r="O13" i="15" s="1"/>
  <c r="O14" i="15" s="1"/>
  <c r="P18" i="15" s="1"/>
  <c r="S63" i="11" l="1"/>
  <c r="R44" i="41"/>
  <c r="S59" i="11"/>
  <c r="R34" i="41"/>
  <c r="R31" i="41" s="1"/>
  <c r="R55" i="11"/>
  <c r="S65" i="11"/>
  <c r="R64" i="11"/>
  <c r="R45" i="41" s="1"/>
  <c r="Y23" i="34"/>
  <c r="Y32" i="34" s="1"/>
  <c r="X27" i="12" s="1"/>
  <c r="X40" i="12" s="1"/>
  <c r="X46" i="12" s="1"/>
  <c r="X54" i="12" s="1"/>
  <c r="S10" i="11"/>
  <c r="S18" i="41" s="1"/>
  <c r="S16" i="11"/>
  <c r="R15" i="11"/>
  <c r="BJ33" i="41"/>
  <c r="Y24" i="34"/>
  <c r="Z21" i="34"/>
  <c r="P31" i="15"/>
  <c r="Q13" i="13" s="1"/>
  <c r="P32" i="15"/>
  <c r="P4" i="14"/>
  <c r="O51" i="11" s="1"/>
  <c r="P5" i="14"/>
  <c r="O12" i="11" s="1"/>
  <c r="AX26" i="15"/>
  <c r="AX28" i="15" s="1"/>
  <c r="U46" i="11"/>
  <c r="AI25" i="15"/>
  <c r="AJ25" i="15" s="1"/>
  <c r="AK25" i="15" s="1"/>
  <c r="AL23" i="15" s="1"/>
  <c r="AL24" i="15" s="1"/>
  <c r="AO27" i="15" s="1"/>
  <c r="AO28" i="15" s="1"/>
  <c r="O15" i="15"/>
  <c r="P13" i="15" s="1"/>
  <c r="P14" i="15" s="1"/>
  <c r="Q18" i="15" s="1"/>
  <c r="Q31" i="15" s="1"/>
  <c r="R13" i="13" s="1"/>
  <c r="T63" i="11" l="1"/>
  <c r="S44" i="41"/>
  <c r="T59" i="11"/>
  <c r="S34" i="41"/>
  <c r="S31" i="41" s="1"/>
  <c r="S55" i="11"/>
  <c r="T10" i="11"/>
  <c r="T18" i="41"/>
  <c r="S64" i="11"/>
  <c r="S45" i="41" s="1"/>
  <c r="T65" i="11"/>
  <c r="Z31" i="34"/>
  <c r="Y62" i="12" s="1"/>
  <c r="C62" i="42" s="1"/>
  <c r="Y33" i="34"/>
  <c r="Z18" i="13" s="1"/>
  <c r="S15" i="11"/>
  <c r="T16" i="11"/>
  <c r="S13" i="41"/>
  <c r="O11" i="41"/>
  <c r="Z6" i="27"/>
  <c r="Y4" i="41"/>
  <c r="Y7" i="41" s="1"/>
  <c r="G33" i="43"/>
  <c r="Z19" i="34"/>
  <c r="Q32" i="15"/>
  <c r="Q4" i="14"/>
  <c r="P51" i="11" s="1"/>
  <c r="Q5" i="14"/>
  <c r="P12" i="11" s="1"/>
  <c r="V46" i="11"/>
  <c r="AL25" i="15"/>
  <c r="AM25" i="15" s="1"/>
  <c r="AN25" i="15" s="1"/>
  <c r="P15" i="15"/>
  <c r="U59" i="11" l="1"/>
  <c r="T34" i="41"/>
  <c r="T31" i="41" s="1"/>
  <c r="T55" i="11"/>
  <c r="U10" i="11"/>
  <c r="U18" i="41"/>
  <c r="T64" i="11"/>
  <c r="T45" i="41" s="1"/>
  <c r="U65" i="11"/>
  <c r="U63" i="11"/>
  <c r="T44" i="41"/>
  <c r="Z20" i="34"/>
  <c r="Z22" i="34" s="1"/>
  <c r="AA18" i="34" s="1"/>
  <c r="Z30" i="34"/>
  <c r="U16" i="11"/>
  <c r="U13" i="41" s="1"/>
  <c r="T15" i="11"/>
  <c r="T13" i="41"/>
  <c r="P11" i="41"/>
  <c r="R4" i="14"/>
  <c r="Q51" i="11" s="1"/>
  <c r="R5" i="14"/>
  <c r="Q12" i="11" s="1"/>
  <c r="W46" i="11"/>
  <c r="Q13" i="15"/>
  <c r="Q14" i="15" s="1"/>
  <c r="R18" i="15" s="1"/>
  <c r="AO23" i="15"/>
  <c r="AO24" i="15" s="1"/>
  <c r="AQ28" i="15" s="1"/>
  <c r="V59" i="11" l="1"/>
  <c r="U34" i="41"/>
  <c r="U31" i="41" s="1"/>
  <c r="U55" i="11"/>
  <c r="V63" i="11"/>
  <c r="U44" i="41"/>
  <c r="V10" i="11"/>
  <c r="V18" i="41" s="1"/>
  <c r="V65" i="11"/>
  <c r="U64" i="11"/>
  <c r="U45" i="41" s="1"/>
  <c r="Z23" i="34"/>
  <c r="Z32" i="34" s="1"/>
  <c r="Y27" i="12" s="1"/>
  <c r="U15" i="11"/>
  <c r="V16" i="11"/>
  <c r="V13" i="41" s="1"/>
  <c r="Q11" i="41"/>
  <c r="AA21" i="34"/>
  <c r="R31" i="15"/>
  <c r="S13" i="13" s="1"/>
  <c r="R32" i="15"/>
  <c r="X46" i="11"/>
  <c r="AO25" i="15"/>
  <c r="AP25" i="15" s="1"/>
  <c r="AQ25" i="15" s="1"/>
  <c r="AR23" i="15" s="1"/>
  <c r="AR24" i="15" s="1"/>
  <c r="AT28" i="15" s="1"/>
  <c r="Q15" i="15"/>
  <c r="V64" i="11" l="1"/>
  <c r="V45" i="41" s="1"/>
  <c r="W65" i="11"/>
  <c r="W63" i="11"/>
  <c r="V44" i="41"/>
  <c r="W10" i="11"/>
  <c r="W18" i="41"/>
  <c r="W59" i="11"/>
  <c r="V34" i="41"/>
  <c r="V31" i="41" s="1"/>
  <c r="V55" i="11"/>
  <c r="Z24" i="34"/>
  <c r="Z33" i="34" s="1"/>
  <c r="AA18" i="13" s="1"/>
  <c r="AA31" i="34"/>
  <c r="Z62" i="12" s="1"/>
  <c r="W13" i="41"/>
  <c r="W16" i="11"/>
  <c r="V15" i="11"/>
  <c r="Y40" i="12"/>
  <c r="Y46" i="12" s="1"/>
  <c r="Y54" i="12" s="1"/>
  <c r="C27" i="42"/>
  <c r="C40" i="42" s="1"/>
  <c r="C46" i="42" s="1"/>
  <c r="C54" i="42" s="1"/>
  <c r="E6" i="44" s="1"/>
  <c r="AA19" i="34"/>
  <c r="AA30" i="34" s="1"/>
  <c r="S4" i="14"/>
  <c r="R51" i="11" s="1"/>
  <c r="S5" i="14"/>
  <c r="R12" i="11" s="1"/>
  <c r="Y46" i="11"/>
  <c r="AR25" i="15"/>
  <c r="AS25" i="15" s="1"/>
  <c r="AT25" i="15" s="1"/>
  <c r="AU23" i="15" s="1"/>
  <c r="AU24" i="15" s="1"/>
  <c r="AW28" i="15" s="1"/>
  <c r="R13" i="15"/>
  <c r="R14" i="15" s="1"/>
  <c r="S18" i="15" s="1"/>
  <c r="X59" i="11" l="1"/>
  <c r="W34" i="41"/>
  <c r="W31" i="41" s="1"/>
  <c r="W55" i="11"/>
  <c r="X63" i="11"/>
  <c r="W44" i="41"/>
  <c r="W64" i="11"/>
  <c r="W45" i="41" s="1"/>
  <c r="X65" i="11"/>
  <c r="X10" i="11"/>
  <c r="W15" i="11"/>
  <c r="X16" i="11"/>
  <c r="R11" i="41"/>
  <c r="AA6" i="27"/>
  <c r="Z4" i="41"/>
  <c r="AA20" i="34"/>
  <c r="AA22" i="34" s="1"/>
  <c r="AB18" i="34" s="1"/>
  <c r="S31" i="15"/>
  <c r="T13" i="13" s="1"/>
  <c r="S32" i="15"/>
  <c r="BJ26" i="15"/>
  <c r="BJ28" i="15" s="1"/>
  <c r="Z46" i="11"/>
  <c r="AU25" i="15"/>
  <c r="AV25" i="15" s="1"/>
  <c r="AW25" i="15" s="1"/>
  <c r="AX23" i="15" s="1"/>
  <c r="AX24" i="15" s="1"/>
  <c r="BA27" i="15" s="1"/>
  <c r="BA28" i="15" s="1"/>
  <c r="R15" i="15"/>
  <c r="Y10" i="11" l="1"/>
  <c r="Y18" i="41"/>
  <c r="Y63" i="11"/>
  <c r="X44" i="41"/>
  <c r="X64" i="11"/>
  <c r="X45" i="41" s="1"/>
  <c r="Y65" i="11"/>
  <c r="X18" i="41"/>
  <c r="Y59" i="11"/>
  <c r="X34" i="41"/>
  <c r="X31" i="41" s="1"/>
  <c r="X55" i="11"/>
  <c r="X15" i="11"/>
  <c r="Y16" i="11"/>
  <c r="Y13" i="41" s="1"/>
  <c r="X13" i="41"/>
  <c r="AA23" i="34"/>
  <c r="Z7" i="41"/>
  <c r="D4" i="43"/>
  <c r="D7" i="43" s="1"/>
  <c r="AB21" i="34"/>
  <c r="T5" i="14"/>
  <c r="S12" i="11" s="1"/>
  <c r="T4" i="14"/>
  <c r="S51" i="11" s="1"/>
  <c r="AA46" i="11"/>
  <c r="AX25" i="15"/>
  <c r="AY25" i="15" s="1"/>
  <c r="AZ25" i="15" s="1"/>
  <c r="BA23" i="15" s="1"/>
  <c r="BA24" i="15" s="1"/>
  <c r="BC28" i="15" s="1"/>
  <c r="S13" i="15"/>
  <c r="S14" i="15" s="1"/>
  <c r="T18" i="15" s="1"/>
  <c r="Z59" i="11" l="1"/>
  <c r="Y34" i="41"/>
  <c r="Y31" i="41" s="1"/>
  <c r="Y55" i="11"/>
  <c r="Z63" i="11"/>
  <c r="Y44" i="41"/>
  <c r="Y64" i="11"/>
  <c r="Y45" i="41" s="1"/>
  <c r="Z65" i="11"/>
  <c r="Z10" i="11"/>
  <c r="AA24" i="34"/>
  <c r="AA32" i="34"/>
  <c r="Z27" i="12" s="1"/>
  <c r="Z40" i="12" s="1"/>
  <c r="Z46" i="12" s="1"/>
  <c r="Z54" i="12" s="1"/>
  <c r="AB31" i="34"/>
  <c r="AA62" i="12" s="1"/>
  <c r="Z16" i="11"/>
  <c r="Y15" i="11"/>
  <c r="S11" i="41"/>
  <c r="AB19" i="34"/>
  <c r="AB30" i="34" s="1"/>
  <c r="T31" i="15"/>
  <c r="U13" i="13" s="1"/>
  <c r="T32" i="15"/>
  <c r="AB46" i="11"/>
  <c r="BA25" i="15"/>
  <c r="BB25" i="15" s="1"/>
  <c r="BC25" i="15" s="1"/>
  <c r="BD23" i="15" s="1"/>
  <c r="BD24" i="15" s="1"/>
  <c r="BF28" i="15" s="1"/>
  <c r="S15" i="15"/>
  <c r="T13" i="15" s="1"/>
  <c r="T14" i="15" s="1"/>
  <c r="U18" i="15" s="1"/>
  <c r="AA10" i="11" l="1"/>
  <c r="C10" i="40"/>
  <c r="AA18" i="41"/>
  <c r="AA63" i="11"/>
  <c r="C63" i="40"/>
  <c r="Z44" i="41"/>
  <c r="D44" i="43" s="1"/>
  <c r="C65" i="40"/>
  <c r="C64" i="40" s="1"/>
  <c r="Z64" i="11"/>
  <c r="Z45" i="41" s="1"/>
  <c r="D45" i="43" s="1"/>
  <c r="AA65" i="11"/>
  <c r="Z18" i="41"/>
  <c r="D18" i="43" s="1"/>
  <c r="AA59" i="11"/>
  <c r="C59" i="40"/>
  <c r="C55" i="40" s="1"/>
  <c r="Z34" i="41"/>
  <c r="Z55" i="11"/>
  <c r="AA33" i="34"/>
  <c r="AB18" i="13" s="1"/>
  <c r="C16" i="40"/>
  <c r="C15" i="40" s="1"/>
  <c r="AA16" i="11"/>
  <c r="AA13" i="41" s="1"/>
  <c r="Z15" i="11"/>
  <c r="Z13" i="41"/>
  <c r="D13" i="43" s="1"/>
  <c r="AB6" i="27"/>
  <c r="AA4" i="41"/>
  <c r="AB20" i="34"/>
  <c r="AB22" i="34" s="1"/>
  <c r="U31" i="15"/>
  <c r="V13" i="13" s="1"/>
  <c r="U32" i="15"/>
  <c r="U4" i="14"/>
  <c r="T51" i="11" s="1"/>
  <c r="U5" i="14"/>
  <c r="T12" i="11" s="1"/>
  <c r="AC46" i="11"/>
  <c r="BD25" i="15"/>
  <c r="BE25" i="15" s="1"/>
  <c r="BF25" i="15" s="1"/>
  <c r="BG23" i="15" s="1"/>
  <c r="BG24" i="15" s="1"/>
  <c r="BI28" i="15" s="1"/>
  <c r="T15" i="15"/>
  <c r="AB63" i="11" l="1"/>
  <c r="AA44" i="41"/>
  <c r="AB59" i="11"/>
  <c r="AA34" i="41"/>
  <c r="AA31" i="41" s="1"/>
  <c r="AA55" i="11"/>
  <c r="D34" i="43"/>
  <c r="D31" i="43" s="1"/>
  <c r="Z31" i="41"/>
  <c r="AB65" i="11"/>
  <c r="AA64" i="11"/>
  <c r="AA45" i="41" s="1"/>
  <c r="AB10" i="11"/>
  <c r="AB18" i="41" s="1"/>
  <c r="AB16" i="11"/>
  <c r="AA15" i="11"/>
  <c r="T11" i="41"/>
  <c r="AA7" i="41"/>
  <c r="AB23" i="34"/>
  <c r="AB32" i="34" s="1"/>
  <c r="AC18" i="34"/>
  <c r="V4" i="14"/>
  <c r="U51" i="11" s="1"/>
  <c r="V5" i="14"/>
  <c r="U12" i="11" s="1"/>
  <c r="AD46" i="11"/>
  <c r="BG25" i="15"/>
  <c r="BH25" i="15" s="1"/>
  <c r="BI25" i="15" s="1"/>
  <c r="BJ23" i="15" s="1"/>
  <c r="BJ24" i="15" s="1"/>
  <c r="U13" i="15"/>
  <c r="U14" i="15" s="1"/>
  <c r="V18" i="15" s="1"/>
  <c r="AB64" i="11" l="1"/>
  <c r="AB45" i="41" s="1"/>
  <c r="AC65" i="11"/>
  <c r="AC59" i="11"/>
  <c r="AB34" i="41"/>
  <c r="AB31" i="41" s="1"/>
  <c r="AB55" i="11"/>
  <c r="AC10" i="11"/>
  <c r="AC18" i="41"/>
  <c r="AC63" i="11"/>
  <c r="AB44" i="41"/>
  <c r="AB15" i="11"/>
  <c r="AC16" i="11"/>
  <c r="AB13" i="41"/>
  <c r="U11" i="41"/>
  <c r="AC21" i="34"/>
  <c r="AA27" i="12"/>
  <c r="AB24" i="34"/>
  <c r="V31" i="15"/>
  <c r="W13" i="13" s="1"/>
  <c r="V32" i="15"/>
  <c r="AE46" i="11"/>
  <c r="BJ25" i="15"/>
  <c r="U15" i="15"/>
  <c r="AD59" i="11" l="1"/>
  <c r="AC34" i="41"/>
  <c r="AC31" i="41" s="1"/>
  <c r="AC55" i="11"/>
  <c r="AD63" i="11"/>
  <c r="AC44" i="41"/>
  <c r="AD10" i="11"/>
  <c r="AD18" i="41"/>
  <c r="AC64" i="11"/>
  <c r="AC45" i="41" s="1"/>
  <c r="AD65" i="11"/>
  <c r="AB33" i="34"/>
  <c r="AC18" i="13" s="1"/>
  <c r="AC31" i="34"/>
  <c r="AB62" i="12" s="1"/>
  <c r="AC15" i="11"/>
  <c r="AD16" i="11"/>
  <c r="AD13" i="41" s="1"/>
  <c r="AC13" i="41"/>
  <c r="AA40" i="12"/>
  <c r="AA46" i="12" s="1"/>
  <c r="AA54" i="12" s="1"/>
  <c r="AC19" i="34"/>
  <c r="AC30" i="34" s="1"/>
  <c r="W4" i="14"/>
  <c r="V51" i="11" s="1"/>
  <c r="W5" i="14"/>
  <c r="V12" i="11" s="1"/>
  <c r="V13" i="15"/>
  <c r="V14" i="15" s="1"/>
  <c r="W18" i="15" s="1"/>
  <c r="AF46" i="11"/>
  <c r="AE63" i="11" l="1"/>
  <c r="AD44" i="41"/>
  <c r="AE10" i="11"/>
  <c r="AD64" i="11"/>
  <c r="AD45" i="41" s="1"/>
  <c r="AE65" i="11"/>
  <c r="AE59" i="11"/>
  <c r="AD34" i="41"/>
  <c r="AD31" i="41" s="1"/>
  <c r="AD55" i="11"/>
  <c r="AD15" i="11"/>
  <c r="AE16" i="11"/>
  <c r="V11" i="41"/>
  <c r="AC6" i="27"/>
  <c r="AB4" i="41"/>
  <c r="AC20" i="34"/>
  <c r="AC22" i="34" s="1"/>
  <c r="W31" i="15"/>
  <c r="X13" i="13" s="1"/>
  <c r="W32" i="15"/>
  <c r="V15" i="15"/>
  <c r="W13" i="15" s="1"/>
  <c r="W14" i="15" s="1"/>
  <c r="X18" i="15" s="1"/>
  <c r="AG46" i="11"/>
  <c r="AF10" i="11" l="1"/>
  <c r="AF18" i="41"/>
  <c r="AF65" i="11"/>
  <c r="AE64" i="11"/>
  <c r="AE45" i="41" s="1"/>
  <c r="AF63" i="11"/>
  <c r="AE44" i="41"/>
  <c r="AF59" i="11"/>
  <c r="AE34" i="41"/>
  <c r="AE31" i="41" s="1"/>
  <c r="AE55" i="11"/>
  <c r="AE18" i="41"/>
  <c r="AF16" i="11"/>
  <c r="AF13" i="41" s="1"/>
  <c r="AE15" i="11"/>
  <c r="AE13" i="41"/>
  <c r="AB7" i="41"/>
  <c r="AC23" i="34"/>
  <c r="AC32" i="34" s="1"/>
  <c r="AD18" i="34"/>
  <c r="X4" i="14"/>
  <c r="W51" i="11" s="1"/>
  <c r="X5" i="14"/>
  <c r="W12" i="11" s="1"/>
  <c r="X31" i="15"/>
  <c r="Y13" i="13" s="1"/>
  <c r="X32" i="15"/>
  <c r="W15" i="15"/>
  <c r="X13" i="15" s="1"/>
  <c r="X14" i="15" s="1"/>
  <c r="Y18" i="15" s="1"/>
  <c r="AH46" i="11"/>
  <c r="AG59" i="11" l="1"/>
  <c r="AF34" i="41"/>
  <c r="AF31" i="41" s="1"/>
  <c r="AF55" i="11"/>
  <c r="AF64" i="11"/>
  <c r="AF45" i="41" s="1"/>
  <c r="AG65" i="11"/>
  <c r="AG63" i="11"/>
  <c r="AF44" i="41"/>
  <c r="AG10" i="11"/>
  <c r="AG18" i="41"/>
  <c r="AG16" i="11"/>
  <c r="AG13" i="41" s="1"/>
  <c r="AF15" i="11"/>
  <c r="W11" i="41"/>
  <c r="AD21" i="34"/>
  <c r="AB27" i="12"/>
  <c r="AC24" i="34"/>
  <c r="Y4" i="14"/>
  <c r="X51" i="11" s="1"/>
  <c r="Y5" i="14"/>
  <c r="X12" i="11" s="1"/>
  <c r="Y31" i="15"/>
  <c r="Z13" i="13" s="1"/>
  <c r="Y32" i="15"/>
  <c r="X15" i="15"/>
  <c r="Y13" i="15" s="1"/>
  <c r="Y14" i="15" s="1"/>
  <c r="Z18" i="15" s="1"/>
  <c r="AI46" i="11"/>
  <c r="AH63" i="11" l="1"/>
  <c r="AG44" i="41"/>
  <c r="AH10" i="11"/>
  <c r="AH18" i="41"/>
  <c r="AG64" i="11"/>
  <c r="AG45" i="41" s="1"/>
  <c r="AH65" i="11"/>
  <c r="AH59" i="11"/>
  <c r="AG34" i="41"/>
  <c r="AG31" i="41" s="1"/>
  <c r="AG55" i="11"/>
  <c r="AC33" i="34"/>
  <c r="AD18" i="13" s="1"/>
  <c r="AD31" i="34"/>
  <c r="AC62" i="12" s="1"/>
  <c r="AG15" i="11"/>
  <c r="AH16" i="11"/>
  <c r="AH13" i="41" s="1"/>
  <c r="X11" i="41"/>
  <c r="AB40" i="12"/>
  <c r="AB46" i="12" s="1"/>
  <c r="AB54" i="12" s="1"/>
  <c r="AD19" i="34"/>
  <c r="Z32" i="15"/>
  <c r="Z4" i="14"/>
  <c r="Y51" i="11" s="1"/>
  <c r="Z5" i="14"/>
  <c r="Y12" i="11" s="1"/>
  <c r="AJ46" i="11"/>
  <c r="AL16" i="15"/>
  <c r="Z31" i="15"/>
  <c r="AA13" i="13" s="1"/>
  <c r="Y15" i="15"/>
  <c r="AI59" i="11" l="1"/>
  <c r="AH34" i="41"/>
  <c r="AH31" i="41" s="1"/>
  <c r="AH55" i="11"/>
  <c r="AI10" i="11"/>
  <c r="AI65" i="11"/>
  <c r="AH64" i="11"/>
  <c r="AH45" i="41" s="1"/>
  <c r="AI63" i="11"/>
  <c r="AH44" i="41"/>
  <c r="AD20" i="34"/>
  <c r="AD22" i="34" s="1"/>
  <c r="AD23" i="34" s="1"/>
  <c r="AD32" i="34" s="1"/>
  <c r="AD30" i="34"/>
  <c r="AI13" i="41"/>
  <c r="AI16" i="11"/>
  <c r="AH15" i="11"/>
  <c r="Y11" i="41"/>
  <c r="AD6" i="27"/>
  <c r="AC4" i="41"/>
  <c r="AA4" i="14"/>
  <c r="Z51" i="11" s="1"/>
  <c r="C51" i="40" s="1"/>
  <c r="AA5" i="14"/>
  <c r="Z12" i="11" s="1"/>
  <c r="AK46" i="11"/>
  <c r="Z13" i="15"/>
  <c r="Z14" i="15" s="1"/>
  <c r="AA17" i="15" s="1"/>
  <c r="AA18" i="15" s="1"/>
  <c r="AJ63" i="11" l="1"/>
  <c r="AI44" i="41"/>
  <c r="AJ10" i="11"/>
  <c r="AJ18" i="41"/>
  <c r="AE18" i="34"/>
  <c r="AI64" i="11"/>
  <c r="AI45" i="41" s="1"/>
  <c r="AJ65" i="11"/>
  <c r="AI18" i="41"/>
  <c r="AJ59" i="11"/>
  <c r="AI34" i="41"/>
  <c r="AI31" i="41" s="1"/>
  <c r="AI55" i="11"/>
  <c r="AJ16" i="11"/>
  <c r="AJ13" i="41" s="1"/>
  <c r="AI15" i="11"/>
  <c r="C12" i="40"/>
  <c r="AC7" i="41"/>
  <c r="Z11" i="41"/>
  <c r="AE21" i="34"/>
  <c r="AC27" i="12"/>
  <c r="AD24" i="34"/>
  <c r="Z15" i="15"/>
  <c r="AA13" i="15" s="1"/>
  <c r="AA14" i="15" s="1"/>
  <c r="AB18" i="15" s="1"/>
  <c r="AA31" i="15"/>
  <c r="AB13" i="13" s="1"/>
  <c r="AA32" i="15"/>
  <c r="AL46" i="11"/>
  <c r="AK65" i="11" l="1"/>
  <c r="AJ64" i="11"/>
  <c r="AJ45" i="41" s="1"/>
  <c r="AK10" i="11"/>
  <c r="AK18" i="41"/>
  <c r="AK59" i="11"/>
  <c r="AJ34" i="41"/>
  <c r="AJ31" i="41" s="1"/>
  <c r="AJ55" i="11"/>
  <c r="AK63" i="11"/>
  <c r="AJ44" i="41"/>
  <c r="AD33" i="34"/>
  <c r="AE18" i="13" s="1"/>
  <c r="AE31" i="34"/>
  <c r="AD62" i="12" s="1"/>
  <c r="AJ15" i="11"/>
  <c r="AK16" i="11"/>
  <c r="AK13" i="41" s="1"/>
  <c r="D11" i="43"/>
  <c r="AC40" i="12"/>
  <c r="AC46" i="12" s="1"/>
  <c r="AC54" i="12" s="1"/>
  <c r="AE19" i="34"/>
  <c r="AE30" i="34" s="1"/>
  <c r="AA15" i="15"/>
  <c r="AB13" i="15" s="1"/>
  <c r="AB14" i="15" s="1"/>
  <c r="AC18" i="15" s="1"/>
  <c r="AB31" i="15"/>
  <c r="AC13" i="13" s="1"/>
  <c r="AB32" i="15"/>
  <c r="AB4" i="14"/>
  <c r="AA51" i="11" s="1"/>
  <c r="AB5" i="14"/>
  <c r="AA12" i="11" s="1"/>
  <c r="AM46" i="11"/>
  <c r="AL63" i="11" l="1"/>
  <c r="AK44" i="41"/>
  <c r="AL10" i="11"/>
  <c r="AL18" i="41"/>
  <c r="E18" i="43" s="1"/>
  <c r="AL59" i="11"/>
  <c r="AK34" i="41"/>
  <c r="AK31" i="41" s="1"/>
  <c r="AK55" i="11"/>
  <c r="AK64" i="11"/>
  <c r="AK45" i="41" s="1"/>
  <c r="AL65" i="11"/>
  <c r="AK15" i="11"/>
  <c r="AL16" i="11"/>
  <c r="AL13" i="41" s="1"/>
  <c r="E13" i="43" s="1"/>
  <c r="AA11" i="41"/>
  <c r="AE6" i="27"/>
  <c r="AD4" i="41"/>
  <c r="AE20" i="34"/>
  <c r="AE22" i="34" s="1"/>
  <c r="AB15" i="15"/>
  <c r="AC13" i="15" s="1"/>
  <c r="AC14" i="15" s="1"/>
  <c r="AD18" i="15" s="1"/>
  <c r="AC31" i="15"/>
  <c r="AD13" i="13" s="1"/>
  <c r="AC32" i="15"/>
  <c r="AC4" i="14"/>
  <c r="AB51" i="11" s="1"/>
  <c r="AC5" i="14"/>
  <c r="AB12" i="11" s="1"/>
  <c r="AN46" i="11"/>
  <c r="AM10" i="11" l="1"/>
  <c r="D10" i="40"/>
  <c r="AM18" i="41"/>
  <c r="D65" i="40"/>
  <c r="D64" i="40" s="1"/>
  <c r="AM65" i="11"/>
  <c r="AL64" i="11"/>
  <c r="AL45" i="41" s="1"/>
  <c r="E45" i="43" s="1"/>
  <c r="AM59" i="11"/>
  <c r="D59" i="40"/>
  <c r="D55" i="40" s="1"/>
  <c r="AL34" i="41"/>
  <c r="AL55" i="11"/>
  <c r="AM63" i="11"/>
  <c r="D63" i="40"/>
  <c r="AL44" i="41"/>
  <c r="E44" i="43" s="1"/>
  <c r="AB11" i="41"/>
  <c r="D16" i="40"/>
  <c r="D15" i="40" s="1"/>
  <c r="AL15" i="11"/>
  <c r="AM16" i="11"/>
  <c r="AM13" i="41" s="1"/>
  <c r="AD7" i="41"/>
  <c r="AE23" i="34"/>
  <c r="AE32" i="34" s="1"/>
  <c r="AF18" i="34"/>
  <c r="AD31" i="15"/>
  <c r="AE13" i="13" s="1"/>
  <c r="AD32" i="15"/>
  <c r="AD4" i="14"/>
  <c r="AC51" i="11" s="1"/>
  <c r="AD5" i="14"/>
  <c r="AC12" i="11" s="1"/>
  <c r="AO46" i="11"/>
  <c r="AC15" i="15"/>
  <c r="AD13" i="15" s="1"/>
  <c r="AD14" i="15" s="1"/>
  <c r="AE18" i="15" s="1"/>
  <c r="AN63" i="11" l="1"/>
  <c r="AM44" i="41"/>
  <c r="AN59" i="11"/>
  <c r="AM34" i="41"/>
  <c r="AM31" i="41" s="1"/>
  <c r="AM55" i="11"/>
  <c r="E34" i="43"/>
  <c r="E31" i="43" s="1"/>
  <c r="AL31" i="41"/>
  <c r="AM64" i="11"/>
  <c r="AM45" i="41" s="1"/>
  <c r="AN65" i="11"/>
  <c r="AN10" i="11"/>
  <c r="AN18" i="41" s="1"/>
  <c r="AN16" i="11"/>
  <c r="AN13" i="41" s="1"/>
  <c r="AM15" i="11"/>
  <c r="AC11" i="41"/>
  <c r="AD27" i="12"/>
  <c r="AE24" i="34"/>
  <c r="AF21" i="34"/>
  <c r="AE31" i="15"/>
  <c r="AF13" i="13" s="1"/>
  <c r="AE32" i="15"/>
  <c r="AE4" i="14"/>
  <c r="AD51" i="11" s="1"/>
  <c r="AE5" i="14"/>
  <c r="AD12" i="11" s="1"/>
  <c r="AP46" i="11"/>
  <c r="AD15" i="15"/>
  <c r="AE13" i="15" s="1"/>
  <c r="AE14" i="15" s="1"/>
  <c r="AF18" i="15" s="1"/>
  <c r="AO59" i="11" l="1"/>
  <c r="AN34" i="41"/>
  <c r="AN31" i="41" s="1"/>
  <c r="AN55" i="11"/>
  <c r="AO10" i="11"/>
  <c r="AO18" i="41"/>
  <c r="AN64" i="11"/>
  <c r="AN45" i="41" s="1"/>
  <c r="AO65" i="11"/>
  <c r="AO63" i="11"/>
  <c r="AN44" i="41"/>
  <c r="AF31" i="34"/>
  <c r="AE62" i="12" s="1"/>
  <c r="AE33" i="34"/>
  <c r="AF18" i="13" s="1"/>
  <c r="AO16" i="11"/>
  <c r="AO13" i="41" s="1"/>
  <c r="AN15" i="11"/>
  <c r="AD40" i="12"/>
  <c r="AD46" i="12" s="1"/>
  <c r="AD54" i="12" s="1"/>
  <c r="AD11" i="41"/>
  <c r="AF19" i="34"/>
  <c r="AF31" i="15"/>
  <c r="AG13" i="13" s="1"/>
  <c r="AF32" i="15"/>
  <c r="AF4" i="14"/>
  <c r="AE51" i="11" s="1"/>
  <c r="AF5" i="14"/>
  <c r="AE12" i="11" s="1"/>
  <c r="AQ46" i="11"/>
  <c r="AE15" i="15"/>
  <c r="AP63" i="11" l="1"/>
  <c r="AO44" i="41"/>
  <c r="AP59" i="11"/>
  <c r="AO34" i="41"/>
  <c r="AO31" i="41" s="1"/>
  <c r="AO55" i="11"/>
  <c r="AO64" i="11"/>
  <c r="AO45" i="41" s="1"/>
  <c r="AP65" i="11"/>
  <c r="AP10" i="11"/>
  <c r="AP18" i="41" s="1"/>
  <c r="AF20" i="34"/>
  <c r="AF22" i="34" s="1"/>
  <c r="AF23" i="34" s="1"/>
  <c r="AF32" i="34" s="1"/>
  <c r="AF30" i="34"/>
  <c r="AP16" i="11"/>
  <c r="AP13" i="41" s="1"/>
  <c r="AO15" i="11"/>
  <c r="AF6" i="27"/>
  <c r="AE4" i="41"/>
  <c r="AE11" i="41"/>
  <c r="AG4" i="14"/>
  <c r="AF51" i="11" s="1"/>
  <c r="AG5" i="14"/>
  <c r="AF12" i="11" s="1"/>
  <c r="AR46" i="11"/>
  <c r="AF13" i="15"/>
  <c r="AF14" i="15" s="1"/>
  <c r="AG18" i="15" s="1"/>
  <c r="AG18" i="34" l="1"/>
  <c r="AQ63" i="11"/>
  <c r="AP44" i="41"/>
  <c r="AQ10" i="11"/>
  <c r="AQ18" i="41"/>
  <c r="AQ65" i="11"/>
  <c r="AP64" i="11"/>
  <c r="AP45" i="41" s="1"/>
  <c r="AQ59" i="11"/>
  <c r="AP34" i="41"/>
  <c r="AP31" i="41" s="1"/>
  <c r="AP55" i="11"/>
  <c r="AP15" i="11"/>
  <c r="AQ16" i="11"/>
  <c r="AQ13" i="41" s="1"/>
  <c r="AF11" i="41"/>
  <c r="AE7" i="41"/>
  <c r="AE27" i="12"/>
  <c r="AE40" i="12" s="1"/>
  <c r="AE46" i="12" s="1"/>
  <c r="AE54" i="12" s="1"/>
  <c r="AF24" i="34"/>
  <c r="AG21" i="34"/>
  <c r="AG31" i="15"/>
  <c r="AH13" i="13" s="1"/>
  <c r="AG32" i="15"/>
  <c r="AS46" i="11"/>
  <c r="AF15" i="15"/>
  <c r="AG13" i="15" s="1"/>
  <c r="AG14" i="15" s="1"/>
  <c r="AH18" i="15" s="1"/>
  <c r="AR65" i="11" l="1"/>
  <c r="AQ64" i="11"/>
  <c r="AQ45" i="41" s="1"/>
  <c r="AR63" i="11"/>
  <c r="AQ44" i="41"/>
  <c r="AR59" i="11"/>
  <c r="AQ34" i="41"/>
  <c r="AQ31" i="41" s="1"/>
  <c r="AQ55" i="11"/>
  <c r="AR10" i="11"/>
  <c r="AF33" i="34"/>
  <c r="AG18" i="13" s="1"/>
  <c r="AG31" i="34"/>
  <c r="AF62" i="12" s="1"/>
  <c r="AR13" i="41"/>
  <c r="AR16" i="11"/>
  <c r="AQ15" i="11"/>
  <c r="AG6" i="27"/>
  <c r="AF4" i="41"/>
  <c r="AG19" i="34"/>
  <c r="AG30" i="34" s="1"/>
  <c r="AH31" i="15"/>
  <c r="AI13" i="13" s="1"/>
  <c r="AH32" i="15"/>
  <c r="AH4" i="14"/>
  <c r="AG51" i="11" s="1"/>
  <c r="AH5" i="14"/>
  <c r="AG12" i="11" s="1"/>
  <c r="AT46" i="11"/>
  <c r="AG15" i="15"/>
  <c r="AH13" i="15" s="1"/>
  <c r="AH14" i="15" s="1"/>
  <c r="AI18" i="15" s="1"/>
  <c r="AS10" i="11" l="1"/>
  <c r="AS18" i="41"/>
  <c r="AS63" i="11"/>
  <c r="AR44" i="41"/>
  <c r="AR18" i="41"/>
  <c r="AS59" i="11"/>
  <c r="AR34" i="41"/>
  <c r="AR31" i="41" s="1"/>
  <c r="AR55" i="11"/>
  <c r="AR64" i="11"/>
  <c r="AR45" i="41" s="1"/>
  <c r="AS65" i="11"/>
  <c r="AS16" i="11"/>
  <c r="AR15" i="11"/>
  <c r="AG11" i="41"/>
  <c r="AF7" i="41"/>
  <c r="AG20" i="34"/>
  <c r="AG22" i="34" s="1"/>
  <c r="AG23" i="34" s="1"/>
  <c r="AG32" i="34" s="1"/>
  <c r="AI4" i="14"/>
  <c r="AH51" i="11" s="1"/>
  <c r="AI5" i="14"/>
  <c r="AH12" i="11" s="1"/>
  <c r="AI31" i="15"/>
  <c r="AJ13" i="13" s="1"/>
  <c r="AI32" i="15"/>
  <c r="AU46" i="11"/>
  <c r="AH15" i="15"/>
  <c r="AI13" i="15" s="1"/>
  <c r="AI14" i="15" s="1"/>
  <c r="AJ18" i="15" s="1"/>
  <c r="AT63" i="11" l="1"/>
  <c r="AS44" i="41"/>
  <c r="AT65" i="11"/>
  <c r="AS64" i="11"/>
  <c r="AS45" i="41" s="1"/>
  <c r="AT59" i="11"/>
  <c r="AS34" i="41"/>
  <c r="AS31" i="41" s="1"/>
  <c r="AS55" i="11"/>
  <c r="AT10" i="11"/>
  <c r="AT16" i="11"/>
  <c r="AT13" i="41" s="1"/>
  <c r="AS15" i="11"/>
  <c r="AS13" i="41"/>
  <c r="AH18" i="34"/>
  <c r="AH11" i="41"/>
  <c r="AF27" i="12"/>
  <c r="AF40" i="12" s="1"/>
  <c r="AF46" i="12" s="1"/>
  <c r="AF54" i="12" s="1"/>
  <c r="AG24" i="34"/>
  <c r="AH21" i="34"/>
  <c r="AJ4" i="14"/>
  <c r="AI51" i="11" s="1"/>
  <c r="AJ5" i="14"/>
  <c r="AI12" i="11" s="1"/>
  <c r="AJ31" i="15"/>
  <c r="AK13" i="13" s="1"/>
  <c r="AJ32" i="15"/>
  <c r="AV46" i="11"/>
  <c r="AI15" i="15"/>
  <c r="AJ13" i="15" s="1"/>
  <c r="AJ14" i="15" s="1"/>
  <c r="AK18" i="15" s="1"/>
  <c r="AU10" i="11" l="1"/>
  <c r="AU18" i="41"/>
  <c r="AU65" i="11"/>
  <c r="AT64" i="11"/>
  <c r="AT45" i="41" s="1"/>
  <c r="AT18" i="41"/>
  <c r="AU59" i="11"/>
  <c r="AT34" i="41"/>
  <c r="AT31" i="41" s="1"/>
  <c r="AT55" i="11"/>
  <c r="AU63" i="11"/>
  <c r="AT44" i="41"/>
  <c r="AG33" i="34"/>
  <c r="AH18" i="13" s="1"/>
  <c r="AH31" i="34"/>
  <c r="AG62" i="12" s="1"/>
  <c r="AT15" i="11"/>
  <c r="AU16" i="11"/>
  <c r="AH6" i="27"/>
  <c r="AG4" i="41"/>
  <c r="AG7" i="41" s="1"/>
  <c r="AI11" i="41"/>
  <c r="AH19" i="34"/>
  <c r="AK31" i="15"/>
  <c r="AL13" i="13" s="1"/>
  <c r="AK32" i="15"/>
  <c r="AK4" i="14"/>
  <c r="AJ51" i="11" s="1"/>
  <c r="AK5" i="14"/>
  <c r="AJ12" i="11" s="1"/>
  <c r="AW46" i="11"/>
  <c r="AJ15" i="15"/>
  <c r="AK13" i="15" s="1"/>
  <c r="AK14" i="15" s="1"/>
  <c r="AL18" i="15" s="1"/>
  <c r="AL32" i="15" s="1"/>
  <c r="AU64" i="11" l="1"/>
  <c r="AU45" i="41" s="1"/>
  <c r="AV65" i="11"/>
  <c r="AV59" i="11"/>
  <c r="AU34" i="41"/>
  <c r="AU31" i="41" s="1"/>
  <c r="AU55" i="11"/>
  <c r="AV63" i="11"/>
  <c r="AU44" i="41"/>
  <c r="AV10" i="11"/>
  <c r="AH20" i="34"/>
  <c r="AH22" i="34" s="1"/>
  <c r="AI18" i="34" s="1"/>
  <c r="AH30" i="34"/>
  <c r="AV13" i="41"/>
  <c r="AV16" i="11"/>
  <c r="AU15" i="11"/>
  <c r="AU13" i="41"/>
  <c r="AJ11" i="41"/>
  <c r="AM4" i="14"/>
  <c r="AL51" i="11" s="1"/>
  <c r="D51" i="40" s="1"/>
  <c r="AM5" i="14"/>
  <c r="AL12" i="11" s="1"/>
  <c r="AL4" i="14"/>
  <c r="AK51" i="11" s="1"/>
  <c r="AL5" i="14"/>
  <c r="AK12" i="11" s="1"/>
  <c r="AX46" i="11"/>
  <c r="AX16" i="15"/>
  <c r="AL31" i="15"/>
  <c r="AM13" i="13" s="1"/>
  <c r="AK15" i="15"/>
  <c r="AL13" i="15" s="1"/>
  <c r="AL14" i="15" s="1"/>
  <c r="AM17" i="15" s="1"/>
  <c r="AM18" i="15" s="1"/>
  <c r="AW10" i="11" l="1"/>
  <c r="AW18" i="41"/>
  <c r="AW59" i="11"/>
  <c r="AV34" i="41"/>
  <c r="AV31" i="41" s="1"/>
  <c r="AV55" i="11"/>
  <c r="AW63" i="11"/>
  <c r="AV44" i="41"/>
  <c r="AV64" i="11"/>
  <c r="AV45" i="41" s="1"/>
  <c r="AW65" i="11"/>
  <c r="AV18" i="41"/>
  <c r="AH23" i="34"/>
  <c r="AH32" i="34" s="1"/>
  <c r="AG27" i="12" s="1"/>
  <c r="AG40" i="12" s="1"/>
  <c r="AG46" i="12" s="1"/>
  <c r="AG54" i="12" s="1"/>
  <c r="AV15" i="11"/>
  <c r="AW16" i="11"/>
  <c r="AL11" i="41"/>
  <c r="D12" i="40"/>
  <c r="AK11" i="41"/>
  <c r="AI21" i="34"/>
  <c r="AM31" i="15"/>
  <c r="AN13" i="13" s="1"/>
  <c r="AM32" i="15"/>
  <c r="AY46" i="11"/>
  <c r="AL15" i="15"/>
  <c r="AX59" i="11" l="1"/>
  <c r="AW34" i="41"/>
  <c r="AW31" i="41" s="1"/>
  <c r="AW55" i="11"/>
  <c r="AX63" i="11"/>
  <c r="AW44" i="41"/>
  <c r="AW64" i="11"/>
  <c r="AW45" i="41" s="1"/>
  <c r="AX65" i="11"/>
  <c r="AX10" i="11"/>
  <c r="AH24" i="34"/>
  <c r="AH33" i="34" s="1"/>
  <c r="AI18" i="13" s="1"/>
  <c r="AI31" i="34"/>
  <c r="AH62" i="12" s="1"/>
  <c r="AW15" i="11"/>
  <c r="AX16" i="11"/>
  <c r="AW13" i="41"/>
  <c r="AI6" i="27"/>
  <c r="AH4" i="41"/>
  <c r="AH7" i="41" s="1"/>
  <c r="E11" i="43"/>
  <c r="AI19" i="34"/>
  <c r="AI30" i="34" s="1"/>
  <c r="AN4" i="14"/>
  <c r="AM51" i="11" s="1"/>
  <c r="AN5" i="14"/>
  <c r="AM12" i="11" s="1"/>
  <c r="AZ46" i="11"/>
  <c r="AM13" i="15"/>
  <c r="AM14" i="15" s="1"/>
  <c r="AN18" i="15" s="1"/>
  <c r="AY10" i="11" l="1"/>
  <c r="E10" i="40"/>
  <c r="AY18" i="41"/>
  <c r="AY63" i="11"/>
  <c r="E63" i="40"/>
  <c r="AX44" i="41"/>
  <c r="F44" i="43" s="1"/>
  <c r="E65" i="40"/>
  <c r="E64" i="40" s="1"/>
  <c r="AY65" i="11"/>
  <c r="AX64" i="11"/>
  <c r="AX45" i="41" s="1"/>
  <c r="F45" i="43" s="1"/>
  <c r="AX18" i="41"/>
  <c r="F18" i="43" s="1"/>
  <c r="AY59" i="11"/>
  <c r="E59" i="40"/>
  <c r="E55" i="40" s="1"/>
  <c r="AX34" i="41"/>
  <c r="AX55" i="11"/>
  <c r="E16" i="40"/>
  <c r="E15" i="40" s="1"/>
  <c r="AX15" i="11"/>
  <c r="AY16" i="11"/>
  <c r="AY13" i="41" s="1"/>
  <c r="AX13" i="41"/>
  <c r="F13" i="43" s="1"/>
  <c r="AM11" i="41"/>
  <c r="AI20" i="34"/>
  <c r="AI22" i="34" s="1"/>
  <c r="AN31" i="15"/>
  <c r="AO13" i="13" s="1"/>
  <c r="AN32" i="15"/>
  <c r="BA46" i="11"/>
  <c r="AM15" i="15"/>
  <c r="AY64" i="11" l="1"/>
  <c r="AY45" i="41" s="1"/>
  <c r="AZ65" i="11"/>
  <c r="AZ63" i="11"/>
  <c r="AY44" i="41"/>
  <c r="AZ59" i="11"/>
  <c r="AY34" i="41"/>
  <c r="AY31" i="41" s="1"/>
  <c r="AY55" i="11"/>
  <c r="F34" i="43"/>
  <c r="F31" i="43" s="1"/>
  <c r="AX31" i="41"/>
  <c r="AZ10" i="11"/>
  <c r="AZ18" i="41" s="1"/>
  <c r="AY15" i="11"/>
  <c r="AZ16" i="11"/>
  <c r="AZ13" i="41" s="1"/>
  <c r="AI23" i="34"/>
  <c r="AI32" i="34" s="1"/>
  <c r="AJ18" i="34"/>
  <c r="AO4" i="14"/>
  <c r="AN51" i="11" s="1"/>
  <c r="AO5" i="14"/>
  <c r="AN12" i="11" s="1"/>
  <c r="BB46" i="11"/>
  <c r="AN13" i="15"/>
  <c r="AN14" i="15" s="1"/>
  <c r="AO18" i="15" s="1"/>
  <c r="BA63" i="11" l="1"/>
  <c r="AZ44" i="41"/>
  <c r="BA10" i="11"/>
  <c r="AZ64" i="11"/>
  <c r="AZ45" i="41" s="1"/>
  <c r="BA65" i="11"/>
  <c r="BA59" i="11"/>
  <c r="AZ34" i="41"/>
  <c r="AZ31" i="41" s="1"/>
  <c r="AZ55" i="11"/>
  <c r="BA16" i="11"/>
  <c r="AZ15" i="11"/>
  <c r="AN11" i="41"/>
  <c r="AJ21" i="34"/>
  <c r="AH27" i="12"/>
  <c r="AH40" i="12" s="1"/>
  <c r="AH46" i="12" s="1"/>
  <c r="AH54" i="12" s="1"/>
  <c r="AI24" i="34"/>
  <c r="AO31" i="15"/>
  <c r="AP13" i="13" s="1"/>
  <c r="AO32" i="15"/>
  <c r="BC46" i="11"/>
  <c r="AN15" i="15"/>
  <c r="BB59" i="11" l="1"/>
  <c r="BA34" i="41"/>
  <c r="BA31" i="41" s="1"/>
  <c r="BA55" i="11"/>
  <c r="BB10" i="11"/>
  <c r="BB18" i="41"/>
  <c r="BA64" i="11"/>
  <c r="BA45" i="41" s="1"/>
  <c r="BB65" i="11"/>
  <c r="BB63" i="11"/>
  <c r="BA44" i="41"/>
  <c r="BA18" i="41"/>
  <c r="AJ31" i="34"/>
  <c r="AI62" i="12" s="1"/>
  <c r="AI33" i="34"/>
  <c r="AJ18" i="13" s="1"/>
  <c r="BB16" i="11"/>
  <c r="BA15" i="11"/>
  <c r="BA13" i="41"/>
  <c r="AJ6" i="27"/>
  <c r="AI4" i="41"/>
  <c r="AI7" i="41" s="1"/>
  <c r="AJ19" i="34"/>
  <c r="AJ30" i="34" s="1"/>
  <c r="AP4" i="14"/>
  <c r="AO51" i="11" s="1"/>
  <c r="AP5" i="14"/>
  <c r="AO12" i="11" s="1"/>
  <c r="BD46" i="11"/>
  <c r="AO13" i="15"/>
  <c r="AO14" i="15" s="1"/>
  <c r="AP18" i="15" s="1"/>
  <c r="BC65" i="11" l="1"/>
  <c r="BB64" i="11"/>
  <c r="BB45" i="41" s="1"/>
  <c r="BC59" i="11"/>
  <c r="BB34" i="41"/>
  <c r="BB31" i="41" s="1"/>
  <c r="BB55" i="11"/>
  <c r="BC63" i="11"/>
  <c r="BB44" i="41"/>
  <c r="BC10" i="11"/>
  <c r="BC18" i="41"/>
  <c r="BC16" i="11"/>
  <c r="BB15" i="11"/>
  <c r="BB13" i="41"/>
  <c r="AO11" i="41"/>
  <c r="AJ20" i="34"/>
  <c r="AJ22" i="34" s="1"/>
  <c r="AP31" i="15"/>
  <c r="AQ13" i="13" s="1"/>
  <c r="AP32" i="15"/>
  <c r="BE46" i="11"/>
  <c r="AO15" i="15"/>
  <c r="AP13" i="15" s="1"/>
  <c r="AP14" i="15" s="1"/>
  <c r="AQ18" i="15" s="1"/>
  <c r="BD63" i="11" l="1"/>
  <c r="BC44" i="41"/>
  <c r="BD10" i="11"/>
  <c r="BD18" i="41"/>
  <c r="BC64" i="11"/>
  <c r="BC45" i="41" s="1"/>
  <c r="BD65" i="11"/>
  <c r="BD59" i="11"/>
  <c r="BC34" i="41"/>
  <c r="BC31" i="41" s="1"/>
  <c r="BC55" i="11"/>
  <c r="BD16" i="11"/>
  <c r="BC15" i="11"/>
  <c r="BC13" i="41"/>
  <c r="AJ23" i="34"/>
  <c r="AJ32" i="34" s="1"/>
  <c r="AK18" i="34"/>
  <c r="AQ4" i="14"/>
  <c r="AP51" i="11" s="1"/>
  <c r="AQ5" i="14"/>
  <c r="AP12" i="11" s="1"/>
  <c r="AQ31" i="15"/>
  <c r="AR13" i="13" s="1"/>
  <c r="AQ32" i="15"/>
  <c r="BF46" i="11"/>
  <c r="AP15" i="15"/>
  <c r="AQ13" i="15" s="1"/>
  <c r="AQ14" i="15" s="1"/>
  <c r="AR18" i="15" s="1"/>
  <c r="BE59" i="11" l="1"/>
  <c r="BD34" i="41"/>
  <c r="BD31" i="41" s="1"/>
  <c r="BD55" i="11"/>
  <c r="BE10" i="11"/>
  <c r="BD64" i="11"/>
  <c r="BD45" i="41" s="1"/>
  <c r="BE65" i="11"/>
  <c r="BE63" i="11"/>
  <c r="BD44" i="41"/>
  <c r="BE16" i="11"/>
  <c r="BD15" i="11"/>
  <c r="BD13" i="41"/>
  <c r="AP11" i="41"/>
  <c r="AI27" i="12"/>
  <c r="AI40" i="12" s="1"/>
  <c r="AI46" i="12" s="1"/>
  <c r="AI54" i="12" s="1"/>
  <c r="AJ24" i="34"/>
  <c r="AK21" i="34"/>
  <c r="AR31" i="15"/>
  <c r="AS13" i="13" s="1"/>
  <c r="AR32" i="15"/>
  <c r="AR4" i="14"/>
  <c r="AQ51" i="11" s="1"/>
  <c r="AR5" i="14"/>
  <c r="AQ12" i="11" s="1"/>
  <c r="BG46" i="11"/>
  <c r="AQ15" i="15"/>
  <c r="BF10" i="11" l="1"/>
  <c r="BF18" i="41"/>
  <c r="BE64" i="11"/>
  <c r="BE45" i="41" s="1"/>
  <c r="BF65" i="11"/>
  <c r="BF63" i="11"/>
  <c r="BE44" i="41"/>
  <c r="BE18" i="41"/>
  <c r="BF59" i="11"/>
  <c r="BE34" i="41"/>
  <c r="BE31" i="41" s="1"/>
  <c r="BE55" i="11"/>
  <c r="AJ33" i="34"/>
  <c r="AK18" i="13" s="1"/>
  <c r="AK31" i="34"/>
  <c r="AJ62" i="12" s="1"/>
  <c r="BF16" i="11"/>
  <c r="BE15" i="11"/>
  <c r="BE13" i="41"/>
  <c r="AK6" i="27"/>
  <c r="AJ4" i="41"/>
  <c r="AJ7" i="41" s="1"/>
  <c r="AQ11" i="41"/>
  <c r="AK19" i="34"/>
  <c r="AK30" i="34" s="1"/>
  <c r="AS4" i="14"/>
  <c r="AR51" i="11" s="1"/>
  <c r="AS5" i="14"/>
  <c r="AR12" i="11" s="1"/>
  <c r="BH46" i="11"/>
  <c r="AR13" i="15"/>
  <c r="AR14" i="15" s="1"/>
  <c r="AS18" i="15" s="1"/>
  <c r="BG59" i="11" l="1"/>
  <c r="BF34" i="41"/>
  <c r="BF31" i="41" s="1"/>
  <c r="BF55" i="11"/>
  <c r="BF64" i="11"/>
  <c r="BF45" i="41" s="1"/>
  <c r="BG65" i="11"/>
  <c r="BG63" i="11"/>
  <c r="BF44" i="41"/>
  <c r="BG10" i="11"/>
  <c r="BG18" i="41"/>
  <c r="AK20" i="34"/>
  <c r="AK22" i="34" s="1"/>
  <c r="AK23" i="34" s="1"/>
  <c r="AK32" i="34" s="1"/>
  <c r="BF15" i="11"/>
  <c r="BG16" i="11"/>
  <c r="BF13" i="41"/>
  <c r="AR11" i="41"/>
  <c r="AS31" i="15"/>
  <c r="AT13" i="13" s="1"/>
  <c r="AS32" i="15"/>
  <c r="BI46" i="11"/>
  <c r="BJ46" i="11"/>
  <c r="AR15" i="15"/>
  <c r="AS13" i="15" s="1"/>
  <c r="AS14" i="15" s="1"/>
  <c r="AT18" i="15" s="1"/>
  <c r="AL18" i="34" l="1"/>
  <c r="BH63" i="11"/>
  <c r="BG44" i="41"/>
  <c r="BH10" i="11"/>
  <c r="BG64" i="11"/>
  <c r="BG45" i="41" s="1"/>
  <c r="BH65" i="11"/>
  <c r="BH59" i="11"/>
  <c r="BG34" i="41"/>
  <c r="BG31" i="41" s="1"/>
  <c r="BG55" i="11"/>
  <c r="BG15" i="11"/>
  <c r="BH16" i="11"/>
  <c r="BG13" i="41"/>
  <c r="AJ27" i="12"/>
  <c r="AJ40" i="12" s="1"/>
  <c r="AJ46" i="12" s="1"/>
  <c r="AJ54" i="12" s="1"/>
  <c r="AK24" i="34"/>
  <c r="AL21" i="34"/>
  <c r="AT31" i="15"/>
  <c r="AU13" i="13" s="1"/>
  <c r="AT32" i="15"/>
  <c r="AT4" i="14"/>
  <c r="AS51" i="11" s="1"/>
  <c r="AT5" i="14"/>
  <c r="AS12" i="11" s="1"/>
  <c r="AS15" i="15"/>
  <c r="BI59" i="11" l="1"/>
  <c r="BH34" i="41"/>
  <c r="BH31" i="41" s="1"/>
  <c r="BH55" i="11"/>
  <c r="BI10" i="11"/>
  <c r="BH64" i="11"/>
  <c r="BH45" i="41" s="1"/>
  <c r="BI65" i="11"/>
  <c r="BI63" i="11"/>
  <c r="BH44" i="41"/>
  <c r="BH18" i="41"/>
  <c r="AL31" i="34"/>
  <c r="AK62" i="12" s="1"/>
  <c r="D62" i="42" s="1"/>
  <c r="AK33" i="34"/>
  <c r="AL18" i="13" s="1"/>
  <c r="BI16" i="11"/>
  <c r="BH15" i="11"/>
  <c r="BH13" i="41"/>
  <c r="AS11" i="41"/>
  <c r="AL6" i="27"/>
  <c r="AK4" i="41"/>
  <c r="AK7" i="41" s="1"/>
  <c r="AL19" i="34"/>
  <c r="AL30" i="34" s="1"/>
  <c r="AU4" i="14"/>
  <c r="AT51" i="11" s="1"/>
  <c r="AU5" i="14"/>
  <c r="AT12" i="11" s="1"/>
  <c r="AT13" i="15"/>
  <c r="AT14" i="15" s="1"/>
  <c r="AU18" i="15" s="1"/>
  <c r="BJ63" i="11" l="1"/>
  <c r="BI44" i="41"/>
  <c r="BJ10" i="11"/>
  <c r="F10" i="40" s="1"/>
  <c r="BJ18" i="41"/>
  <c r="G18" i="43" s="1"/>
  <c r="BJ65" i="11"/>
  <c r="BI64" i="11"/>
  <c r="BI45" i="41" s="1"/>
  <c r="BI18" i="41"/>
  <c r="BJ59" i="11"/>
  <c r="BI34" i="41"/>
  <c r="BI31" i="41" s="1"/>
  <c r="BI55" i="11"/>
  <c r="BJ16" i="11"/>
  <c r="BI15" i="11"/>
  <c r="BI13" i="41"/>
  <c r="AT11" i="41"/>
  <c r="AL20" i="34"/>
  <c r="AL22" i="34" s="1"/>
  <c r="AU31" i="15"/>
  <c r="AV13" i="13" s="1"/>
  <c r="AU32" i="15"/>
  <c r="AT15" i="15"/>
  <c r="F59" i="40" l="1"/>
  <c r="F55" i="40" s="1"/>
  <c r="BJ34" i="41"/>
  <c r="BJ55" i="11"/>
  <c r="BJ64" i="11"/>
  <c r="BJ45" i="41" s="1"/>
  <c r="G45" i="43" s="1"/>
  <c r="F65" i="40"/>
  <c r="F64" i="40" s="1"/>
  <c r="F63" i="40"/>
  <c r="BJ44" i="41"/>
  <c r="G44" i="43" s="1"/>
  <c r="BJ15" i="11"/>
  <c r="F16" i="40"/>
  <c r="F15" i="40" s="1"/>
  <c r="BJ13" i="41"/>
  <c r="G13" i="43" s="1"/>
  <c r="AL23" i="34"/>
  <c r="AL32" i="34" s="1"/>
  <c r="AM18" i="34"/>
  <c r="AV4" i="14"/>
  <c r="AU51" i="11" s="1"/>
  <c r="AV5" i="14"/>
  <c r="AU12" i="11" s="1"/>
  <c r="AU13" i="15"/>
  <c r="AU14" i="15" s="1"/>
  <c r="AV18" i="15" s="1"/>
  <c r="G34" i="43" l="1"/>
  <c r="G31" i="43" s="1"/>
  <c r="BJ31" i="41"/>
  <c r="AU11" i="41"/>
  <c r="AK27" i="12"/>
  <c r="AL24" i="34"/>
  <c r="AM21" i="34"/>
  <c r="AV31" i="15"/>
  <c r="AW13" i="13" s="1"/>
  <c r="AV32" i="15"/>
  <c r="AU15" i="15"/>
  <c r="AV13" i="15" s="1"/>
  <c r="AV14" i="15" s="1"/>
  <c r="AW18" i="15" s="1"/>
  <c r="AM31" i="34" l="1"/>
  <c r="AL62" i="12" s="1"/>
  <c r="AL33" i="34"/>
  <c r="AM18" i="13" s="1"/>
  <c r="AK40" i="12"/>
  <c r="AK46" i="12" s="1"/>
  <c r="AK54" i="12" s="1"/>
  <c r="D27" i="42"/>
  <c r="D40" i="42" s="1"/>
  <c r="D46" i="42" s="1"/>
  <c r="D54" i="42" s="1"/>
  <c r="F6" i="44" s="1"/>
  <c r="AM19" i="34"/>
  <c r="AM30" i="34" s="1"/>
  <c r="AW31" i="15"/>
  <c r="AX13" i="13" s="1"/>
  <c r="AW32" i="15"/>
  <c r="AW4" i="14"/>
  <c r="AV51" i="11" s="1"/>
  <c r="AW5" i="14"/>
  <c r="AV12" i="11" s="1"/>
  <c r="AV15" i="15"/>
  <c r="AW13" i="15" s="1"/>
  <c r="AW14" i="15" s="1"/>
  <c r="AX18" i="15" s="1"/>
  <c r="AX32" i="15" s="1"/>
  <c r="AV11" i="41" l="1"/>
  <c r="AM6" i="27"/>
  <c r="AL4" i="41"/>
  <c r="AM20" i="34"/>
  <c r="AM22" i="34" s="1"/>
  <c r="AM23" i="34" s="1"/>
  <c r="AM32" i="34" s="1"/>
  <c r="AY4" i="14"/>
  <c r="AX51" i="11" s="1"/>
  <c r="E51" i="40" s="1"/>
  <c r="AY5" i="14"/>
  <c r="AX12" i="11" s="1"/>
  <c r="AX4" i="14"/>
  <c r="AW51" i="11" s="1"/>
  <c r="AX5" i="14"/>
  <c r="AW12" i="11" s="1"/>
  <c r="BJ16" i="15"/>
  <c r="AX31" i="15"/>
  <c r="AY13" i="13" s="1"/>
  <c r="AW15" i="15"/>
  <c r="AX13" i="15" s="1"/>
  <c r="AX14" i="15" s="1"/>
  <c r="AY17" i="15" s="1"/>
  <c r="AY18" i="15" s="1"/>
  <c r="AN18" i="34" l="1"/>
  <c r="AN21" i="34" s="1"/>
  <c r="AX11" i="41"/>
  <c r="AL7" i="41"/>
  <c r="E4" i="43"/>
  <c r="E7" i="43" s="1"/>
  <c r="E12" i="40"/>
  <c r="AW11" i="41"/>
  <c r="AL27" i="12"/>
  <c r="AM24" i="34"/>
  <c r="AY31" i="15"/>
  <c r="AZ13" i="13" s="1"/>
  <c r="AY32" i="15"/>
  <c r="AX15" i="15"/>
  <c r="AM33" i="34" l="1"/>
  <c r="AN18" i="13" s="1"/>
  <c r="AN31" i="34"/>
  <c r="AM62" i="12" s="1"/>
  <c r="AL40" i="12"/>
  <c r="AL46" i="12" s="1"/>
  <c r="AL54" i="12" s="1"/>
  <c r="F11" i="43"/>
  <c r="AN19" i="34"/>
  <c r="AZ4" i="14"/>
  <c r="AY51" i="11" s="1"/>
  <c r="AZ5" i="14"/>
  <c r="AY12" i="11" s="1"/>
  <c r="AY13" i="15"/>
  <c r="AY14" i="15" s="1"/>
  <c r="AZ18" i="15" s="1"/>
  <c r="AN20" i="34" l="1"/>
  <c r="AN22" i="34" s="1"/>
  <c r="AN23" i="34" s="1"/>
  <c r="AN32" i="34" s="1"/>
  <c r="AN30" i="34"/>
  <c r="AY11" i="41"/>
  <c r="AN6" i="27"/>
  <c r="AM4" i="41"/>
  <c r="AZ31" i="15"/>
  <c r="BA13" i="13" s="1"/>
  <c r="AZ32" i="15"/>
  <c r="AY15" i="15"/>
  <c r="AO18" i="34" l="1"/>
  <c r="AO21" i="34" s="1"/>
  <c r="AM7" i="41"/>
  <c r="AM27" i="12"/>
  <c r="AN24" i="34"/>
  <c r="BA4" i="14"/>
  <c r="AZ51" i="11" s="1"/>
  <c r="BA5" i="14"/>
  <c r="AZ12" i="11" s="1"/>
  <c r="AZ13" i="15"/>
  <c r="AZ14" i="15" s="1"/>
  <c r="BA18" i="15" s="1"/>
  <c r="AO31" i="34" l="1"/>
  <c r="AN62" i="12" s="1"/>
  <c r="AN33" i="34"/>
  <c r="AO18" i="13" s="1"/>
  <c r="AZ11" i="41"/>
  <c r="AM40" i="12"/>
  <c r="AM46" i="12" s="1"/>
  <c r="AM54" i="12" s="1"/>
  <c r="AO19" i="34"/>
  <c r="AO30" i="34" s="1"/>
  <c r="BA31" i="15"/>
  <c r="BB13" i="13" s="1"/>
  <c r="BA32" i="15"/>
  <c r="AZ15" i="15"/>
  <c r="BA13" i="15" s="1"/>
  <c r="BA14" i="15" s="1"/>
  <c r="BB18" i="15" s="1"/>
  <c r="AO6" i="27" l="1"/>
  <c r="AN4" i="41"/>
  <c r="AO20" i="34"/>
  <c r="AO22" i="34" s="1"/>
  <c r="BB31" i="15"/>
  <c r="BC13" i="13" s="1"/>
  <c r="BB32" i="15"/>
  <c r="BB4" i="14"/>
  <c r="BA51" i="11" s="1"/>
  <c r="BB5" i="14"/>
  <c r="BA12" i="11" s="1"/>
  <c r="BA15" i="15"/>
  <c r="BB13" i="15" s="1"/>
  <c r="BB14" i="15" s="1"/>
  <c r="BC18" i="15" s="1"/>
  <c r="AN7" i="41" l="1"/>
  <c r="BA11" i="41"/>
  <c r="AO23" i="34"/>
  <c r="AO32" i="34" s="1"/>
  <c r="AP18" i="34"/>
  <c r="BC4" i="14"/>
  <c r="BB51" i="11" s="1"/>
  <c r="BC5" i="14"/>
  <c r="BB12" i="11" s="1"/>
  <c r="BC31" i="15"/>
  <c r="BD13" i="13" s="1"/>
  <c r="BC32" i="15"/>
  <c r="BB15" i="15"/>
  <c r="BC13" i="15" s="1"/>
  <c r="BC14" i="15" s="1"/>
  <c r="BD18" i="15" s="1"/>
  <c r="BB11" i="41" l="1"/>
  <c r="AP21" i="34"/>
  <c r="AN27" i="12"/>
  <c r="AO24" i="34"/>
  <c r="BD31" i="15"/>
  <c r="BE13" i="13" s="1"/>
  <c r="BD32" i="15"/>
  <c r="BD4" i="14"/>
  <c r="BC51" i="11" s="1"/>
  <c r="BD5" i="14"/>
  <c r="BC12" i="11" s="1"/>
  <c r="BC15" i="15"/>
  <c r="BD13" i="15" s="1"/>
  <c r="BD14" i="15" s="1"/>
  <c r="BE18" i="15" s="1"/>
  <c r="AP31" i="34" l="1"/>
  <c r="AO62" i="12" s="1"/>
  <c r="AO33" i="34"/>
  <c r="AP18" i="13" s="1"/>
  <c r="BC11" i="41"/>
  <c r="AP19" i="34"/>
  <c r="AP30" i="34" s="1"/>
  <c r="AN40" i="12"/>
  <c r="AN46" i="12" s="1"/>
  <c r="AN54" i="12" s="1"/>
  <c r="BE31" i="15"/>
  <c r="BF13" i="13" s="1"/>
  <c r="BE32" i="15"/>
  <c r="BE4" i="14"/>
  <c r="BD51" i="11" s="1"/>
  <c r="BE5" i="14"/>
  <c r="BD12" i="11" s="1"/>
  <c r="BD15" i="15"/>
  <c r="AP20" i="34" l="1"/>
  <c r="AP22" i="34" s="1"/>
  <c r="AQ18" i="34" s="1"/>
  <c r="BD11" i="41"/>
  <c r="AP6" i="27"/>
  <c r="AO4" i="41"/>
  <c r="AP23" i="34"/>
  <c r="AP32" i="34" s="1"/>
  <c r="BF4" i="14"/>
  <c r="BE51" i="11" s="1"/>
  <c r="BF5" i="14"/>
  <c r="BE12" i="11" s="1"/>
  <c r="BE13" i="15"/>
  <c r="BE14" i="15" s="1"/>
  <c r="BF18" i="15" s="1"/>
  <c r="BE11" i="41" l="1"/>
  <c r="AO7" i="41"/>
  <c r="AQ21" i="34"/>
  <c r="AO27" i="12"/>
  <c r="AP24" i="34"/>
  <c r="BF31" i="15"/>
  <c r="BG13" i="13" s="1"/>
  <c r="BF32" i="15"/>
  <c r="BE15" i="15"/>
  <c r="BF13" i="15" s="1"/>
  <c r="BF14" i="15" s="1"/>
  <c r="BG18" i="15" s="1"/>
  <c r="AQ31" i="34" l="1"/>
  <c r="AP62" i="12" s="1"/>
  <c r="AP33" i="34"/>
  <c r="AQ18" i="13" s="1"/>
  <c r="AO40" i="12"/>
  <c r="AO46" i="12" s="1"/>
  <c r="AO54" i="12" s="1"/>
  <c r="AQ19" i="34"/>
  <c r="BG4" i="14"/>
  <c r="BF51" i="11" s="1"/>
  <c r="BG5" i="14"/>
  <c r="BF12" i="11" s="1"/>
  <c r="BG31" i="15"/>
  <c r="BH13" i="13" s="1"/>
  <c r="BG32" i="15"/>
  <c r="BF15" i="15"/>
  <c r="AQ20" i="34" l="1"/>
  <c r="AQ22" i="34" s="1"/>
  <c r="AQ23" i="34" s="1"/>
  <c r="AQ32" i="34" s="1"/>
  <c r="AQ30" i="34"/>
  <c r="AQ6" i="27"/>
  <c r="AP4" i="41"/>
  <c r="BF11" i="41"/>
  <c r="BH4" i="14"/>
  <c r="BG51" i="11" s="1"/>
  <c r="BH5" i="14"/>
  <c r="BG12" i="11" s="1"/>
  <c r="BG13" i="15"/>
  <c r="BG14" i="15" s="1"/>
  <c r="BH18" i="15" s="1"/>
  <c r="AR18" i="34" l="1"/>
  <c r="BG11" i="41"/>
  <c r="AP7" i="41"/>
  <c r="AR21" i="34"/>
  <c r="AP27" i="12"/>
  <c r="AQ24" i="34"/>
  <c r="BH31" i="15"/>
  <c r="BI13" i="13" s="1"/>
  <c r="BH32" i="15"/>
  <c r="BG15" i="15"/>
  <c r="AR31" i="34" l="1"/>
  <c r="AQ62" i="12" s="1"/>
  <c r="AQ33" i="34"/>
  <c r="AR18" i="13" s="1"/>
  <c r="AP40" i="12"/>
  <c r="AP46" i="12" s="1"/>
  <c r="AP54" i="12" s="1"/>
  <c r="AR19" i="34"/>
  <c r="AR30" i="34" s="1"/>
  <c r="BI4" i="14"/>
  <c r="BH51" i="11" s="1"/>
  <c r="BI5" i="14"/>
  <c r="BH12" i="11" s="1"/>
  <c r="BH13" i="15"/>
  <c r="BH14" i="15" s="1"/>
  <c r="BI18" i="15" s="1"/>
  <c r="BH11" i="41" l="1"/>
  <c r="AR6" i="27"/>
  <c r="AQ4" i="41"/>
  <c r="AR20" i="34"/>
  <c r="AR22" i="34" s="1"/>
  <c r="AR23" i="34" s="1"/>
  <c r="AR32" i="34" s="1"/>
  <c r="BI31" i="15"/>
  <c r="BJ13" i="13" s="1"/>
  <c r="BI32" i="15"/>
  <c r="BH15" i="15"/>
  <c r="AQ7" i="41" l="1"/>
  <c r="AS18" i="34"/>
  <c r="AS21" i="34" s="1"/>
  <c r="AQ27" i="12"/>
  <c r="AQ40" i="12" s="1"/>
  <c r="AQ46" i="12" s="1"/>
  <c r="AQ54" i="12" s="1"/>
  <c r="AR24" i="34"/>
  <c r="BJ4" i="14"/>
  <c r="BI51" i="11" s="1"/>
  <c r="BJ5" i="14"/>
  <c r="BI12" i="11" s="1"/>
  <c r="BI13" i="15"/>
  <c r="BI14" i="15" s="1"/>
  <c r="BJ18" i="15" s="1"/>
  <c r="AR33" i="34" l="1"/>
  <c r="AS18" i="13" s="1"/>
  <c r="AS31" i="34"/>
  <c r="AR62" i="12" s="1"/>
  <c r="BI11" i="41"/>
  <c r="AS6" i="27"/>
  <c r="AR4" i="41"/>
  <c r="AR7" i="41" s="1"/>
  <c r="AS19" i="34"/>
  <c r="BJ31" i="15"/>
  <c r="BK13" i="13" s="1"/>
  <c r="BJ32" i="15"/>
  <c r="BI15" i="15"/>
  <c r="BJ13" i="15" s="1"/>
  <c r="BJ14" i="15" s="1"/>
  <c r="AS20" i="34" l="1"/>
  <c r="AS22" i="34" s="1"/>
  <c r="AS23" i="34" s="1"/>
  <c r="AS32" i="34" s="1"/>
  <c r="AS30" i="34"/>
  <c r="BK4" i="14"/>
  <c r="BJ51" i="11" s="1"/>
  <c r="F51" i="40" s="1"/>
  <c r="BK5" i="14"/>
  <c r="BJ15" i="15"/>
  <c r="AT18" i="34" l="1"/>
  <c r="AT21" i="34" s="1"/>
  <c r="AR27" i="12"/>
  <c r="AR40" i="12" s="1"/>
  <c r="AR46" i="12" s="1"/>
  <c r="AR54" i="12" s="1"/>
  <c r="AS24" i="34"/>
  <c r="BJ12" i="11"/>
  <c r="AS33" i="34" l="1"/>
  <c r="AT18" i="13" s="1"/>
  <c r="AT31" i="34"/>
  <c r="AS62" i="12" s="1"/>
  <c r="F12" i="40"/>
  <c r="BJ11" i="41"/>
  <c r="AT6" i="27"/>
  <c r="AS4" i="41"/>
  <c r="AS7" i="41" s="1"/>
  <c r="AT19" i="34"/>
  <c r="AT30" i="34" s="1"/>
  <c r="G11" i="43" l="1"/>
  <c r="AT20" i="34"/>
  <c r="AT22" i="34" s="1"/>
  <c r="AT23" i="34" s="1"/>
  <c r="AT32" i="34" s="1"/>
  <c r="AU18" i="34" l="1"/>
  <c r="AU21" i="34" s="1"/>
  <c r="AS27" i="12"/>
  <c r="AS40" i="12" s="1"/>
  <c r="AS46" i="12" s="1"/>
  <c r="AS54" i="12" s="1"/>
  <c r="AT24" i="34"/>
  <c r="AT33" i="34" l="1"/>
  <c r="AU18" i="13" s="1"/>
  <c r="AU31" i="34"/>
  <c r="AT62" i="12" s="1"/>
  <c r="AU6" i="27"/>
  <c r="AT4" i="41"/>
  <c r="AT7" i="41" s="1"/>
  <c r="AU19" i="34"/>
  <c r="AU20" i="34" l="1"/>
  <c r="AU22" i="34" s="1"/>
  <c r="AU23" i="34" s="1"/>
  <c r="AU32" i="34" s="1"/>
  <c r="AU30" i="34"/>
  <c r="AV18" i="34" l="1"/>
  <c r="AV21" i="34" s="1"/>
  <c r="AT27" i="12"/>
  <c r="AT40" i="12" s="1"/>
  <c r="AT46" i="12" s="1"/>
  <c r="AT54" i="12" s="1"/>
  <c r="AU24" i="34"/>
  <c r="AU33" i="34" l="1"/>
  <c r="AV18" i="13" s="1"/>
  <c r="AV31" i="34"/>
  <c r="AU62" i="12" s="1"/>
  <c r="AV6" i="27"/>
  <c r="AU4" i="41"/>
  <c r="AU7" i="41" s="1"/>
  <c r="AV19" i="34"/>
  <c r="AV20" i="34" l="1"/>
  <c r="AV22" i="34" s="1"/>
  <c r="AV23" i="34" s="1"/>
  <c r="AV32" i="34" s="1"/>
  <c r="AV30" i="34"/>
  <c r="AW18" i="34" l="1"/>
  <c r="AW21" i="34" s="1"/>
  <c r="AU27" i="12"/>
  <c r="AU40" i="12" s="1"/>
  <c r="AU46" i="12" s="1"/>
  <c r="AU54" i="12" s="1"/>
  <c r="AV24" i="34"/>
  <c r="AV33" i="34" l="1"/>
  <c r="AW18" i="13" s="1"/>
  <c r="AW31" i="34"/>
  <c r="AV62" i="12" s="1"/>
  <c r="AW6" i="27"/>
  <c r="AV4" i="41"/>
  <c r="AV7" i="41" s="1"/>
  <c r="AW19" i="34"/>
  <c r="AW30" i="34" s="1"/>
  <c r="AW20" i="34" l="1"/>
  <c r="AW22" i="34" s="1"/>
  <c r="AW23" i="34" l="1"/>
  <c r="AW32" i="34" s="1"/>
  <c r="AX18" i="34"/>
  <c r="AX21" i="34" l="1"/>
  <c r="AV27" i="12"/>
  <c r="AV40" i="12" s="1"/>
  <c r="AV46" i="12" s="1"/>
  <c r="AV54" i="12" s="1"/>
  <c r="AW24" i="34"/>
  <c r="AW33" i="34" l="1"/>
  <c r="AX18" i="13" s="1"/>
  <c r="AX31" i="34"/>
  <c r="AW62" i="12" s="1"/>
  <c r="E62" i="42" s="1"/>
  <c r="AX6" i="27"/>
  <c r="AW4" i="41"/>
  <c r="AW7" i="41" s="1"/>
  <c r="AX19" i="34"/>
  <c r="AX30" i="34" s="1"/>
  <c r="AX20" i="34" l="1"/>
  <c r="AX22" i="34" s="1"/>
  <c r="AX23" i="34" l="1"/>
  <c r="AX32" i="34" s="1"/>
  <c r="AY18" i="34"/>
  <c r="AY21" i="34" l="1"/>
  <c r="AW27" i="12"/>
  <c r="AX24" i="34"/>
  <c r="AX33" i="34" l="1"/>
  <c r="AY18" i="13" s="1"/>
  <c r="AY31" i="34"/>
  <c r="AX62" i="12" s="1"/>
  <c r="AW40" i="12"/>
  <c r="AW46" i="12" s="1"/>
  <c r="AW54" i="12" s="1"/>
  <c r="E27" i="42"/>
  <c r="E40" i="42" s="1"/>
  <c r="E46" i="42" s="1"/>
  <c r="E54" i="42" s="1"/>
  <c r="G6" i="44" s="1"/>
  <c r="AY19" i="34"/>
  <c r="AY30" i="34" s="1"/>
  <c r="AY6" i="27" l="1"/>
  <c r="AX4" i="41"/>
  <c r="AY20" i="34"/>
  <c r="AY22" i="34" s="1"/>
  <c r="AX7" i="41" l="1"/>
  <c r="F4" i="43"/>
  <c r="F7" i="43" s="1"/>
  <c r="AY23" i="34"/>
  <c r="AY32" i="34" s="1"/>
  <c r="AZ18" i="34"/>
  <c r="AZ21" i="34" l="1"/>
  <c r="AX27" i="12"/>
  <c r="AY24" i="34"/>
  <c r="AY33" i="34" l="1"/>
  <c r="AZ18" i="13" s="1"/>
  <c r="AZ31" i="34"/>
  <c r="AY62" i="12" s="1"/>
  <c r="AX40" i="12"/>
  <c r="AX46" i="12" s="1"/>
  <c r="AX54" i="12" s="1"/>
  <c r="AZ19" i="34"/>
  <c r="AZ30" i="34" s="1"/>
  <c r="AZ6" i="27" l="1"/>
  <c r="AY4" i="41"/>
  <c r="AZ20" i="34"/>
  <c r="AZ22" i="34" s="1"/>
  <c r="AY7" i="41" l="1"/>
  <c r="AZ23" i="34"/>
  <c r="AZ32" i="34" s="1"/>
  <c r="BA18" i="34"/>
  <c r="BA21" i="34" l="1"/>
  <c r="AY27" i="12"/>
  <c r="AZ24" i="34"/>
  <c r="AZ33" i="34" l="1"/>
  <c r="BA18" i="13" s="1"/>
  <c r="BA31" i="34"/>
  <c r="AZ62" i="12" s="1"/>
  <c r="AY40" i="12"/>
  <c r="AY46" i="12" s="1"/>
  <c r="AY54" i="12" s="1"/>
  <c r="BA19" i="34"/>
  <c r="BA20" i="34" l="1"/>
  <c r="BA22" i="34" s="1"/>
  <c r="BB18" i="34" s="1"/>
  <c r="BA30" i="34"/>
  <c r="BA6" i="27"/>
  <c r="AZ4" i="41"/>
  <c r="BA23" i="34" l="1"/>
  <c r="BA32" i="34" s="1"/>
  <c r="AZ27" i="12" s="1"/>
  <c r="AZ7" i="41"/>
  <c r="BB21" i="34"/>
  <c r="BA24" i="34"/>
  <c r="BB31" i="34" l="1"/>
  <c r="BA62" i="12" s="1"/>
  <c r="BA33" i="34"/>
  <c r="BB18" i="13" s="1"/>
  <c r="AZ40" i="12"/>
  <c r="AZ46" i="12" s="1"/>
  <c r="AZ54" i="12" s="1"/>
  <c r="BB19" i="34"/>
  <c r="BB30" i="34" s="1"/>
  <c r="BB6" i="27" l="1"/>
  <c r="BA4" i="41"/>
  <c r="BB20" i="34"/>
  <c r="BB22" i="34" s="1"/>
  <c r="BA7" i="41" l="1"/>
  <c r="BB23" i="34"/>
  <c r="BB32" i="34" s="1"/>
  <c r="BC18" i="34"/>
  <c r="BA27" i="12" l="1"/>
  <c r="BB24" i="34"/>
  <c r="BC21" i="34"/>
  <c r="BC31" i="34" l="1"/>
  <c r="BB62" i="12" s="1"/>
  <c r="BB33" i="34"/>
  <c r="BC18" i="13" s="1"/>
  <c r="BA40" i="12"/>
  <c r="BA46" i="12" s="1"/>
  <c r="BA54" i="12" s="1"/>
  <c r="BC19" i="34"/>
  <c r="BC20" i="34" l="1"/>
  <c r="BC22" i="34" s="1"/>
  <c r="BD18" i="34" s="1"/>
  <c r="BC30" i="34"/>
  <c r="BC6" i="27"/>
  <c r="BB4" i="41"/>
  <c r="BC23" i="34" l="1"/>
  <c r="BC32" i="34" s="1"/>
  <c r="BB27" i="12" s="1"/>
  <c r="BB7" i="41"/>
  <c r="BC24" i="34"/>
  <c r="BD21" i="34"/>
  <c r="BC33" i="34" l="1"/>
  <c r="BD18" i="13" s="1"/>
  <c r="BD31" i="34"/>
  <c r="BC62" i="12" s="1"/>
  <c r="BB40" i="12"/>
  <c r="BB46" i="12" s="1"/>
  <c r="BB54" i="12" s="1"/>
  <c r="BD19" i="34"/>
  <c r="BD30" i="34" s="1"/>
  <c r="BD6" i="27" l="1"/>
  <c r="BC4" i="41"/>
  <c r="BD20" i="34"/>
  <c r="BD22" i="34" s="1"/>
  <c r="BC7" i="41" l="1"/>
  <c r="BD23" i="34"/>
  <c r="BD32" i="34" s="1"/>
  <c r="BE18" i="34"/>
  <c r="BE21" i="34" l="1"/>
  <c r="BC27" i="12"/>
  <c r="BC40" i="12" s="1"/>
  <c r="BC46" i="12" s="1"/>
  <c r="BC54" i="12" s="1"/>
  <c r="BD24" i="34"/>
  <c r="BD33" i="34" l="1"/>
  <c r="BE18" i="13" s="1"/>
  <c r="BE31" i="34"/>
  <c r="BD62" i="12" s="1"/>
  <c r="BE6" i="27"/>
  <c r="BD4" i="41"/>
  <c r="BD7" i="41" s="1"/>
  <c r="BE19" i="34"/>
  <c r="BE20" i="34" l="1"/>
  <c r="BE22" i="34" s="1"/>
  <c r="BE23" i="34" s="1"/>
  <c r="BE32" i="34" s="1"/>
  <c r="BE30" i="34"/>
  <c r="BF18" i="34" l="1"/>
  <c r="BF21" i="34" s="1"/>
  <c r="BD27" i="12"/>
  <c r="BD40" i="12" s="1"/>
  <c r="BD46" i="12" s="1"/>
  <c r="BD54" i="12" s="1"/>
  <c r="BE24" i="34"/>
  <c r="BE33" i="34" l="1"/>
  <c r="BF18" i="13" s="1"/>
  <c r="BF31" i="34"/>
  <c r="BE62" i="12" s="1"/>
  <c r="BF6" i="27"/>
  <c r="BE4" i="41"/>
  <c r="BE7" i="41" s="1"/>
  <c r="BF19" i="34"/>
  <c r="BF20" i="34" l="1"/>
  <c r="BF22" i="34" s="1"/>
  <c r="BF23" i="34" s="1"/>
  <c r="BF32" i="34" s="1"/>
  <c r="BF30" i="34"/>
  <c r="BG18" i="34" l="1"/>
  <c r="BG21" i="34" s="1"/>
  <c r="BE27" i="12"/>
  <c r="BE40" i="12" s="1"/>
  <c r="BE46" i="12" s="1"/>
  <c r="BE54" i="12" s="1"/>
  <c r="BF24" i="34"/>
  <c r="BF33" i="34" l="1"/>
  <c r="BG18" i="13" s="1"/>
  <c r="BG31" i="34"/>
  <c r="BF62" i="12" s="1"/>
  <c r="BG6" i="27"/>
  <c r="BF4" i="41"/>
  <c r="BF7" i="41" s="1"/>
  <c r="BG19" i="34"/>
  <c r="BG30" i="34" s="1"/>
  <c r="BG20" i="34" l="1"/>
  <c r="BG22" i="34" s="1"/>
  <c r="BH18" i="34" s="1"/>
  <c r="BG23" i="34" l="1"/>
  <c r="BG32" i="34" s="1"/>
  <c r="BF27" i="12" s="1"/>
  <c r="BF40" i="12" s="1"/>
  <c r="BF46" i="12" s="1"/>
  <c r="BF54" i="12" s="1"/>
  <c r="BH21" i="34"/>
  <c r="BG24" i="34" l="1"/>
  <c r="BH31" i="34"/>
  <c r="BG62" i="12" s="1"/>
  <c r="BH6" i="27"/>
  <c r="BG4" i="41"/>
  <c r="BG7" i="41" s="1"/>
  <c r="BH19" i="34"/>
  <c r="BH20" i="34" l="1"/>
  <c r="BH22" i="34" s="1"/>
  <c r="BH23" i="34" s="1"/>
  <c r="BH32" i="34" s="1"/>
  <c r="BH30" i="34"/>
  <c r="BG33" i="34"/>
  <c r="BH18" i="13" s="1"/>
  <c r="BI18" i="34" l="1"/>
  <c r="BI21" i="34" s="1"/>
  <c r="BG27" i="12"/>
  <c r="BG40" i="12" s="1"/>
  <c r="BG46" i="12" s="1"/>
  <c r="BG54" i="12" s="1"/>
  <c r="BH24" i="34"/>
  <c r="BH33" i="34" l="1"/>
  <c r="BI18" i="13" s="1"/>
  <c r="BI31" i="34"/>
  <c r="BH62" i="12" s="1"/>
  <c r="BI6" i="27"/>
  <c r="BH4" i="41"/>
  <c r="BH7" i="41" s="1"/>
  <c r="BI19" i="34"/>
  <c r="BI20" i="34" l="1"/>
  <c r="BI22" i="34" s="1"/>
  <c r="BI23" i="34" s="1"/>
  <c r="BI32" i="34" s="1"/>
  <c r="BI30" i="34"/>
  <c r="BJ18" i="34" l="1"/>
  <c r="BJ21" i="34" s="1"/>
  <c r="BH27" i="12"/>
  <c r="BH40" i="12" s="1"/>
  <c r="BH46" i="12" s="1"/>
  <c r="BH54" i="12" s="1"/>
  <c r="BI24" i="34"/>
  <c r="BJ31" i="34" l="1"/>
  <c r="BI62" i="12" s="1"/>
  <c r="F62" i="42" s="1"/>
  <c r="BI33" i="34"/>
  <c r="BJ18" i="13" s="1"/>
  <c r="BJ6" i="27"/>
  <c r="BI4" i="41"/>
  <c r="BI7" i="41" s="1"/>
  <c r="BJ19" i="34"/>
  <c r="BJ30" i="34" s="1"/>
  <c r="BJ20" i="34" l="1"/>
  <c r="BJ22" i="34" s="1"/>
  <c r="BJ23" i="34" s="1"/>
  <c r="BJ32" i="34" s="1"/>
  <c r="BI27" i="12" l="1"/>
  <c r="BJ24" i="34"/>
  <c r="BJ33" i="34" l="1"/>
  <c r="BK18" i="13" s="1"/>
  <c r="BI40" i="12"/>
  <c r="BI46" i="12" s="1"/>
  <c r="BI54" i="12" s="1"/>
  <c r="F27" i="42"/>
  <c r="F40" i="42" s="1"/>
  <c r="F46" i="42" s="1"/>
  <c r="F54" i="42" s="1"/>
  <c r="H6" i="44" s="1"/>
  <c r="BK6" i="27" l="1"/>
  <c r="BJ4" i="41"/>
  <c r="BJ7" i="41" l="1"/>
  <c r="G4" i="43"/>
  <c r="G7" i="43" s="1"/>
  <c r="D24" i="13"/>
  <c r="D26" i="13" s="1"/>
  <c r="C5" i="11" s="1"/>
  <c r="C43" i="11" l="1"/>
  <c r="C42" i="11" s="1"/>
  <c r="D28" i="13"/>
  <c r="D34" i="13" l="1"/>
  <c r="D16" i="14" s="1"/>
  <c r="C13" i="11" s="1"/>
  <c r="D13" i="27"/>
  <c r="D32" i="13"/>
  <c r="D37" i="13" s="1"/>
  <c r="D15" i="14" l="1"/>
  <c r="C53" i="11" s="1"/>
  <c r="C19" i="41" s="1"/>
  <c r="B61" i="12"/>
  <c r="D39" i="13"/>
  <c r="C12" i="41"/>
  <c r="C8" i="11"/>
  <c r="C38" i="11" s="1"/>
  <c r="D11" i="27" s="1"/>
  <c r="D21" i="27" s="1"/>
  <c r="E7" i="13" l="1"/>
  <c r="E21" i="13"/>
  <c r="C45" i="11"/>
  <c r="B65" i="12"/>
  <c r="C9" i="41"/>
  <c r="E24" i="13"/>
  <c r="E11" i="13" l="1"/>
  <c r="E26" i="13" s="1"/>
  <c r="E28" i="13" s="1"/>
  <c r="E34" i="13" s="1"/>
  <c r="C37" i="41"/>
  <c r="C36" i="41" s="1"/>
  <c r="B10" i="39"/>
  <c r="B67" i="12"/>
  <c r="B8" i="38" s="1"/>
  <c r="B12" i="38" s="1"/>
  <c r="D16" i="27"/>
  <c r="C22" i="41"/>
  <c r="C29" i="41" s="1"/>
  <c r="B71" i="12" l="1"/>
  <c r="D7" i="27" s="1"/>
  <c r="D5" i="11"/>
  <c r="D43" i="11"/>
  <c r="D42" i="11" s="1"/>
  <c r="C48" i="41"/>
  <c r="D17" i="27" s="1"/>
  <c r="E13" i="27"/>
  <c r="E32" i="13"/>
  <c r="E37" i="13" s="1"/>
  <c r="E15" i="14"/>
  <c r="D53" i="11" s="1"/>
  <c r="E16" i="14"/>
  <c r="D13" i="11" s="1"/>
  <c r="C61" i="12"/>
  <c r="B7" i="39"/>
  <c r="B12" i="39" s="1"/>
  <c r="F7" i="13" l="1"/>
  <c r="F21" i="13"/>
  <c r="F24" i="13" s="1"/>
  <c r="C69" i="11"/>
  <c r="C61" i="11" s="1"/>
  <c r="D50" i="41"/>
  <c r="E39" i="13"/>
  <c r="C65" i="12"/>
  <c r="D12" i="41"/>
  <c r="D8" i="11"/>
  <c r="D38" i="11" s="1"/>
  <c r="E11" i="27" s="1"/>
  <c r="E21" i="27" s="1"/>
  <c r="D19" i="41"/>
  <c r="D45" i="11"/>
  <c r="D68" i="11" l="1"/>
  <c r="D46" i="41" s="1"/>
  <c r="D9" i="41"/>
  <c r="F11" i="13"/>
  <c r="F26" i="13" s="1"/>
  <c r="F28" i="13" s="1"/>
  <c r="D37" i="41"/>
  <c r="D36" i="41" s="1"/>
  <c r="C10" i="39"/>
  <c r="C67" i="12"/>
  <c r="C71" i="11"/>
  <c r="C75" i="11" s="1"/>
  <c r="D12" i="27"/>
  <c r="D20" i="27" s="1"/>
  <c r="C8" i="38" l="1"/>
  <c r="C12" i="38" s="1"/>
  <c r="C7" i="39" s="1"/>
  <c r="C12" i="39" s="1"/>
  <c r="C71" i="12"/>
  <c r="E43" i="11"/>
  <c r="E42" i="11" s="1"/>
  <c r="E5" i="11"/>
  <c r="F34" i="13"/>
  <c r="E16" i="27"/>
  <c r="D22" i="41"/>
  <c r="D29" i="41" s="1"/>
  <c r="D42" i="41"/>
  <c r="D48" i="41" l="1"/>
  <c r="E17" i="27" s="1"/>
  <c r="E50" i="41"/>
  <c r="D69" i="11"/>
  <c r="E7" i="27"/>
  <c r="F13" i="27"/>
  <c r="F32" i="13"/>
  <c r="F37" i="13" s="1"/>
  <c r="F39" i="13" l="1"/>
  <c r="F16" i="14"/>
  <c r="E13" i="11" s="1"/>
  <c r="F15" i="14"/>
  <c r="E53" i="11" s="1"/>
  <c r="D61" i="12"/>
  <c r="D61" i="11"/>
  <c r="E68" i="11"/>
  <c r="E46" i="41" s="1"/>
  <c r="E42" i="41" s="1"/>
  <c r="G7" i="13" l="1"/>
  <c r="G21" i="13"/>
  <c r="E19" i="41"/>
  <c r="E45" i="11"/>
  <c r="D71" i="11"/>
  <c r="D75" i="11" s="1"/>
  <c r="E12" i="27"/>
  <c r="E20" i="27" s="1"/>
  <c r="D65" i="12"/>
  <c r="E8" i="11"/>
  <c r="E38" i="11" s="1"/>
  <c r="F11" i="27" s="1"/>
  <c r="F21" i="27" s="1"/>
  <c r="E12" i="41"/>
  <c r="G24" i="13" l="1"/>
  <c r="E9" i="41"/>
  <c r="F16" i="27" s="1"/>
  <c r="G11" i="13"/>
  <c r="D67" i="12"/>
  <c r="E37" i="41"/>
  <c r="E36" i="41" s="1"/>
  <c r="D10" i="39"/>
  <c r="G26" i="13" l="1"/>
  <c r="G28" i="13" s="1"/>
  <c r="G34" i="13" s="1"/>
  <c r="E22" i="41"/>
  <c r="E29" i="41" s="1"/>
  <c r="E48" i="41" s="1"/>
  <c r="F17" i="27" s="1"/>
  <c r="D71" i="12"/>
  <c r="D8" i="38"/>
  <c r="D12" i="38" s="1"/>
  <c r="D7" i="39" s="1"/>
  <c r="D12" i="39" s="1"/>
  <c r="F43" i="11" l="1"/>
  <c r="F42" i="11" s="1"/>
  <c r="F5" i="11"/>
  <c r="F7" i="27"/>
  <c r="E69" i="11"/>
  <c r="G13" i="27"/>
  <c r="G32" i="13"/>
  <c r="G37" i="13" s="1"/>
  <c r="F50" i="41" l="1"/>
  <c r="G39" i="13"/>
  <c r="G15" i="14"/>
  <c r="F53" i="11" s="1"/>
  <c r="G16" i="14"/>
  <c r="F13" i="11" s="1"/>
  <c r="E61" i="12"/>
  <c r="F68" i="11"/>
  <c r="E61" i="11"/>
  <c r="H7" i="13" l="1"/>
  <c r="H21" i="13"/>
  <c r="F46" i="41"/>
  <c r="F42" i="41" s="1"/>
  <c r="E65" i="12"/>
  <c r="F8" i="11"/>
  <c r="F38" i="11" s="1"/>
  <c r="G11" i="27" s="1"/>
  <c r="G21" i="27" s="1"/>
  <c r="F12" i="41"/>
  <c r="F12" i="27"/>
  <c r="F20" i="27" s="1"/>
  <c r="E71" i="11"/>
  <c r="E75" i="11" s="1"/>
  <c r="F19" i="41"/>
  <c r="F45" i="11"/>
  <c r="H24" i="13" l="1"/>
  <c r="F9" i="41"/>
  <c r="G16" i="27" s="1"/>
  <c r="H11" i="13"/>
  <c r="E10" i="39"/>
  <c r="E67" i="12"/>
  <c r="F37" i="41"/>
  <c r="F36" i="41" s="1"/>
  <c r="H26" i="13" l="1"/>
  <c r="H28" i="13" s="1"/>
  <c r="H34" i="13" s="1"/>
  <c r="F22" i="41"/>
  <c r="F29" i="41" s="1"/>
  <c r="F48" i="41" s="1"/>
  <c r="G17" i="27" s="1"/>
  <c r="E71" i="12"/>
  <c r="E8" i="38"/>
  <c r="E12" i="38" s="1"/>
  <c r="E7" i="39" s="1"/>
  <c r="E12" i="39" s="1"/>
  <c r="G5" i="11" l="1"/>
  <c r="G43" i="11"/>
  <c r="G42" i="11" s="1"/>
  <c r="F69" i="11"/>
  <c r="G7" i="27"/>
  <c r="H13" i="27"/>
  <c r="H32" i="13"/>
  <c r="H37" i="13" s="1"/>
  <c r="G50" i="41" l="1"/>
  <c r="H39" i="13"/>
  <c r="H15" i="14"/>
  <c r="G53" i="11" s="1"/>
  <c r="H16" i="14"/>
  <c r="G13" i="11" s="1"/>
  <c r="F61" i="12"/>
  <c r="F61" i="11"/>
  <c r="G68" i="11"/>
  <c r="I7" i="13" l="1"/>
  <c r="I21" i="13"/>
  <c r="G8" i="11"/>
  <c r="G38" i="11" s="1"/>
  <c r="H11" i="27" s="1"/>
  <c r="H21" i="27" s="1"/>
  <c r="G12" i="41"/>
  <c r="G46" i="41"/>
  <c r="G42" i="41" s="1"/>
  <c r="G19" i="41"/>
  <c r="G45" i="11"/>
  <c r="F71" i="11"/>
  <c r="F75" i="11" s="1"/>
  <c r="G12" i="27"/>
  <c r="G20" i="27" s="1"/>
  <c r="F65" i="12"/>
  <c r="I24" i="13" s="1"/>
  <c r="I11" i="13" l="1"/>
  <c r="I26" i="13" s="1"/>
  <c r="F67" i="12"/>
  <c r="F10" i="39"/>
  <c r="G37" i="41"/>
  <c r="G36" i="41" s="1"/>
  <c r="G9" i="41"/>
  <c r="H16" i="27" l="1"/>
  <c r="G22" i="41"/>
  <c r="G29" i="41" s="1"/>
  <c r="G48" i="41" s="1"/>
  <c r="H17" i="27" s="1"/>
  <c r="H43" i="11"/>
  <c r="H42" i="11" s="1"/>
  <c r="H5" i="11"/>
  <c r="I28" i="13"/>
  <c r="I34" i="13" s="1"/>
  <c r="F8" i="38"/>
  <c r="F12" i="38" s="1"/>
  <c r="F7" i="39" s="1"/>
  <c r="F12" i="39" s="1"/>
  <c r="F71" i="12"/>
  <c r="H7" i="27" l="1"/>
  <c r="G69" i="11"/>
  <c r="H50" i="41"/>
  <c r="I13" i="27"/>
  <c r="I32" i="13"/>
  <c r="I37" i="13" s="1"/>
  <c r="I39" i="13" s="1"/>
  <c r="I15" i="14" l="1"/>
  <c r="H53" i="11" s="1"/>
  <c r="I16" i="14"/>
  <c r="H13" i="11" s="1"/>
  <c r="G61" i="12"/>
  <c r="H68" i="11"/>
  <c r="G61" i="11"/>
  <c r="J7" i="13" l="1"/>
  <c r="J21" i="13"/>
  <c r="G71" i="11"/>
  <c r="G75" i="11" s="1"/>
  <c r="H12" i="27"/>
  <c r="H20" i="27" s="1"/>
  <c r="H46" i="41"/>
  <c r="H42" i="41" s="1"/>
  <c r="G65" i="12"/>
  <c r="J24" i="13" s="1"/>
  <c r="H8" i="11"/>
  <c r="H38" i="11" s="1"/>
  <c r="I11" i="27" s="1"/>
  <c r="I21" i="27" s="1"/>
  <c r="H12" i="41"/>
  <c r="H19" i="41"/>
  <c r="H45" i="11"/>
  <c r="H9" i="41" l="1"/>
  <c r="I16" i="27" s="1"/>
  <c r="J11" i="13"/>
  <c r="J26" i="13" s="1"/>
  <c r="H37" i="41"/>
  <c r="H36" i="41" s="1"/>
  <c r="G67" i="12"/>
  <c r="G10" i="39"/>
  <c r="H22" i="41" l="1"/>
  <c r="H29" i="41" s="1"/>
  <c r="H48" i="41" s="1"/>
  <c r="I17" i="27" s="1"/>
  <c r="I5" i="11"/>
  <c r="I43" i="11"/>
  <c r="I42" i="11" s="1"/>
  <c r="J28" i="13"/>
  <c r="J34" i="13" s="1"/>
  <c r="G71" i="12"/>
  <c r="G8" i="38"/>
  <c r="G12" i="38" s="1"/>
  <c r="G7" i="39" s="1"/>
  <c r="G12" i="39" s="1"/>
  <c r="I50" i="41" l="1"/>
  <c r="J32" i="13"/>
  <c r="J37" i="13" s="1"/>
  <c r="J39" i="13" s="1"/>
  <c r="J13" i="27"/>
  <c r="I7" i="27"/>
  <c r="H69" i="11"/>
  <c r="I68" i="11" l="1"/>
  <c r="H61" i="11"/>
  <c r="J16" i="14"/>
  <c r="I13" i="11" s="1"/>
  <c r="J15" i="14"/>
  <c r="I53" i="11" s="1"/>
  <c r="H61" i="12"/>
  <c r="K7" i="13" l="1"/>
  <c r="K21" i="13"/>
  <c r="I8" i="11"/>
  <c r="I38" i="11" s="1"/>
  <c r="J11" i="27" s="1"/>
  <c r="J21" i="27" s="1"/>
  <c r="I12" i="41"/>
  <c r="I12" i="27"/>
  <c r="I20" i="27" s="1"/>
  <c r="H71" i="11"/>
  <c r="H75" i="11" s="1"/>
  <c r="I19" i="41"/>
  <c r="I45" i="11"/>
  <c r="H65" i="12"/>
  <c r="I46" i="41"/>
  <c r="I42" i="41" s="1"/>
  <c r="K24" i="13" l="1"/>
  <c r="I9" i="41"/>
  <c r="J16" i="27" s="1"/>
  <c r="K11" i="13"/>
  <c r="H10" i="39"/>
  <c r="I37" i="41"/>
  <c r="I36" i="41" s="1"/>
  <c r="H67" i="12"/>
  <c r="K26" i="13" l="1"/>
  <c r="J43" i="11" s="1"/>
  <c r="J42" i="11" s="1"/>
  <c r="I22" i="41"/>
  <c r="I29" i="41" s="1"/>
  <c r="I48" i="41" s="1"/>
  <c r="J17" i="27" s="1"/>
  <c r="H8" i="38"/>
  <c r="H12" i="38" s="1"/>
  <c r="H7" i="39" s="1"/>
  <c r="H12" i="39" s="1"/>
  <c r="H71" i="12"/>
  <c r="K28" i="13" l="1"/>
  <c r="K34" i="13" s="1"/>
  <c r="J5" i="11"/>
  <c r="J50" i="41" s="1"/>
  <c r="J7" i="27"/>
  <c r="I69" i="11"/>
  <c r="K32" i="13" l="1"/>
  <c r="K37" i="13" s="1"/>
  <c r="K39" i="13" s="1"/>
  <c r="K13" i="27"/>
  <c r="J68" i="11"/>
  <c r="I61" i="11"/>
  <c r="K16" i="14"/>
  <c r="J13" i="11" s="1"/>
  <c r="K15" i="14"/>
  <c r="J53" i="11" s="1"/>
  <c r="I61" i="12"/>
  <c r="L7" i="13" l="1"/>
  <c r="L21" i="13"/>
  <c r="J12" i="27"/>
  <c r="J20" i="27" s="1"/>
  <c r="I71" i="11"/>
  <c r="I75" i="11" s="1"/>
  <c r="I65" i="12"/>
  <c r="J46" i="41"/>
  <c r="J42" i="41" s="1"/>
  <c r="J19" i="41"/>
  <c r="J45" i="11"/>
  <c r="J8" i="11"/>
  <c r="J38" i="11" s="1"/>
  <c r="K11" i="27" s="1"/>
  <c r="K21" i="27" s="1"/>
  <c r="J12" i="41"/>
  <c r="L24" i="13" l="1"/>
  <c r="J9" i="41"/>
  <c r="J22" i="41" s="1"/>
  <c r="J29" i="41" s="1"/>
  <c r="L11" i="13"/>
  <c r="I67" i="12"/>
  <c r="J37" i="41"/>
  <c r="J36" i="41" s="1"/>
  <c r="I10" i="39"/>
  <c r="L26" i="13" l="1"/>
  <c r="L28" i="13" s="1"/>
  <c r="L34" i="13" s="1"/>
  <c r="K16" i="27"/>
  <c r="I71" i="12"/>
  <c r="I8" i="38"/>
  <c r="I12" i="38" s="1"/>
  <c r="J48" i="41"/>
  <c r="K17" i="27" s="1"/>
  <c r="K43" i="11" l="1"/>
  <c r="K42" i="11" s="1"/>
  <c r="K5" i="11"/>
  <c r="L32" i="13"/>
  <c r="L37" i="13" s="1"/>
  <c r="L39" i="13" s="1"/>
  <c r="L13" i="27"/>
  <c r="I7" i="39"/>
  <c r="I12" i="39" s="1"/>
  <c r="J69" i="11"/>
  <c r="K7" i="27"/>
  <c r="K50" i="41" l="1"/>
  <c r="J61" i="11"/>
  <c r="K68" i="11"/>
  <c r="L15" i="14"/>
  <c r="K53" i="11" s="1"/>
  <c r="L16" i="14"/>
  <c r="K13" i="11" s="1"/>
  <c r="J61" i="12"/>
  <c r="M7" i="13" l="1"/>
  <c r="M21" i="13"/>
  <c r="J65" i="12"/>
  <c r="K46" i="41"/>
  <c r="K19" i="41"/>
  <c r="K45" i="11"/>
  <c r="K8" i="11"/>
  <c r="K38" i="11" s="1"/>
  <c r="L11" i="27" s="1"/>
  <c r="L21" i="27" s="1"/>
  <c r="K12" i="41"/>
  <c r="J71" i="11"/>
  <c r="J75" i="11" s="1"/>
  <c r="K12" i="27"/>
  <c r="K20" i="27" s="1"/>
  <c r="M24" i="13" l="1"/>
  <c r="K9" i="41"/>
  <c r="L16" i="27" s="1"/>
  <c r="K42" i="41"/>
  <c r="M11" i="13"/>
  <c r="K37" i="41"/>
  <c r="K36" i="41" s="1"/>
  <c r="J67" i="12"/>
  <c r="J10" i="39"/>
  <c r="M26" i="13" l="1"/>
  <c r="M28" i="13" s="1"/>
  <c r="M34" i="13" s="1"/>
  <c r="K22" i="41"/>
  <c r="K29" i="41" s="1"/>
  <c r="K48" i="41" s="1"/>
  <c r="L17" i="27" s="1"/>
  <c r="J8" i="38"/>
  <c r="J12" i="38" s="1"/>
  <c r="J71" i="12"/>
  <c r="L43" i="11"/>
  <c r="L42" i="11" s="1"/>
  <c r="L5" i="11" l="1"/>
  <c r="L50" i="41" s="1"/>
  <c r="M32" i="13"/>
  <c r="M37" i="13" s="1"/>
  <c r="M39" i="13" s="1"/>
  <c r="M13" i="27"/>
  <c r="L7" i="27"/>
  <c r="K69" i="11"/>
  <c r="J7" i="39"/>
  <c r="J12" i="39" s="1"/>
  <c r="K61" i="11" l="1"/>
  <c r="L68" i="11"/>
  <c r="M15" i="14"/>
  <c r="L53" i="11" s="1"/>
  <c r="M16" i="14"/>
  <c r="L13" i="11" s="1"/>
  <c r="K61" i="12"/>
  <c r="N7" i="13" l="1"/>
  <c r="N21" i="13"/>
  <c r="L19" i="41"/>
  <c r="L45" i="11"/>
  <c r="K65" i="12"/>
  <c r="K71" i="11"/>
  <c r="K75" i="11" s="1"/>
  <c r="L12" i="27"/>
  <c r="L20" i="27" s="1"/>
  <c r="L46" i="41"/>
  <c r="L8" i="11"/>
  <c r="L38" i="11" s="1"/>
  <c r="M11" i="27" s="1"/>
  <c r="M21" i="27" s="1"/>
  <c r="L12" i="41"/>
  <c r="N24" i="13" l="1"/>
  <c r="L9" i="41"/>
  <c r="M16" i="27" s="1"/>
  <c r="L42" i="41"/>
  <c r="N11" i="13"/>
  <c r="L37" i="41"/>
  <c r="L36" i="41" s="1"/>
  <c r="K67" i="12"/>
  <c r="K10" i="39"/>
  <c r="N26" i="13" l="1"/>
  <c r="N28" i="13" s="1"/>
  <c r="N34" i="13" s="1"/>
  <c r="L22" i="41"/>
  <c r="L29" i="41" s="1"/>
  <c r="L48" i="41" s="1"/>
  <c r="M17" i="27" s="1"/>
  <c r="K71" i="12"/>
  <c r="K8" i="38"/>
  <c r="K12" i="38" s="1"/>
  <c r="M5" i="11" l="1"/>
  <c r="M43" i="11"/>
  <c r="M42" i="11" s="1"/>
  <c r="K7" i="39"/>
  <c r="K12" i="39" s="1"/>
  <c r="N13" i="27"/>
  <c r="N32" i="13"/>
  <c r="N37" i="13" s="1"/>
  <c r="N39" i="13" s="1"/>
  <c r="M7" i="27"/>
  <c r="L69" i="11"/>
  <c r="M50" i="41" l="1"/>
  <c r="N16" i="14"/>
  <c r="M13" i="11" s="1"/>
  <c r="N15" i="14"/>
  <c r="M53" i="11" s="1"/>
  <c r="L61" i="12"/>
  <c r="L61" i="11"/>
  <c r="M68" i="11"/>
  <c r="O7" i="13" l="1"/>
  <c r="O21" i="13"/>
  <c r="M19" i="41"/>
  <c r="M45" i="11"/>
  <c r="M12" i="27"/>
  <c r="M20" i="27" s="1"/>
  <c r="L71" i="11"/>
  <c r="L75" i="11" s="1"/>
  <c r="L65" i="12"/>
  <c r="M46" i="41"/>
  <c r="M8" i="11"/>
  <c r="M38" i="11" s="1"/>
  <c r="N11" i="27" s="1"/>
  <c r="N21" i="27" s="1"/>
  <c r="M12" i="41"/>
  <c r="M9" i="41" l="1"/>
  <c r="M22" i="41" s="1"/>
  <c r="M29" i="41" s="1"/>
  <c r="M42" i="41"/>
  <c r="O11" i="13"/>
  <c r="L10" i="39"/>
  <c r="L67" i="12"/>
  <c r="M37" i="41"/>
  <c r="M36" i="41" s="1"/>
  <c r="N16" i="27" l="1"/>
  <c r="L8" i="38"/>
  <c r="L12" i="38" s="1"/>
  <c r="L71" i="12"/>
  <c r="M48" i="41"/>
  <c r="N17" i="27" s="1"/>
  <c r="M69" i="11" l="1"/>
  <c r="N68" i="11" s="1"/>
  <c r="N7" i="27"/>
  <c r="L7" i="39"/>
  <c r="L12" i="39" s="1"/>
  <c r="M61" i="11" l="1"/>
  <c r="N46" i="41" l="1"/>
  <c r="B68" i="40"/>
  <c r="N12" i="27"/>
  <c r="N20" i="27" s="1"/>
  <c r="M71" i="11"/>
  <c r="M75" i="11" s="1"/>
  <c r="N42" i="41" l="1"/>
  <c r="C46" i="43"/>
  <c r="C42" i="43" s="1"/>
  <c r="O24" i="13"/>
  <c r="O26" i="13" s="1"/>
  <c r="N43" i="11" l="1"/>
  <c r="N5" i="11"/>
  <c r="O28" i="13"/>
  <c r="O13" i="27" l="1"/>
  <c r="O32" i="13"/>
  <c r="O37" i="13" s="1"/>
  <c r="O39" i="13" s="1"/>
  <c r="O34" i="13"/>
  <c r="N50" i="41"/>
  <c r="B5" i="40"/>
  <c r="B43" i="40"/>
  <c r="B42" i="40" s="1"/>
  <c r="N42" i="11"/>
  <c r="O16" i="14" l="1"/>
  <c r="N13" i="11" s="1"/>
  <c r="O15" i="14"/>
  <c r="N53" i="11" s="1"/>
  <c r="M61" i="12"/>
  <c r="P21" i="13" s="1"/>
  <c r="D13" i="44"/>
  <c r="P7" i="13" l="1"/>
  <c r="P11" i="13" s="1"/>
  <c r="B61" i="42"/>
  <c r="B65" i="42" s="1"/>
  <c r="B67" i="42" s="1"/>
  <c r="M65" i="12"/>
  <c r="P24" i="13" s="1"/>
  <c r="B53" i="40"/>
  <c r="N19" i="41"/>
  <c r="C19" i="43" s="1"/>
  <c r="B13" i="40"/>
  <c r="N12" i="41"/>
  <c r="N9" i="41" l="1"/>
  <c r="C12" i="43"/>
  <c r="C9" i="43" s="1"/>
  <c r="N37" i="41"/>
  <c r="M10" i="39"/>
  <c r="M67" i="12"/>
  <c r="P26" i="13"/>
  <c r="C22" i="43" l="1"/>
  <c r="C29" i="43" s="1"/>
  <c r="D16" i="44"/>
  <c r="C37" i="43"/>
  <c r="O5" i="11"/>
  <c r="O43" i="11"/>
  <c r="O42" i="11" s="1"/>
  <c r="P28" i="13"/>
  <c r="M8" i="38"/>
  <c r="M12" i="38" s="1"/>
  <c r="O16" i="27"/>
  <c r="N22" i="41"/>
  <c r="N29" i="41" s="1"/>
  <c r="O50" i="41" l="1"/>
  <c r="M7" i="39"/>
  <c r="M12" i="39" s="1"/>
  <c r="M14" i="38"/>
  <c r="M16" i="38" s="1"/>
  <c r="P13" i="27"/>
  <c r="P32" i="13"/>
  <c r="P37" i="13" s="1"/>
  <c r="P39" i="13" s="1"/>
  <c r="P34" i="13"/>
  <c r="P15" i="14" l="1"/>
  <c r="O53" i="11" s="1"/>
  <c r="O19" i="41" s="1"/>
  <c r="P16" i="14"/>
  <c r="O13" i="11" s="1"/>
  <c r="N61" i="12"/>
  <c r="Q21" i="13" s="1"/>
  <c r="S19" i="38"/>
  <c r="P25" i="38"/>
  <c r="R11" i="14" s="1"/>
  <c r="M25" i="38"/>
  <c r="O11" i="14" s="1"/>
  <c r="R25" i="38"/>
  <c r="T11" i="14" s="1"/>
  <c r="O25" i="38"/>
  <c r="Q11" i="14" s="1"/>
  <c r="Q25" i="38"/>
  <c r="S11" i="14" s="1"/>
  <c r="M69" i="12"/>
  <c r="O24" i="38"/>
  <c r="Q12" i="14" s="1"/>
  <c r="R24" i="38"/>
  <c r="T12" i="14" s="1"/>
  <c r="X20" i="38"/>
  <c r="X21" i="38" s="1"/>
  <c r="Z19" i="13" s="1"/>
  <c r="Q24" i="38"/>
  <c r="S12" i="14" s="1"/>
  <c r="M24" i="38"/>
  <c r="O12" i="14" s="1"/>
  <c r="N25" i="38"/>
  <c r="P11" i="14" s="1"/>
  <c r="N24" i="38"/>
  <c r="P12" i="14" s="1"/>
  <c r="S18" i="38"/>
  <c r="P24" i="38"/>
  <c r="R12" i="14" s="1"/>
  <c r="M14" i="39"/>
  <c r="M16" i="39" s="1"/>
  <c r="M15" i="38"/>
  <c r="M15" i="39" l="1"/>
  <c r="S21" i="38"/>
  <c r="B69" i="42"/>
  <c r="O12" i="41"/>
  <c r="Q7" i="13"/>
  <c r="Q11" i="13" s="1"/>
  <c r="N65" i="12"/>
  <c r="Q24" i="13" s="1"/>
  <c r="O24" i="39"/>
  <c r="Q14" i="14" s="1"/>
  <c r="P11" i="11" s="1"/>
  <c r="Q25" i="39"/>
  <c r="S13" i="14" s="1"/>
  <c r="R52" i="11" s="1"/>
  <c r="N25" i="39"/>
  <c r="P13" i="14" s="1"/>
  <c r="O52" i="11" s="1"/>
  <c r="P24" i="39"/>
  <c r="R14" i="14" s="1"/>
  <c r="Q11" i="11" s="1"/>
  <c r="X20" i="39"/>
  <c r="X21" i="39" s="1"/>
  <c r="Z20" i="13" s="1"/>
  <c r="R25" i="39"/>
  <c r="T13" i="14" s="1"/>
  <c r="S52" i="11" s="1"/>
  <c r="M24" i="39"/>
  <c r="O14" i="14" s="1"/>
  <c r="N11" i="11" s="1"/>
  <c r="P25" i="39"/>
  <c r="R13" i="14" s="1"/>
  <c r="Q52" i="11" s="1"/>
  <c r="N24" i="39"/>
  <c r="P14" i="14" s="1"/>
  <c r="O11" i="11" s="1"/>
  <c r="O8" i="11" s="1"/>
  <c r="O38" i="11" s="1"/>
  <c r="Q24" i="39"/>
  <c r="S14" i="14" s="1"/>
  <c r="R11" i="11" s="1"/>
  <c r="S19" i="39"/>
  <c r="O25" i="39"/>
  <c r="Q13" i="14" s="1"/>
  <c r="P52" i="11" s="1"/>
  <c r="R24" i="39"/>
  <c r="T14" i="14" s="1"/>
  <c r="S11" i="11" s="1"/>
  <c r="M70" i="12"/>
  <c r="B70" i="42" s="1"/>
  <c r="M25" i="39"/>
  <c r="O13" i="14" s="1"/>
  <c r="N52" i="11" s="1"/>
  <c r="S18" i="39"/>
  <c r="N45" i="11" l="1"/>
  <c r="B52" i="40"/>
  <c r="B45" i="40" s="1"/>
  <c r="N40" i="41"/>
  <c r="C40" i="43" s="1"/>
  <c r="B11" i="40"/>
  <c r="B8" i="40" s="1"/>
  <c r="B38" i="40" s="1"/>
  <c r="N8" i="11"/>
  <c r="N38" i="11" s="1"/>
  <c r="O45" i="11"/>
  <c r="O40" i="41"/>
  <c r="S40" i="41"/>
  <c r="R40" i="41"/>
  <c r="P40" i="41"/>
  <c r="S25" i="38"/>
  <c r="U11" i="14" s="1"/>
  <c r="U19" i="13"/>
  <c r="U25" i="38"/>
  <c r="W11" i="14" s="1"/>
  <c r="W25" i="38"/>
  <c r="Y11" i="14" s="1"/>
  <c r="V25" i="38"/>
  <c r="X11" i="14" s="1"/>
  <c r="T25" i="38"/>
  <c r="V11" i="14" s="1"/>
  <c r="T24" i="38"/>
  <c r="V12" i="14" s="1"/>
  <c r="S24" i="38"/>
  <c r="U12" i="14" s="1"/>
  <c r="X24" i="38"/>
  <c r="Z12" i="14" s="1"/>
  <c r="U24" i="38"/>
  <c r="W12" i="14" s="1"/>
  <c r="V24" i="38"/>
  <c r="X12" i="14" s="1"/>
  <c r="X25" i="38"/>
  <c r="Z11" i="14" s="1"/>
  <c r="W24" i="38"/>
  <c r="Y12" i="14" s="1"/>
  <c r="Q40" i="41"/>
  <c r="S21" i="39"/>
  <c r="N10" i="39"/>
  <c r="O37" i="41"/>
  <c r="N67" i="12"/>
  <c r="B71" i="42"/>
  <c r="M71" i="12"/>
  <c r="P11" i="27"/>
  <c r="P21" i="27" s="1"/>
  <c r="Q26" i="13"/>
  <c r="O9" i="41"/>
  <c r="N39" i="41"/>
  <c r="O7" i="27" l="1"/>
  <c r="N69" i="11"/>
  <c r="C3" i="37"/>
  <c r="C5" i="37" s="1"/>
  <c r="C6" i="37" s="1"/>
  <c r="O36" i="41"/>
  <c r="O11" i="27"/>
  <c r="O21" i="27" s="1"/>
  <c r="P16" i="27"/>
  <c r="O22" i="41"/>
  <c r="O29" i="41" s="1"/>
  <c r="N71" i="12"/>
  <c r="N8" i="38"/>
  <c r="N12" i="38" s="1"/>
  <c r="P5" i="11"/>
  <c r="P43" i="11"/>
  <c r="P42" i="11" s="1"/>
  <c r="Q28" i="13"/>
  <c r="C39" i="43"/>
  <c r="C36" i="43" s="1"/>
  <c r="C48" i="43" s="1"/>
  <c r="D17" i="44" s="1"/>
  <c r="N36" i="41"/>
  <c r="N48" i="41" s="1"/>
  <c r="O17" i="27" s="1"/>
  <c r="D7" i="44"/>
  <c r="B73" i="42"/>
  <c r="B75" i="42"/>
  <c r="S25" i="39"/>
  <c r="U13" i="14" s="1"/>
  <c r="T52" i="11" s="1"/>
  <c r="T24" i="39"/>
  <c r="V14" i="14" s="1"/>
  <c r="U11" i="11" s="1"/>
  <c r="X24" i="39"/>
  <c r="Z14" i="14" s="1"/>
  <c r="Y11" i="11" s="1"/>
  <c r="V25" i="39"/>
  <c r="X13" i="14" s="1"/>
  <c r="W52" i="11" s="1"/>
  <c r="U20" i="13"/>
  <c r="S24" i="39"/>
  <c r="U14" i="14" s="1"/>
  <c r="T11" i="11" s="1"/>
  <c r="V24" i="39"/>
  <c r="X14" i="14" s="1"/>
  <c r="W11" i="11" s="1"/>
  <c r="T25" i="39"/>
  <c r="V13" i="14" s="1"/>
  <c r="U52" i="11" s="1"/>
  <c r="W25" i="39"/>
  <c r="Y13" i="14" s="1"/>
  <c r="X52" i="11" s="1"/>
  <c r="X25" i="39"/>
  <c r="Z13" i="14" s="1"/>
  <c r="Y52" i="11" s="1"/>
  <c r="U24" i="39"/>
  <c r="W14" i="14" s="1"/>
  <c r="V11" i="11" s="1"/>
  <c r="W24" i="39"/>
  <c r="Y14" i="14" s="1"/>
  <c r="X11" i="11" s="1"/>
  <c r="U25" i="39"/>
  <c r="W13" i="14" s="1"/>
  <c r="V52" i="11" s="1"/>
  <c r="D11" i="44"/>
  <c r="D21" i="44" s="1"/>
  <c r="X40" i="41" l="1"/>
  <c r="T40" i="41"/>
  <c r="Y40" i="41"/>
  <c r="V40" i="41"/>
  <c r="W40" i="41"/>
  <c r="U40" i="41"/>
  <c r="O69" i="11"/>
  <c r="P7" i="27"/>
  <c r="P50" i="41"/>
  <c r="N61" i="11"/>
  <c r="B69" i="40"/>
  <c r="B61" i="40" s="1"/>
  <c r="O68" i="11"/>
  <c r="Q34" i="13"/>
  <c r="Q32" i="13"/>
  <c r="Q37" i="13" s="1"/>
  <c r="Q39" i="13" s="1"/>
  <c r="Q13" i="27"/>
  <c r="N7" i="39"/>
  <c r="N12" i="39" s="1"/>
  <c r="B71" i="40" l="1"/>
  <c r="B75" i="40" s="1"/>
  <c r="D12" i="44"/>
  <c r="D20" i="44" s="1"/>
  <c r="O61" i="11"/>
  <c r="O46" i="41"/>
  <c r="P68" i="11"/>
  <c r="Q15" i="14"/>
  <c r="P53" i="11" s="1"/>
  <c r="O61" i="12"/>
  <c r="R21" i="13" s="1"/>
  <c r="Q16" i="14"/>
  <c r="P13" i="11" s="1"/>
  <c r="O12" i="27"/>
  <c r="O20" i="27" s="1"/>
  <c r="N71" i="11"/>
  <c r="N75" i="11" s="1"/>
  <c r="P19" i="41" l="1"/>
  <c r="P45" i="11"/>
  <c r="P12" i="41"/>
  <c r="P8" i="11"/>
  <c r="P38" i="11" s="1"/>
  <c r="P46" i="41"/>
  <c r="P42" i="41" s="1"/>
  <c r="O71" i="11"/>
  <c r="O75" i="11" s="1"/>
  <c r="P12" i="27"/>
  <c r="P20" i="27" s="1"/>
  <c r="R24" i="13"/>
  <c r="O65" i="12"/>
  <c r="R7" i="13"/>
  <c r="R11" i="13" s="1"/>
  <c r="O42" i="41"/>
  <c r="O48" i="41" s="1"/>
  <c r="P17" i="27" s="1"/>
  <c r="O10" i="39" l="1"/>
  <c r="O67" i="12"/>
  <c r="P37" i="41"/>
  <c r="P9" i="41"/>
  <c r="R26" i="13"/>
  <c r="Q11" i="27"/>
  <c r="Q21" i="27" s="1"/>
  <c r="Q16" i="27" l="1"/>
  <c r="P22" i="41"/>
  <c r="P29" i="41" s="1"/>
  <c r="P36" i="41"/>
  <c r="Q5" i="11"/>
  <c r="Q43" i="11"/>
  <c r="Q42" i="11" s="1"/>
  <c r="R28" i="13"/>
  <c r="O71" i="12"/>
  <c r="O8" i="38"/>
  <c r="O12" i="38" s="1"/>
  <c r="P69" i="11" l="1"/>
  <c r="Q7" i="27"/>
  <c r="O7" i="39"/>
  <c r="O12" i="39" s="1"/>
  <c r="P48" i="41"/>
  <c r="Q17" i="27" s="1"/>
  <c r="R32" i="13"/>
  <c r="R37" i="13" s="1"/>
  <c r="R39" i="13" s="1"/>
  <c r="R13" i="27"/>
  <c r="R34" i="13"/>
  <c r="Q50" i="41"/>
  <c r="R16" i="14" l="1"/>
  <c r="Q13" i="11" s="1"/>
  <c r="R15" i="14"/>
  <c r="Q53" i="11" s="1"/>
  <c r="P61" i="12"/>
  <c r="S21" i="13" s="1"/>
  <c r="P61" i="11"/>
  <c r="Q68" i="11"/>
  <c r="Q8" i="11" l="1"/>
  <c r="Q38" i="11" s="1"/>
  <c r="Q12" i="41"/>
  <c r="Q19" i="41"/>
  <c r="Q45" i="11"/>
  <c r="Q46" i="41"/>
  <c r="Q12" i="27"/>
  <c r="Q20" i="27" s="1"/>
  <c r="P71" i="11"/>
  <c r="P75" i="11" s="1"/>
  <c r="S7" i="13"/>
  <c r="S11" i="13" s="1"/>
  <c r="P65" i="12"/>
  <c r="S24" i="13" s="1"/>
  <c r="S26" i="13" l="1"/>
  <c r="S28" i="13" s="1"/>
  <c r="Q9" i="41"/>
  <c r="Q42" i="41"/>
  <c r="R11" i="27"/>
  <c r="R21" i="27" s="1"/>
  <c r="P10" i="39"/>
  <c r="P67" i="12"/>
  <c r="Q37" i="41"/>
  <c r="R5" i="11" l="1"/>
  <c r="R43" i="11"/>
  <c r="R42" i="11" s="1"/>
  <c r="P8" i="38"/>
  <c r="P12" i="38" s="1"/>
  <c r="P71" i="12"/>
  <c r="R16" i="27"/>
  <c r="Q22" i="41"/>
  <c r="Q29" i="41" s="1"/>
  <c r="Q36" i="41"/>
  <c r="S32" i="13"/>
  <c r="S37" i="13" s="1"/>
  <c r="S39" i="13" s="1"/>
  <c r="S13" i="27"/>
  <c r="S34" i="13"/>
  <c r="R50" i="41" l="1"/>
  <c r="S15" i="14"/>
  <c r="R53" i="11" s="1"/>
  <c r="S16" i="14"/>
  <c r="R13" i="11" s="1"/>
  <c r="Q61" i="12"/>
  <c r="T21" i="13" s="1"/>
  <c r="Q69" i="11"/>
  <c r="R7" i="27"/>
  <c r="Q48" i="41"/>
  <c r="R17" i="27" s="1"/>
  <c r="P7" i="39"/>
  <c r="P12" i="39" s="1"/>
  <c r="Q61" i="11" l="1"/>
  <c r="R68" i="11"/>
  <c r="R8" i="11"/>
  <c r="R38" i="11" s="1"/>
  <c r="R12" i="41"/>
  <c r="T7" i="13"/>
  <c r="T11" i="13" s="1"/>
  <c r="Q65" i="12"/>
  <c r="T24" i="13" s="1"/>
  <c r="R19" i="41"/>
  <c r="R45" i="11"/>
  <c r="T26" i="13" l="1"/>
  <c r="S11" i="27"/>
  <c r="S21" i="27" s="1"/>
  <c r="R46" i="41"/>
  <c r="Q10" i="39"/>
  <c r="Q67" i="12"/>
  <c r="R37" i="41"/>
  <c r="R9" i="41"/>
  <c r="R12" i="27"/>
  <c r="R20" i="27" s="1"/>
  <c r="Q71" i="11"/>
  <c r="Q75" i="11" s="1"/>
  <c r="Q71" i="12" l="1"/>
  <c r="Q8" i="38"/>
  <c r="Q12" i="38" s="1"/>
  <c r="R22" i="41"/>
  <c r="R29" i="41" s="1"/>
  <c r="S16" i="27"/>
  <c r="R36" i="41"/>
  <c r="R42" i="41"/>
  <c r="S5" i="11"/>
  <c r="S43" i="11"/>
  <c r="S42" i="11" s="1"/>
  <c r="T28" i="13"/>
  <c r="T32" i="13" l="1"/>
  <c r="T37" i="13" s="1"/>
  <c r="T39" i="13" s="1"/>
  <c r="T13" i="27"/>
  <c r="T34" i="13"/>
  <c r="R48" i="41"/>
  <c r="S17" i="27" s="1"/>
  <c r="S50" i="41"/>
  <c r="Q7" i="39"/>
  <c r="Q12" i="39" s="1"/>
  <c r="R69" i="11"/>
  <c r="S7" i="27"/>
  <c r="T15" i="14" l="1"/>
  <c r="S53" i="11" s="1"/>
  <c r="T16" i="14"/>
  <c r="S13" i="11" s="1"/>
  <c r="R61" i="12"/>
  <c r="U21" i="13" s="1"/>
  <c r="S68" i="11"/>
  <c r="R61" i="11"/>
  <c r="U7" i="13" l="1"/>
  <c r="U11" i="13" s="1"/>
  <c r="R65" i="12"/>
  <c r="U24" i="13"/>
  <c r="S8" i="11"/>
  <c r="S38" i="11" s="1"/>
  <c r="S12" i="41"/>
  <c r="S46" i="41"/>
  <c r="R71" i="11"/>
  <c r="R75" i="11" s="1"/>
  <c r="S12" i="27"/>
  <c r="S20" i="27" s="1"/>
  <c r="S19" i="41"/>
  <c r="S45" i="11"/>
  <c r="S9" i="41" l="1"/>
  <c r="T11" i="27"/>
  <c r="T21" i="27" s="1"/>
  <c r="R10" i="39"/>
  <c r="R67" i="12"/>
  <c r="S37" i="41"/>
  <c r="S42" i="41"/>
  <c r="U26" i="13"/>
  <c r="S36" i="41" l="1"/>
  <c r="T43" i="11"/>
  <c r="T42" i="11" s="1"/>
  <c r="T5" i="11"/>
  <c r="U28" i="13"/>
  <c r="R71" i="12"/>
  <c r="R8" i="38"/>
  <c r="R12" i="38" s="1"/>
  <c r="T16" i="27"/>
  <c r="S22" i="41"/>
  <c r="S29" i="41" s="1"/>
  <c r="T50" i="41" l="1"/>
  <c r="S48" i="41"/>
  <c r="T17" i="27" s="1"/>
  <c r="R7" i="39"/>
  <c r="R12" i="39" s="1"/>
  <c r="S69" i="11"/>
  <c r="T7" i="27"/>
  <c r="U13" i="27"/>
  <c r="U32" i="13"/>
  <c r="U37" i="13" s="1"/>
  <c r="U39" i="13" s="1"/>
  <c r="U34" i="13"/>
  <c r="U15" i="14" l="1"/>
  <c r="T53" i="11" s="1"/>
  <c r="S61" i="12"/>
  <c r="V21" i="13" s="1"/>
  <c r="U16" i="14"/>
  <c r="T13" i="11" s="1"/>
  <c r="S61" i="11"/>
  <c r="T68" i="11"/>
  <c r="T12" i="27" l="1"/>
  <c r="T20" i="27" s="1"/>
  <c r="S71" i="11"/>
  <c r="S75" i="11" s="1"/>
  <c r="T8" i="11"/>
  <c r="T38" i="11" s="1"/>
  <c r="T12" i="41"/>
  <c r="S65" i="12"/>
  <c r="V24" i="13" s="1"/>
  <c r="V7" i="13"/>
  <c r="V11" i="13" s="1"/>
  <c r="T46" i="41"/>
  <c r="T19" i="41"/>
  <c r="T45" i="11"/>
  <c r="V26" i="13" l="1"/>
  <c r="U43" i="11" s="1"/>
  <c r="U42" i="11" s="1"/>
  <c r="T37" i="41"/>
  <c r="T36" i="41" s="1"/>
  <c r="S10" i="39"/>
  <c r="S67" i="12"/>
  <c r="U11" i="27"/>
  <c r="U21" i="27" s="1"/>
  <c r="T42" i="41"/>
  <c r="T9" i="41"/>
  <c r="U5" i="11" l="1"/>
  <c r="U50" i="41" s="1"/>
  <c r="V28" i="13"/>
  <c r="V34" i="13" s="1"/>
  <c r="T22" i="41"/>
  <c r="T29" i="41" s="1"/>
  <c r="T48" i="41" s="1"/>
  <c r="U17" i="27" s="1"/>
  <c r="U16" i="27"/>
  <c r="S8" i="38"/>
  <c r="S12" i="38" s="1"/>
  <c r="S7" i="39" s="1"/>
  <c r="S12" i="39" s="1"/>
  <c r="S71" i="12"/>
  <c r="V13" i="27" l="1"/>
  <c r="V32" i="13"/>
  <c r="V37" i="13" s="1"/>
  <c r="V39" i="13" s="1"/>
  <c r="U7" i="27"/>
  <c r="T69" i="11"/>
  <c r="V16" i="14"/>
  <c r="U13" i="11" s="1"/>
  <c r="T61" i="12"/>
  <c r="W21" i="13" s="1"/>
  <c r="V15" i="14"/>
  <c r="U53" i="11" s="1"/>
  <c r="W7" i="13" l="1"/>
  <c r="W11" i="13" s="1"/>
  <c r="T65" i="12"/>
  <c r="W24" i="13" s="1"/>
  <c r="U8" i="11"/>
  <c r="U38" i="11" s="1"/>
  <c r="U12" i="41"/>
  <c r="T61" i="11"/>
  <c r="U68" i="11"/>
  <c r="U19" i="41"/>
  <c r="U45" i="11"/>
  <c r="W26" i="13" l="1"/>
  <c r="V5" i="11" s="1"/>
  <c r="U9" i="41"/>
  <c r="V16" i="27" s="1"/>
  <c r="U12" i="27"/>
  <c r="U20" i="27" s="1"/>
  <c r="T71" i="11"/>
  <c r="T75" i="11" s="1"/>
  <c r="U46" i="41"/>
  <c r="U42" i="41" s="1"/>
  <c r="U37" i="41"/>
  <c r="U36" i="41" s="1"/>
  <c r="T10" i="39"/>
  <c r="T67" i="12"/>
  <c r="V11" i="27"/>
  <c r="V21" i="27" s="1"/>
  <c r="V43" i="11" l="1"/>
  <c r="V42" i="11" s="1"/>
  <c r="W28" i="13"/>
  <c r="W32" i="13" s="1"/>
  <c r="W37" i="13" s="1"/>
  <c r="W39" i="13" s="1"/>
  <c r="U22" i="41"/>
  <c r="U29" i="41" s="1"/>
  <c r="U48" i="41" s="1"/>
  <c r="V17" i="27" s="1"/>
  <c r="T71" i="12"/>
  <c r="T8" i="38"/>
  <c r="T12" i="38" s="1"/>
  <c r="T7" i="39" s="1"/>
  <c r="T12" i="39" s="1"/>
  <c r="V50" i="41" l="1"/>
  <c r="W13" i="27"/>
  <c r="W34" i="13"/>
  <c r="U61" i="12" s="1"/>
  <c r="X21" i="13" s="1"/>
  <c r="V7" i="27"/>
  <c r="U69" i="11"/>
  <c r="W16" i="14" l="1"/>
  <c r="V13" i="11" s="1"/>
  <c r="V12" i="41" s="1"/>
  <c r="W15" i="14"/>
  <c r="V53" i="11" s="1"/>
  <c r="V19" i="41" s="1"/>
  <c r="X7" i="13"/>
  <c r="X11" i="13" s="1"/>
  <c r="U65" i="12"/>
  <c r="X24" i="13" s="1"/>
  <c r="U61" i="11"/>
  <c r="V68" i="11"/>
  <c r="V8" i="11" l="1"/>
  <c r="V38" i="11" s="1"/>
  <c r="W11" i="27" s="1"/>
  <c r="W21" i="27" s="1"/>
  <c r="V45" i="11"/>
  <c r="V9" i="41"/>
  <c r="W16" i="27" s="1"/>
  <c r="X26" i="13"/>
  <c r="W43" i="11" s="1"/>
  <c r="W42" i="11" s="1"/>
  <c r="U71" i="11"/>
  <c r="U75" i="11" s="1"/>
  <c r="V12" i="27"/>
  <c r="V20" i="27" s="1"/>
  <c r="U10" i="39"/>
  <c r="U67" i="12"/>
  <c r="V37" i="41"/>
  <c r="V36" i="41" s="1"/>
  <c r="V46" i="41"/>
  <c r="V42" i="41" s="1"/>
  <c r="V22" i="41" l="1"/>
  <c r="V29" i="41" s="1"/>
  <c r="V48" i="41" s="1"/>
  <c r="W17" i="27" s="1"/>
  <c r="X28" i="13"/>
  <c r="X34" i="13" s="1"/>
  <c r="W5" i="11"/>
  <c r="W50" i="41" s="1"/>
  <c r="U71" i="12"/>
  <c r="U8" i="38"/>
  <c r="U12" i="38" s="1"/>
  <c r="U7" i="39" s="1"/>
  <c r="U12" i="39" s="1"/>
  <c r="X13" i="27" l="1"/>
  <c r="X32" i="13"/>
  <c r="X37" i="13" s="1"/>
  <c r="X39" i="13" s="1"/>
  <c r="X15" i="14"/>
  <c r="W53" i="11" s="1"/>
  <c r="V61" i="12"/>
  <c r="Y21" i="13" s="1"/>
  <c r="X16" i="14"/>
  <c r="W13" i="11" s="1"/>
  <c r="W7" i="27"/>
  <c r="V69" i="11"/>
  <c r="W8" i="11" l="1"/>
  <c r="W38" i="11" s="1"/>
  <c r="W12" i="41"/>
  <c r="Y7" i="13"/>
  <c r="Y11" i="13" s="1"/>
  <c r="V65" i="12"/>
  <c r="Y24" i="13" s="1"/>
  <c r="V61" i="11"/>
  <c r="W68" i="11"/>
  <c r="W19" i="41"/>
  <c r="W45" i="11"/>
  <c r="Y26" i="13" l="1"/>
  <c r="Y28" i="13" s="1"/>
  <c r="W9" i="41"/>
  <c r="X16" i="27" s="1"/>
  <c r="V10" i="39"/>
  <c r="W37" i="41"/>
  <c r="W36" i="41" s="1"/>
  <c r="V67" i="12"/>
  <c r="X11" i="27"/>
  <c r="X21" i="27" s="1"/>
  <c r="V71" i="11"/>
  <c r="V75" i="11" s="1"/>
  <c r="W12" i="27"/>
  <c r="W20" i="27" s="1"/>
  <c r="X5" i="11"/>
  <c r="W46" i="41"/>
  <c r="W42" i="41" s="1"/>
  <c r="X43" i="11" l="1"/>
  <c r="X42" i="11" s="1"/>
  <c r="W22" i="41"/>
  <c r="W29" i="41" s="1"/>
  <c r="W48" i="41" s="1"/>
  <c r="X17" i="27" s="1"/>
  <c r="Y32" i="13"/>
  <c r="Y37" i="13" s="1"/>
  <c r="Y39" i="13" s="1"/>
  <c r="Y13" i="27"/>
  <c r="Y34" i="13"/>
  <c r="V71" i="12"/>
  <c r="V8" i="38"/>
  <c r="V12" i="38" s="1"/>
  <c r="V7" i="39" s="1"/>
  <c r="V12" i="39" s="1"/>
  <c r="X50" i="41" l="1"/>
  <c r="W61" i="12"/>
  <c r="Z21" i="13" s="1"/>
  <c r="Y15" i="14"/>
  <c r="X53" i="11" s="1"/>
  <c r="Y16" i="14"/>
  <c r="X13" i="11" s="1"/>
  <c r="W69" i="11"/>
  <c r="X7" i="27"/>
  <c r="X19" i="41" l="1"/>
  <c r="X45" i="11"/>
  <c r="X68" i="11"/>
  <c r="W61" i="11"/>
  <c r="X8" i="11"/>
  <c r="X38" i="11" s="1"/>
  <c r="X12" i="41"/>
  <c r="W65" i="12"/>
  <c r="Z24" i="13" s="1"/>
  <c r="Z7" i="13"/>
  <c r="Z11" i="13" s="1"/>
  <c r="X9" i="41" l="1"/>
  <c r="Y16" i="27" s="1"/>
  <c r="Z26" i="13"/>
  <c r="Z28" i="13" s="1"/>
  <c r="W71" i="11"/>
  <c r="W75" i="11" s="1"/>
  <c r="X12" i="27"/>
  <c r="X20" i="27" s="1"/>
  <c r="X46" i="41"/>
  <c r="X42" i="41" s="1"/>
  <c r="Y11" i="27"/>
  <c r="Y21" i="27" s="1"/>
  <c r="X37" i="41"/>
  <c r="X36" i="41" s="1"/>
  <c r="W67" i="12"/>
  <c r="W10" i="39"/>
  <c r="Y43" i="11" l="1"/>
  <c r="Y42" i="11" s="1"/>
  <c r="X22" i="41"/>
  <c r="X29" i="41" s="1"/>
  <c r="X48" i="41" s="1"/>
  <c r="Y17" i="27" s="1"/>
  <c r="Y5" i="11"/>
  <c r="Z32" i="13"/>
  <c r="Z37" i="13" s="1"/>
  <c r="Z39" i="13" s="1"/>
  <c r="Z13" i="27"/>
  <c r="Z34" i="13"/>
  <c r="W8" i="38"/>
  <c r="W12" i="38" s="1"/>
  <c r="W7" i="39" s="1"/>
  <c r="W12" i="39" s="1"/>
  <c r="W71" i="12"/>
  <c r="Y50" i="41" l="1"/>
  <c r="Z15" i="14"/>
  <c r="Y53" i="11" s="1"/>
  <c r="X61" i="12"/>
  <c r="AA21" i="13" s="1"/>
  <c r="Z16" i="14"/>
  <c r="Y13" i="11" s="1"/>
  <c r="X69" i="11"/>
  <c r="Y7" i="27"/>
  <c r="X61" i="11" l="1"/>
  <c r="Y68" i="11"/>
  <c r="Y8" i="11"/>
  <c r="Y38" i="11" s="1"/>
  <c r="Y12" i="41"/>
  <c r="AA7" i="13"/>
  <c r="AA11" i="13" s="1"/>
  <c r="X65" i="12"/>
  <c r="AA24" i="13" s="1"/>
  <c r="Y19" i="41"/>
  <c r="Y45" i="11"/>
  <c r="AA26" i="13" l="1"/>
  <c r="Z5" i="11" s="1"/>
  <c r="Y37" i="41"/>
  <c r="Y36" i="41" s="1"/>
  <c r="X67" i="12"/>
  <c r="X10" i="39"/>
  <c r="Z11" i="27"/>
  <c r="Z21" i="27" s="1"/>
  <c r="Y46" i="41"/>
  <c r="Y42" i="41" s="1"/>
  <c r="Y9" i="41"/>
  <c r="Y12" i="27"/>
  <c r="Y20" i="27" s="1"/>
  <c r="X71" i="11"/>
  <c r="X75" i="11" s="1"/>
  <c r="AA28" i="13" l="1"/>
  <c r="AA32" i="13" s="1"/>
  <c r="AA37" i="13" s="1"/>
  <c r="AA39" i="13" s="1"/>
  <c r="Z43" i="11"/>
  <c r="Z42" i="11" s="1"/>
  <c r="Z16" i="27"/>
  <c r="Y22" i="41"/>
  <c r="Y29" i="41" s="1"/>
  <c r="Y48" i="41" s="1"/>
  <c r="Z17" i="27" s="1"/>
  <c r="X71" i="12"/>
  <c r="X8" i="38"/>
  <c r="X12" i="38" s="1"/>
  <c r="X7" i="39" s="1"/>
  <c r="X12" i="39" s="1"/>
  <c r="C5" i="40"/>
  <c r="C43" i="40" l="1"/>
  <c r="C42" i="40" s="1"/>
  <c r="Z50" i="41"/>
  <c r="AA34" i="13"/>
  <c r="AA15" i="14" s="1"/>
  <c r="Z53" i="11" s="1"/>
  <c r="AA13" i="27"/>
  <c r="Z7" i="27"/>
  <c r="Y69" i="11"/>
  <c r="Z68" i="11" s="1"/>
  <c r="Y61" i="12" l="1"/>
  <c r="E13" i="44"/>
  <c r="AA16" i="14"/>
  <c r="Z13" i="11" s="1"/>
  <c r="C13" i="40" s="1"/>
  <c r="Y61" i="11"/>
  <c r="Z19" i="41"/>
  <c r="D19" i="43" s="1"/>
  <c r="C53" i="40"/>
  <c r="Y65" i="12" l="1"/>
  <c r="Z37" i="41" s="1"/>
  <c r="AB21" i="13"/>
  <c r="C61" i="42"/>
  <c r="C65" i="42" s="1"/>
  <c r="C67" i="42" s="1"/>
  <c r="AB7" i="13"/>
  <c r="AB11" i="13" s="1"/>
  <c r="Z12" i="41"/>
  <c r="Z9" i="41" s="1"/>
  <c r="C68" i="40"/>
  <c r="Z46" i="41"/>
  <c r="Z12" i="27"/>
  <c r="Z20" i="27" s="1"/>
  <c r="Y71" i="11"/>
  <c r="Y75" i="11" s="1"/>
  <c r="Y67" i="12" l="1"/>
  <c r="Y8" i="38" s="1"/>
  <c r="Y12" i="38" s="1"/>
  <c r="Y10" i="39"/>
  <c r="AB24" i="13"/>
  <c r="AB26" i="13" s="1"/>
  <c r="D12" i="43"/>
  <c r="D9" i="43" s="1"/>
  <c r="E16" i="44" s="1"/>
  <c r="Z42" i="41"/>
  <c r="D46" i="43"/>
  <c r="D42" i="43" s="1"/>
  <c r="D37" i="43"/>
  <c r="AA16" i="27"/>
  <c r="Z22" i="41"/>
  <c r="Z29" i="41" s="1"/>
  <c r="D3" i="37" l="1"/>
  <c r="D5" i="37" s="1"/>
  <c r="AB28" i="13"/>
  <c r="AB34" i="13" s="1"/>
  <c r="AA5" i="11"/>
  <c r="AA43" i="11"/>
  <c r="AA42" i="11" s="1"/>
  <c r="D22" i="43"/>
  <c r="D29" i="43" s="1"/>
  <c r="Y7" i="39"/>
  <c r="Y12" i="39" s="1"/>
  <c r="Y14" i="38"/>
  <c r="Y16" i="38" s="1"/>
  <c r="AB32" i="13" l="1"/>
  <c r="AB37" i="13" s="1"/>
  <c r="AB39" i="13" s="1"/>
  <c r="AB13" i="27"/>
  <c r="AA50" i="41"/>
  <c r="Y15" i="38"/>
  <c r="AB16" i="14"/>
  <c r="AA13" i="11" s="1"/>
  <c r="Z61" i="12"/>
  <c r="AC21" i="13" s="1"/>
  <c r="AB15" i="14"/>
  <c r="AA53" i="11" s="1"/>
  <c r="AA19" i="41" s="1"/>
  <c r="Y14" i="39"/>
  <c r="Y16" i="39" s="1"/>
  <c r="Y69" i="12"/>
  <c r="AE18" i="38"/>
  <c r="AE19" i="38"/>
  <c r="AJ20" i="38"/>
  <c r="AJ21" i="38" s="1"/>
  <c r="AL19" i="13" s="1"/>
  <c r="AC24" i="38"/>
  <c r="AE12" i="14" s="1"/>
  <c r="AA25" i="38"/>
  <c r="AC11" i="14" s="1"/>
  <c r="AA24" i="38"/>
  <c r="AC12" i="14" s="1"/>
  <c r="Y24" i="38"/>
  <c r="AA12" i="14" s="1"/>
  <c r="AC25" i="38"/>
  <c r="AE11" i="14" s="1"/>
  <c r="Z25" i="38"/>
  <c r="AB11" i="14" s="1"/>
  <c r="Y25" i="38"/>
  <c r="AA11" i="14" s="1"/>
  <c r="AB25" i="38"/>
  <c r="AD11" i="14" s="1"/>
  <c r="AD24" i="38"/>
  <c r="AF12" i="14" s="1"/>
  <c r="AD25" i="38"/>
  <c r="AF11" i="14" s="1"/>
  <c r="Z24" i="38"/>
  <c r="AB12" i="14" s="1"/>
  <c r="AB24" i="38"/>
  <c r="AD12" i="14" s="1"/>
  <c r="AE21" i="38" l="1"/>
  <c r="AJ24" i="38" s="1"/>
  <c r="AL12" i="14" s="1"/>
  <c r="Y15" i="39"/>
  <c r="AC7" i="13"/>
  <c r="AC11" i="13" s="1"/>
  <c r="Z65" i="12"/>
  <c r="AC24" i="13" s="1"/>
  <c r="C69" i="42"/>
  <c r="AE19" i="39"/>
  <c r="Y70" i="12"/>
  <c r="C70" i="42" s="1"/>
  <c r="AE18" i="39"/>
  <c r="AJ20" i="39"/>
  <c r="AJ21" i="39" s="1"/>
  <c r="AL20" i="13" s="1"/>
  <c r="AC25" i="39"/>
  <c r="AE13" i="14" s="1"/>
  <c r="AD52" i="11" s="1"/>
  <c r="AA24" i="39"/>
  <c r="AC14" i="14" s="1"/>
  <c r="AB11" i="11" s="1"/>
  <c r="AB25" i="39"/>
  <c r="AD13" i="14" s="1"/>
  <c r="AC52" i="11" s="1"/>
  <c r="Y24" i="39"/>
  <c r="AA14" i="14" s="1"/>
  <c r="Z11" i="11" s="1"/>
  <c r="AD24" i="39"/>
  <c r="AF14" i="14" s="1"/>
  <c r="AE11" i="11" s="1"/>
  <c r="AA25" i="39"/>
  <c r="AC13" i="14" s="1"/>
  <c r="AB52" i="11" s="1"/>
  <c r="Z24" i="39"/>
  <c r="AB14" i="14" s="1"/>
  <c r="AA11" i="11" s="1"/>
  <c r="AA8" i="11" s="1"/>
  <c r="AA38" i="11" s="1"/>
  <c r="AC24" i="39"/>
  <c r="AE14" i="14" s="1"/>
  <c r="AD11" i="11" s="1"/>
  <c r="AB24" i="39"/>
  <c r="AD14" i="14" s="1"/>
  <c r="AC11" i="11" s="1"/>
  <c r="Z25" i="39"/>
  <c r="AB13" i="14" s="1"/>
  <c r="AA52" i="11" s="1"/>
  <c r="Y25" i="39"/>
  <c r="AA13" i="14" s="1"/>
  <c r="Z52" i="11" s="1"/>
  <c r="AD25" i="39"/>
  <c r="AF13" i="14" s="1"/>
  <c r="AE52" i="11" s="1"/>
  <c r="AA12" i="41"/>
  <c r="C71" i="42" l="1"/>
  <c r="AH25" i="38"/>
  <c r="AJ11" i="14" s="1"/>
  <c r="AG24" i="38"/>
  <c r="AI12" i="14" s="1"/>
  <c r="AI24" i="38"/>
  <c r="AK12" i="14" s="1"/>
  <c r="AF25" i="38"/>
  <c r="AH11" i="14" s="1"/>
  <c r="AE25" i="38"/>
  <c r="AG11" i="14" s="1"/>
  <c r="AJ25" i="38"/>
  <c r="AL11" i="14" s="1"/>
  <c r="AG19" i="13"/>
  <c r="AG25" i="38"/>
  <c r="AI11" i="14" s="1"/>
  <c r="AF24" i="38"/>
  <c r="AH12" i="14" s="1"/>
  <c r="AI25" i="38"/>
  <c r="AK11" i="14" s="1"/>
  <c r="AH24" i="38"/>
  <c r="AJ12" i="14" s="1"/>
  <c r="AE24" i="38"/>
  <c r="AG12" i="14" s="1"/>
  <c r="Y71" i="12"/>
  <c r="Z69" i="11" s="1"/>
  <c r="AC26" i="13"/>
  <c r="AB43" i="11" s="1"/>
  <c r="AB42" i="11" s="1"/>
  <c r="AE21" i="39"/>
  <c r="AG24" i="39" s="1"/>
  <c r="AI14" i="14" s="1"/>
  <c r="Z39" i="41"/>
  <c r="D39" i="43" s="1"/>
  <c r="AA45" i="11"/>
  <c r="AA40" i="41"/>
  <c r="AD40" i="41"/>
  <c r="AB11" i="27"/>
  <c r="AB21" i="27" s="1"/>
  <c r="AC40" i="41"/>
  <c r="AE40" i="41"/>
  <c r="Z8" i="11"/>
  <c r="Z38" i="11" s="1"/>
  <c r="C11" i="40"/>
  <c r="C8" i="40" s="1"/>
  <c r="C38" i="40" s="1"/>
  <c r="AB40" i="41"/>
  <c r="Z10" i="39"/>
  <c r="AA37" i="41"/>
  <c r="Z67" i="12"/>
  <c r="Z40" i="41"/>
  <c r="D40" i="43" s="1"/>
  <c r="C52" i="40"/>
  <c r="C45" i="40" s="1"/>
  <c r="Z45" i="11"/>
  <c r="AA9" i="41"/>
  <c r="AH11" i="11" l="1"/>
  <c r="AF25" i="39"/>
  <c r="AH13" i="14" s="1"/>
  <c r="AG52" i="11" s="1"/>
  <c r="AA7" i="27"/>
  <c r="AF24" i="39"/>
  <c r="AH14" i="14" s="1"/>
  <c r="AG11" i="11" s="1"/>
  <c r="AH24" i="39"/>
  <c r="AJ14" i="14" s="1"/>
  <c r="AI11" i="11" s="1"/>
  <c r="AJ25" i="39"/>
  <c r="AL13" i="14" s="1"/>
  <c r="AK52" i="11" s="1"/>
  <c r="AG20" i="13"/>
  <c r="AH25" i="39"/>
  <c r="AJ13" i="14" s="1"/>
  <c r="AI52" i="11" s="1"/>
  <c r="AE24" i="39"/>
  <c r="AG14" i="14" s="1"/>
  <c r="AF11" i="11" s="1"/>
  <c r="AC28" i="13"/>
  <c r="AC34" i="13" s="1"/>
  <c r="AB5" i="11"/>
  <c r="AB50" i="41" s="1"/>
  <c r="AI24" i="39"/>
  <c r="AK14" i="14" s="1"/>
  <c r="AJ11" i="11" s="1"/>
  <c r="AI25" i="39"/>
  <c r="AK13" i="14" s="1"/>
  <c r="AJ52" i="11" s="1"/>
  <c r="AJ24" i="39"/>
  <c r="AL14" i="14" s="1"/>
  <c r="AK11" i="11" s="1"/>
  <c r="AE25" i="39"/>
  <c r="AG13" i="14" s="1"/>
  <c r="AF52" i="11" s="1"/>
  <c r="AG25" i="39"/>
  <c r="AI13" i="14" s="1"/>
  <c r="AH52" i="11" s="1"/>
  <c r="AA11" i="27"/>
  <c r="AA21" i="27" s="1"/>
  <c r="C69" i="40"/>
  <c r="C61" i="40" s="1"/>
  <c r="Z61" i="11"/>
  <c r="AA68" i="11"/>
  <c r="D36" i="43"/>
  <c r="D48" i="43" s="1"/>
  <c r="E17" i="44" s="1"/>
  <c r="E11" i="44"/>
  <c r="E21" i="44" s="1"/>
  <c r="AB16" i="27"/>
  <c r="AA22" i="41"/>
  <c r="AA29" i="41" s="1"/>
  <c r="C73" i="42"/>
  <c r="C75" i="42"/>
  <c r="E7" i="44"/>
  <c r="Z8" i="38"/>
  <c r="Z12" i="38" s="1"/>
  <c r="Z71" i="12"/>
  <c r="AC32" i="13"/>
  <c r="AC37" i="13" s="1"/>
  <c r="AC39" i="13" s="1"/>
  <c r="AA36" i="41"/>
  <c r="Z36" i="41"/>
  <c r="Z48" i="41" s="1"/>
  <c r="AA17" i="27" s="1"/>
  <c r="AH40" i="41" l="1"/>
  <c r="AC13" i="27"/>
  <c r="AF40" i="41"/>
  <c r="AI40" i="41"/>
  <c r="AG40" i="41"/>
  <c r="AJ40" i="41"/>
  <c r="AK40" i="41"/>
  <c r="AC16" i="14"/>
  <c r="AB13" i="11" s="1"/>
  <c r="AC15" i="14"/>
  <c r="AB53" i="11" s="1"/>
  <c r="AA61" i="12"/>
  <c r="AD21" i="13" s="1"/>
  <c r="AA69" i="11"/>
  <c r="AA61" i="11" s="1"/>
  <c r="AB7" i="27"/>
  <c r="AA46" i="41"/>
  <c r="E12" i="44"/>
  <c r="E20" i="44" s="1"/>
  <c r="C71" i="40"/>
  <c r="C75" i="40" s="1"/>
  <c r="Z7" i="39"/>
  <c r="Z12" i="39" s="1"/>
  <c r="AA12" i="27"/>
  <c r="AA20" i="27" s="1"/>
  <c r="Z71" i="11"/>
  <c r="Z75" i="11" s="1"/>
  <c r="AB68" i="11" l="1"/>
  <c r="AB46" i="41" s="1"/>
  <c r="AB42" i="41" s="1"/>
  <c r="AB12" i="27"/>
  <c r="AB20" i="27" s="1"/>
  <c r="AA71" i="11"/>
  <c r="AA75" i="11" s="1"/>
  <c r="AA65" i="12"/>
  <c r="AD24" i="13" s="1"/>
  <c r="AD7" i="13"/>
  <c r="AD11" i="13" s="1"/>
  <c r="AA42" i="41"/>
  <c r="AA48" i="41" s="1"/>
  <c r="AB17" i="27" s="1"/>
  <c r="AB19" i="41"/>
  <c r="AB45" i="11"/>
  <c r="AB12" i="41"/>
  <c r="AB8" i="11"/>
  <c r="AB38" i="11" s="1"/>
  <c r="AD26" i="13" l="1"/>
  <c r="AC5" i="11" s="1"/>
  <c r="AA10" i="39"/>
  <c r="AB37" i="41"/>
  <c r="AA67" i="12"/>
  <c r="AC11" i="27"/>
  <c r="AC21" i="27" s="1"/>
  <c r="AB9" i="41"/>
  <c r="AC43" i="11" l="1"/>
  <c r="AC42" i="11" s="1"/>
  <c r="AD28" i="13"/>
  <c r="AD32" i="13" s="1"/>
  <c r="AD37" i="13" s="1"/>
  <c r="AD39" i="13" s="1"/>
  <c r="AA8" i="38"/>
  <c r="AA12" i="38" s="1"/>
  <c r="AA71" i="12"/>
  <c r="AB36" i="41"/>
  <c r="AC16" i="27"/>
  <c r="AB22" i="41"/>
  <c r="AB29" i="41" s="1"/>
  <c r="AC50" i="41" l="1"/>
  <c r="AD34" i="13"/>
  <c r="AB61" i="12" s="1"/>
  <c r="AE21" i="13" s="1"/>
  <c r="AD13" i="27"/>
  <c r="AB48" i="41"/>
  <c r="AC17" i="27" s="1"/>
  <c r="AB69" i="11"/>
  <c r="AC7" i="27"/>
  <c r="AA7" i="39"/>
  <c r="AA12" i="39" s="1"/>
  <c r="AD16" i="14" l="1"/>
  <c r="AC13" i="11" s="1"/>
  <c r="AC12" i="41" s="1"/>
  <c r="AD15" i="14"/>
  <c r="AC53" i="11" s="1"/>
  <c r="AC45" i="11" s="1"/>
  <c r="AB61" i="11"/>
  <c r="AC68" i="11"/>
  <c r="AE7" i="13"/>
  <c r="AE11" i="13" s="1"/>
  <c r="AB65" i="12"/>
  <c r="AE24" i="13" s="1"/>
  <c r="AC19" i="41" l="1"/>
  <c r="AC8" i="11"/>
  <c r="AC38" i="11" s="1"/>
  <c r="AD11" i="27" s="1"/>
  <c r="AD21" i="27" s="1"/>
  <c r="AE26" i="13"/>
  <c r="AD43" i="11" s="1"/>
  <c r="AD42" i="11" s="1"/>
  <c r="AB10" i="39"/>
  <c r="AB67" i="12"/>
  <c r="AC37" i="41"/>
  <c r="AB71" i="11"/>
  <c r="AB75" i="11" s="1"/>
  <c r="AC12" i="27"/>
  <c r="AC20" i="27" s="1"/>
  <c r="AC9" i="41"/>
  <c r="AC46" i="41"/>
  <c r="AE28" i="13" l="1"/>
  <c r="AE32" i="13" s="1"/>
  <c r="AE37" i="13" s="1"/>
  <c r="AE39" i="13" s="1"/>
  <c r="AD5" i="11"/>
  <c r="AD50" i="41" s="1"/>
  <c r="AC42" i="41"/>
  <c r="AC36" i="41"/>
  <c r="AD16" i="27"/>
  <c r="AC22" i="41"/>
  <c r="AC29" i="41" s="1"/>
  <c r="AB8" i="38"/>
  <c r="AB12" i="38" s="1"/>
  <c r="AB71" i="12"/>
  <c r="AE13" i="27"/>
  <c r="AE34" i="13" l="1"/>
  <c r="AE16" i="14" s="1"/>
  <c r="AD13" i="11" s="1"/>
  <c r="AC48" i="41"/>
  <c r="AD17" i="27" s="1"/>
  <c r="AB7" i="39"/>
  <c r="AB12" i="39" s="1"/>
  <c r="AC69" i="11"/>
  <c r="AD7" i="27"/>
  <c r="AC61" i="12" l="1"/>
  <c r="AF21" i="13" s="1"/>
  <c r="AE15" i="14"/>
  <c r="AD53" i="11" s="1"/>
  <c r="AD19" i="41" s="1"/>
  <c r="AD8" i="11"/>
  <c r="AD38" i="11" s="1"/>
  <c r="AD12" i="41"/>
  <c r="AC61" i="11"/>
  <c r="AD68" i="11"/>
  <c r="AC65" i="12" l="1"/>
  <c r="AC67" i="12" s="1"/>
  <c r="AF7" i="13"/>
  <c r="AF11" i="13" s="1"/>
  <c r="AD45" i="11"/>
  <c r="AD46" i="41"/>
  <c r="AE11" i="27"/>
  <c r="AE21" i="27" s="1"/>
  <c r="AC71" i="11"/>
  <c r="AC75" i="11" s="1"/>
  <c r="AD12" i="27"/>
  <c r="AD20" i="27" s="1"/>
  <c r="AD9" i="41"/>
  <c r="AF24" i="13" l="1"/>
  <c r="AF26" i="13" s="1"/>
  <c r="AC10" i="39"/>
  <c r="AD37" i="41"/>
  <c r="AD36" i="41" s="1"/>
  <c r="AE16" i="27"/>
  <c r="AD22" i="41"/>
  <c r="AD29" i="41" s="1"/>
  <c r="AC71" i="12"/>
  <c r="AC8" i="38"/>
  <c r="AC12" i="38" s="1"/>
  <c r="AD42" i="41"/>
  <c r="AE5" i="11" l="1"/>
  <c r="AE43" i="11"/>
  <c r="AE42" i="11" s="1"/>
  <c r="AF28" i="13"/>
  <c r="AF13" i="27" s="1"/>
  <c r="AC7" i="39"/>
  <c r="AC12" i="39" s="1"/>
  <c r="AD69" i="11"/>
  <c r="AE7" i="27"/>
  <c r="AD48" i="41"/>
  <c r="AE17" i="27" s="1"/>
  <c r="AE50" i="41" l="1"/>
  <c r="AF32" i="13"/>
  <c r="AF37" i="13" s="1"/>
  <c r="AF39" i="13" s="1"/>
  <c r="AF34" i="13"/>
  <c r="AD61" i="12" s="1"/>
  <c r="AG21" i="13" s="1"/>
  <c r="AE68" i="11"/>
  <c r="AD61" i="11"/>
  <c r="AF15" i="14" l="1"/>
  <c r="AE53" i="11" s="1"/>
  <c r="AE19" i="41" s="1"/>
  <c r="AF16" i="14"/>
  <c r="AE13" i="11" s="1"/>
  <c r="AE8" i="11" s="1"/>
  <c r="AE38" i="11" s="1"/>
  <c r="AE12" i="27"/>
  <c r="AE20" i="27" s="1"/>
  <c r="AD71" i="11"/>
  <c r="AD75" i="11" s="1"/>
  <c r="AD65" i="12"/>
  <c r="AG24" i="13" s="1"/>
  <c r="AG7" i="13"/>
  <c r="AG11" i="13" s="1"/>
  <c r="AE46" i="41"/>
  <c r="AE45" i="11" l="1"/>
  <c r="AE12" i="41"/>
  <c r="AE9" i="41" s="1"/>
  <c r="AE42" i="41"/>
  <c r="AD10" i="39"/>
  <c r="AE37" i="41"/>
  <c r="AD67" i="12"/>
  <c r="AF11" i="27"/>
  <c r="AF21" i="27" s="1"/>
  <c r="AG26" i="13"/>
  <c r="AF5" i="11" l="1"/>
  <c r="AF43" i="11"/>
  <c r="AF42" i="11" s="1"/>
  <c r="AG28" i="13"/>
  <c r="AE36" i="41"/>
  <c r="AF16" i="27"/>
  <c r="AE22" i="41"/>
  <c r="AE29" i="41" s="1"/>
  <c r="AD8" i="38"/>
  <c r="AD12" i="38" s="1"/>
  <c r="AD71" i="12"/>
  <c r="AE48" i="41" l="1"/>
  <c r="AF17" i="27" s="1"/>
  <c r="AE69" i="11"/>
  <c r="AF7" i="27"/>
  <c r="AD7" i="39"/>
  <c r="AD12" i="39" s="1"/>
  <c r="AG32" i="13"/>
  <c r="AG37" i="13" s="1"/>
  <c r="AG39" i="13" s="1"/>
  <c r="AG13" i="27"/>
  <c r="AG34" i="13"/>
  <c r="AF50" i="41"/>
  <c r="AG15" i="14" l="1"/>
  <c r="AF53" i="11" s="1"/>
  <c r="AG16" i="14"/>
  <c r="AF13" i="11" s="1"/>
  <c r="AE61" i="12"/>
  <c r="AH21" i="13" s="1"/>
  <c r="AE61" i="11"/>
  <c r="AF68" i="11"/>
  <c r="AE65" i="12" l="1"/>
  <c r="AH7" i="13"/>
  <c r="AH11" i="13" s="1"/>
  <c r="AH24" i="13"/>
  <c r="AF46" i="41"/>
  <c r="AF8" i="11"/>
  <c r="AF38" i="11" s="1"/>
  <c r="AF12" i="41"/>
  <c r="AE71" i="11"/>
  <c r="AE75" i="11" s="1"/>
  <c r="AF12" i="27"/>
  <c r="AF20" i="27" s="1"/>
  <c r="AF19" i="41"/>
  <c r="AF45" i="11"/>
  <c r="AG11" i="27" l="1"/>
  <c r="AG21" i="27" s="1"/>
  <c r="AF42" i="41"/>
  <c r="AH26" i="13"/>
  <c r="AF9" i="41"/>
  <c r="AE10" i="39"/>
  <c r="AF37" i="41"/>
  <c r="AF36" i="41" s="1"/>
  <c r="AE67" i="12"/>
  <c r="AG16" i="27" l="1"/>
  <c r="AF22" i="41"/>
  <c r="AF29" i="41" s="1"/>
  <c r="AF48" i="41" s="1"/>
  <c r="AG17" i="27" s="1"/>
  <c r="AE8" i="38"/>
  <c r="AE12" i="38" s="1"/>
  <c r="AE7" i="39" s="1"/>
  <c r="AE12" i="39" s="1"/>
  <c r="AE71" i="12"/>
  <c r="AG5" i="11"/>
  <c r="AG43" i="11"/>
  <c r="AG42" i="11" s="1"/>
  <c r="AH28" i="13"/>
  <c r="AH32" i="13" l="1"/>
  <c r="AH37" i="13" s="1"/>
  <c r="AH39" i="13" s="1"/>
  <c r="AH13" i="27"/>
  <c r="AH34" i="13"/>
  <c r="AF69" i="11"/>
  <c r="AG7" i="27"/>
  <c r="AG50" i="41"/>
  <c r="AH15" i="14" l="1"/>
  <c r="AG53" i="11" s="1"/>
  <c r="AF61" i="12"/>
  <c r="AI21" i="13" s="1"/>
  <c r="AH16" i="14"/>
  <c r="AG13" i="11" s="1"/>
  <c r="AF61" i="11"/>
  <c r="AG68" i="11"/>
  <c r="AG8" i="11" l="1"/>
  <c r="AG38" i="11" s="1"/>
  <c r="AG12" i="41"/>
  <c r="AI7" i="13"/>
  <c r="AI11" i="13" s="1"/>
  <c r="AF65" i="12"/>
  <c r="AI24" i="13" s="1"/>
  <c r="AG46" i="41"/>
  <c r="AG42" i="41" s="1"/>
  <c r="AG19" i="41"/>
  <c r="AG45" i="11"/>
  <c r="AG12" i="27"/>
  <c r="AG20" i="27" s="1"/>
  <c r="AF71" i="11"/>
  <c r="AF75" i="11" s="1"/>
  <c r="AI26" i="13" l="1"/>
  <c r="AH43" i="11" s="1"/>
  <c r="AH42" i="11" s="1"/>
  <c r="AG9" i="41"/>
  <c r="AG22" i="41" s="1"/>
  <c r="AG29" i="41" s="1"/>
  <c r="AF10" i="39"/>
  <c r="AF67" i="12"/>
  <c r="AG37" i="41"/>
  <c r="AG36" i="41" s="1"/>
  <c r="AH11" i="27"/>
  <c r="AH21" i="27" s="1"/>
  <c r="AI28" i="13" l="1"/>
  <c r="AI32" i="13" s="1"/>
  <c r="AI37" i="13" s="1"/>
  <c r="AI39" i="13" s="1"/>
  <c r="AH5" i="11"/>
  <c r="AH50" i="41" s="1"/>
  <c r="AH16" i="27"/>
  <c r="AG48" i="41"/>
  <c r="AH17" i="27" s="1"/>
  <c r="AF71" i="12"/>
  <c r="AF8" i="38"/>
  <c r="AF12" i="38" s="1"/>
  <c r="AF7" i="39" s="1"/>
  <c r="AF12" i="39" s="1"/>
  <c r="AI34" i="13" l="1"/>
  <c r="AG61" i="12" s="1"/>
  <c r="AJ21" i="13" s="1"/>
  <c r="AI13" i="27"/>
  <c r="AG69" i="11"/>
  <c r="AH7" i="27"/>
  <c r="AI15" i="14" l="1"/>
  <c r="AH53" i="11" s="1"/>
  <c r="AH45" i="11" s="1"/>
  <c r="AI16" i="14"/>
  <c r="AH13" i="11" s="1"/>
  <c r="AH8" i="11" s="1"/>
  <c r="AH38" i="11" s="1"/>
  <c r="AH68" i="11"/>
  <c r="AG61" i="11"/>
  <c r="AJ7" i="13"/>
  <c r="AJ11" i="13" s="1"/>
  <c r="AG65" i="12"/>
  <c r="AJ24" i="13" s="1"/>
  <c r="AH12" i="41" l="1"/>
  <c r="AH19" i="41"/>
  <c r="AH46" i="41"/>
  <c r="AH42" i="41" s="1"/>
  <c r="AI11" i="27"/>
  <c r="AI21" i="27" s="1"/>
  <c r="AH12" i="27"/>
  <c r="AH20" i="27" s="1"/>
  <c r="AG71" i="11"/>
  <c r="AG75" i="11" s="1"/>
  <c r="AG10" i="39"/>
  <c r="AH37" i="41"/>
  <c r="AH36" i="41" s="1"/>
  <c r="AG67" i="12"/>
  <c r="AJ26" i="13"/>
  <c r="AH9" i="41" l="1"/>
  <c r="AI16" i="27" s="1"/>
  <c r="AG8" i="38"/>
  <c r="AG12" i="38" s="1"/>
  <c r="AG7" i="39" s="1"/>
  <c r="AG12" i="39" s="1"/>
  <c r="AG71" i="12"/>
  <c r="AI43" i="11"/>
  <c r="AI42" i="11" s="1"/>
  <c r="AI5" i="11"/>
  <c r="AJ28" i="13"/>
  <c r="AH22" i="41" l="1"/>
  <c r="AH29" i="41" s="1"/>
  <c r="AH48" i="41" s="1"/>
  <c r="AI17" i="27" s="1"/>
  <c r="AI50" i="41"/>
  <c r="AH69" i="11"/>
  <c r="AI7" i="27"/>
  <c r="AJ32" i="13"/>
  <c r="AJ37" i="13" s="1"/>
  <c r="AJ39" i="13" s="1"/>
  <c r="AJ13" i="27"/>
  <c r="AJ34" i="13"/>
  <c r="AH61" i="12" l="1"/>
  <c r="AK21" i="13" s="1"/>
  <c r="AJ15" i="14"/>
  <c r="AI53" i="11" s="1"/>
  <c r="AJ16" i="14"/>
  <c r="AI13" i="11" s="1"/>
  <c r="AH61" i="11"/>
  <c r="AI68" i="11"/>
  <c r="AI46" i="41" l="1"/>
  <c r="AI42" i="41" s="1"/>
  <c r="AI8" i="11"/>
  <c r="AI38" i="11" s="1"/>
  <c r="AI12" i="41"/>
  <c r="AI19" i="41"/>
  <c r="AI45" i="11"/>
  <c r="AH65" i="12"/>
  <c r="AK24" i="13" s="1"/>
  <c r="AK7" i="13"/>
  <c r="AK11" i="13" s="1"/>
  <c r="AH71" i="11"/>
  <c r="AH75" i="11" s="1"/>
  <c r="AI12" i="27"/>
  <c r="AI20" i="27" s="1"/>
  <c r="AK26" i="13" l="1"/>
  <c r="AJ43" i="11" s="1"/>
  <c r="AJ42" i="11" s="1"/>
  <c r="AI9" i="41"/>
  <c r="AI37" i="41"/>
  <c r="AI36" i="41" s="1"/>
  <c r="AH67" i="12"/>
  <c r="AH10" i="39"/>
  <c r="AJ11" i="27"/>
  <c r="AJ21" i="27" s="1"/>
  <c r="AK28" i="13" l="1"/>
  <c r="AK32" i="13" s="1"/>
  <c r="AK37" i="13" s="1"/>
  <c r="AK39" i="13" s="1"/>
  <c r="AJ5" i="11"/>
  <c r="AJ50" i="41" s="1"/>
  <c r="AH8" i="38"/>
  <c r="AH12" i="38" s="1"/>
  <c r="AH7" i="39" s="1"/>
  <c r="AH12" i="39" s="1"/>
  <c r="AH71" i="12"/>
  <c r="AI22" i="41"/>
  <c r="AI29" i="41" s="1"/>
  <c r="AI48" i="41" s="1"/>
  <c r="AJ17" i="27" s="1"/>
  <c r="AJ16" i="27"/>
  <c r="AK13" i="27" l="1"/>
  <c r="AK34" i="13"/>
  <c r="AK16" i="14" s="1"/>
  <c r="AJ13" i="11" s="1"/>
  <c r="AJ7" i="27"/>
  <c r="AI69" i="11"/>
  <c r="AI61" i="12" l="1"/>
  <c r="AK15" i="14"/>
  <c r="AJ53" i="11" s="1"/>
  <c r="AJ19" i="41" s="1"/>
  <c r="AI61" i="11"/>
  <c r="AJ68" i="11"/>
  <c r="AJ8" i="11"/>
  <c r="AJ38" i="11" s="1"/>
  <c r="AJ12" i="41"/>
  <c r="AL7" i="13" l="1"/>
  <c r="AL11" i="13" s="1"/>
  <c r="AL21" i="13"/>
  <c r="AL24" i="13" s="1"/>
  <c r="AI65" i="12"/>
  <c r="AI67" i="12" s="1"/>
  <c r="AJ45" i="11"/>
  <c r="AJ9" i="41"/>
  <c r="AJ22" i="41" s="1"/>
  <c r="AJ29" i="41" s="1"/>
  <c r="AI71" i="11"/>
  <c r="AI75" i="11" s="1"/>
  <c r="AJ12" i="27"/>
  <c r="AJ20" i="27" s="1"/>
  <c r="AJ46" i="41"/>
  <c r="AJ42" i="41" s="1"/>
  <c r="AK11" i="27"/>
  <c r="AK21" i="27" s="1"/>
  <c r="AI10" i="39" l="1"/>
  <c r="AJ37" i="41"/>
  <c r="AJ36" i="41" s="1"/>
  <c r="AJ48" i="41" s="1"/>
  <c r="AK17" i="27" s="1"/>
  <c r="AL26" i="13"/>
  <c r="AL28" i="13" s="1"/>
  <c r="AL32" i="13" s="1"/>
  <c r="AL37" i="13" s="1"/>
  <c r="AL39" i="13" s="1"/>
  <c r="AK16" i="27"/>
  <c r="AI71" i="12"/>
  <c r="AI8" i="38"/>
  <c r="AI12" i="38" s="1"/>
  <c r="AI7" i="39" s="1"/>
  <c r="AI12" i="39" l="1"/>
  <c r="AK5" i="11"/>
  <c r="AL34" i="13"/>
  <c r="AL15" i="14" s="1"/>
  <c r="AK53" i="11" s="1"/>
  <c r="AK43" i="11"/>
  <c r="AK42" i="11" s="1"/>
  <c r="AL13" i="27"/>
  <c r="AJ69" i="11"/>
  <c r="AK7" i="27"/>
  <c r="AK50" i="41" l="1"/>
  <c r="AL16" i="14"/>
  <c r="AK13" i="11" s="1"/>
  <c r="AK12" i="41" s="1"/>
  <c r="AJ61" i="12"/>
  <c r="AM21" i="13" s="1"/>
  <c r="AK68" i="11"/>
  <c r="AJ61" i="11"/>
  <c r="AK19" i="41"/>
  <c r="AK45" i="11"/>
  <c r="AK8" i="11" l="1"/>
  <c r="AK38" i="11" s="1"/>
  <c r="AL11" i="27" s="1"/>
  <c r="AL21" i="27" s="1"/>
  <c r="AJ65" i="12"/>
  <c r="AM24" i="13" s="1"/>
  <c r="AM7" i="13"/>
  <c r="AM11" i="13" s="1"/>
  <c r="AK9" i="41"/>
  <c r="AL16" i="27" s="1"/>
  <c r="AJ71" i="11"/>
  <c r="AJ75" i="11" s="1"/>
  <c r="AK12" i="27"/>
  <c r="AK20" i="27" s="1"/>
  <c r="AK46" i="41"/>
  <c r="AK42" i="41" s="1"/>
  <c r="AJ67" i="12" l="1"/>
  <c r="AJ71" i="12" s="1"/>
  <c r="AJ10" i="39"/>
  <c r="AK37" i="41"/>
  <c r="AK36" i="41" s="1"/>
  <c r="AM26" i="13"/>
  <c r="AL5" i="11" s="1"/>
  <c r="D5" i="40" s="1"/>
  <c r="AK22" i="41"/>
  <c r="AK29" i="41" s="1"/>
  <c r="AJ8" i="38" l="1"/>
  <c r="AJ12" i="38" s="1"/>
  <c r="AJ7" i="39" s="1"/>
  <c r="AJ12" i="39" s="1"/>
  <c r="AK48" i="41"/>
  <c r="AL17" i="27" s="1"/>
  <c r="AL43" i="11"/>
  <c r="AL50" i="41" s="1"/>
  <c r="AM28" i="13"/>
  <c r="AM13" i="27" s="1"/>
  <c r="AL7" i="27"/>
  <c r="AK69" i="11"/>
  <c r="AL68" i="11" s="1"/>
  <c r="AL42" i="11" l="1"/>
  <c r="D43" i="40"/>
  <c r="D42" i="40" s="1"/>
  <c r="AM34" i="13"/>
  <c r="AM16" i="14" s="1"/>
  <c r="AL13" i="11" s="1"/>
  <c r="AL12" i="41" s="1"/>
  <c r="AM32" i="13"/>
  <c r="AM37" i="13" s="1"/>
  <c r="AM39" i="13" s="1"/>
  <c r="AK61" i="11"/>
  <c r="D13" i="40" l="1"/>
  <c r="AM15" i="14"/>
  <c r="AL53" i="11" s="1"/>
  <c r="AL19" i="41" s="1"/>
  <c r="E19" i="43" s="1"/>
  <c r="F13" i="44"/>
  <c r="AK61" i="12"/>
  <c r="AK65" i="12" s="1"/>
  <c r="AL37" i="41" s="1"/>
  <c r="AK71" i="11"/>
  <c r="AK75" i="11" s="1"/>
  <c r="AL12" i="27"/>
  <c r="AL20" i="27" s="1"/>
  <c r="E12" i="43"/>
  <c r="D68" i="40"/>
  <c r="AL46" i="41"/>
  <c r="AL9" i="41" l="1"/>
  <c r="AL22" i="41" s="1"/>
  <c r="AL29" i="41" s="1"/>
  <c r="E9" i="43"/>
  <c r="F16" i="44" s="1"/>
  <c r="D53" i="40"/>
  <c r="AK10" i="39"/>
  <c r="D61" i="42"/>
  <c r="D65" i="42" s="1"/>
  <c r="D67" i="42" s="1"/>
  <c r="AK67" i="12"/>
  <c r="AK8" i="38" s="1"/>
  <c r="AK12" i="38" s="1"/>
  <c r="AN21" i="13"/>
  <c r="AN24" i="13" s="1"/>
  <c r="AN7" i="13"/>
  <c r="AN11" i="13" s="1"/>
  <c r="AM16" i="27"/>
  <c r="E37" i="43"/>
  <c r="AL42" i="41"/>
  <c r="E46" i="43"/>
  <c r="E42" i="43" s="1"/>
  <c r="E22" i="43" l="1"/>
  <c r="E29" i="43" s="1"/>
  <c r="AN26" i="13"/>
  <c r="AN28" i="13" s="1"/>
  <c r="AN32" i="13" s="1"/>
  <c r="AN37" i="13" s="1"/>
  <c r="AN39" i="13" s="1"/>
  <c r="AK7" i="39"/>
  <c r="AK12" i="39" s="1"/>
  <c r="AK14" i="38"/>
  <c r="AK16" i="38" s="1"/>
  <c r="AN34" i="13" l="1"/>
  <c r="AN16" i="14" s="1"/>
  <c r="AM13" i="11" s="1"/>
  <c r="AN13" i="27"/>
  <c r="AM5" i="11"/>
  <c r="AM43" i="11"/>
  <c r="AM42" i="11" s="1"/>
  <c r="AK15" i="38"/>
  <c r="AK69" i="12"/>
  <c r="AV20" i="38"/>
  <c r="AV21" i="38" s="1"/>
  <c r="AX19" i="13" s="1"/>
  <c r="AQ18" i="38"/>
  <c r="AQ19" i="38"/>
  <c r="AP25" i="38"/>
  <c r="AR11" i="14" s="1"/>
  <c r="AO25" i="38"/>
  <c r="AQ11" i="14" s="1"/>
  <c r="AM25" i="38"/>
  <c r="AO11" i="14" s="1"/>
  <c r="AN25" i="38"/>
  <c r="AP11" i="14" s="1"/>
  <c r="AK25" i="38"/>
  <c r="AM11" i="14" s="1"/>
  <c r="AL25" i="38"/>
  <c r="AN11" i="14" s="1"/>
  <c r="AL24" i="38"/>
  <c r="AN12" i="14" s="1"/>
  <c r="AN24" i="38"/>
  <c r="AP12" i="14" s="1"/>
  <c r="AO24" i="38"/>
  <c r="AQ12" i="14" s="1"/>
  <c r="AP24" i="38"/>
  <c r="AR12" i="14" s="1"/>
  <c r="AK24" i="38"/>
  <c r="AM12" i="14" s="1"/>
  <c r="AM24" i="38"/>
  <c r="AO12" i="14" s="1"/>
  <c r="AK14" i="39"/>
  <c r="AK16" i="39" s="1"/>
  <c r="AN15" i="14" l="1"/>
  <c r="AM53" i="11" s="1"/>
  <c r="AM19" i="41" s="1"/>
  <c r="AL61" i="12"/>
  <c r="AO21" i="13" s="1"/>
  <c r="AM50" i="41"/>
  <c r="AK15" i="39"/>
  <c r="AQ21" i="38"/>
  <c r="AO7" i="13"/>
  <c r="AO11" i="13" s="1"/>
  <c r="AV20" i="39"/>
  <c r="AV21" i="39" s="1"/>
  <c r="AX20" i="13" s="1"/>
  <c r="AQ18" i="39"/>
  <c r="AK70" i="12"/>
  <c r="D70" i="42" s="1"/>
  <c r="AQ19" i="39"/>
  <c r="AN24" i="39"/>
  <c r="AP14" i="14" s="1"/>
  <c r="AO11" i="11" s="1"/>
  <c r="AN25" i="39"/>
  <c r="AP13" i="14" s="1"/>
  <c r="AO52" i="11" s="1"/>
  <c r="AL24" i="39"/>
  <c r="AN14" i="14" s="1"/>
  <c r="AM11" i="11" s="1"/>
  <c r="AM8" i="11" s="1"/>
  <c r="AM38" i="11" s="1"/>
  <c r="AM25" i="39"/>
  <c r="AO13" i="14" s="1"/>
  <c r="AN52" i="11" s="1"/>
  <c r="AL25" i="39"/>
  <c r="AN13" i="14" s="1"/>
  <c r="AM52" i="11" s="1"/>
  <c r="AP24" i="39"/>
  <c r="AR14" i="14" s="1"/>
  <c r="AQ11" i="11" s="1"/>
  <c r="AK24" i="39"/>
  <c r="AM14" i="14" s="1"/>
  <c r="AL11" i="11" s="1"/>
  <c r="AK25" i="39"/>
  <c r="AM13" i="14" s="1"/>
  <c r="AL52" i="11" s="1"/>
  <c r="AO24" i="39"/>
  <c r="AQ14" i="14" s="1"/>
  <c r="AP11" i="11" s="1"/>
  <c r="AO25" i="39"/>
  <c r="AQ13" i="14" s="1"/>
  <c r="AP52" i="11" s="1"/>
  <c r="AM24" i="39"/>
  <c r="AO14" i="14" s="1"/>
  <c r="AN11" i="11" s="1"/>
  <c r="AP25" i="39"/>
  <c r="AR13" i="14" s="1"/>
  <c r="AQ52" i="11" s="1"/>
  <c r="AM12" i="41"/>
  <c r="D69" i="42"/>
  <c r="AL65" i="12" l="1"/>
  <c r="AO24" i="13" s="1"/>
  <c r="AO26" i="13" s="1"/>
  <c r="AQ21" i="39"/>
  <c r="AS24" i="39" s="1"/>
  <c r="AU14" i="14" s="1"/>
  <c r="AL39" i="41"/>
  <c r="E39" i="43" s="1"/>
  <c r="AL8" i="11"/>
  <c r="AL38" i="11" s="1"/>
  <c r="D11" i="40"/>
  <c r="D8" i="40" s="1"/>
  <c r="D38" i="40" s="1"/>
  <c r="AM45" i="11"/>
  <c r="AM40" i="41"/>
  <c r="AN11" i="27"/>
  <c r="AN21" i="27" s="1"/>
  <c r="AP40" i="41"/>
  <c r="AO40" i="41"/>
  <c r="AN40" i="41"/>
  <c r="AK71" i="12"/>
  <c r="AL40" i="41"/>
  <c r="E40" i="43" s="1"/>
  <c r="D52" i="40"/>
  <c r="D45" i="40" s="1"/>
  <c r="AL45" i="11"/>
  <c r="AS19" i="13"/>
  <c r="AR25" i="38"/>
  <c r="AT11" i="14" s="1"/>
  <c r="AV24" i="38"/>
  <c r="AX12" i="14" s="1"/>
  <c r="AU25" i="38"/>
  <c r="AW11" i="14" s="1"/>
  <c r="AS25" i="38"/>
  <c r="AU11" i="14" s="1"/>
  <c r="AQ25" i="38"/>
  <c r="AS11" i="14" s="1"/>
  <c r="AU24" i="38"/>
  <c r="AW12" i="14" s="1"/>
  <c r="AT24" i="38"/>
  <c r="AV12" i="14" s="1"/>
  <c r="AT25" i="38"/>
  <c r="AV11" i="14" s="1"/>
  <c r="AV25" i="38"/>
  <c r="AX11" i="14" s="1"/>
  <c r="AS24" i="38"/>
  <c r="AU12" i="14" s="1"/>
  <c r="AQ24" i="38"/>
  <c r="AS12" i="14" s="1"/>
  <c r="AR24" i="38"/>
  <c r="AT12" i="14" s="1"/>
  <c r="D71" i="42"/>
  <c r="AM9" i="41"/>
  <c r="AQ40" i="41"/>
  <c r="AL67" i="12" l="1"/>
  <c r="AL71" i="12" s="1"/>
  <c r="AO28" i="13"/>
  <c r="AO13" i="27" s="1"/>
  <c r="AN43" i="11"/>
  <c r="AN42" i="11" s="1"/>
  <c r="AM37" i="41"/>
  <c r="AM36" i="41" s="1"/>
  <c r="AL10" i="39"/>
  <c r="AN5" i="11"/>
  <c r="AS20" i="13"/>
  <c r="AU24" i="39"/>
  <c r="AW14" i="14" s="1"/>
  <c r="AV11" i="11" s="1"/>
  <c r="AR25" i="39"/>
  <c r="AT13" i="14" s="1"/>
  <c r="AS52" i="11" s="1"/>
  <c r="AS25" i="39"/>
  <c r="AU13" i="14" s="1"/>
  <c r="AT52" i="11" s="1"/>
  <c r="AT24" i="39"/>
  <c r="AV14" i="14" s="1"/>
  <c r="AU11" i="11" s="1"/>
  <c r="AV25" i="39"/>
  <c r="AX13" i="14" s="1"/>
  <c r="AW52" i="11" s="1"/>
  <c r="AR24" i="39"/>
  <c r="AT14" i="14" s="1"/>
  <c r="AS11" i="11" s="1"/>
  <c r="AV24" i="39"/>
  <c r="AX14" i="14" s="1"/>
  <c r="AW11" i="11" s="1"/>
  <c r="AQ25" i="39"/>
  <c r="AS13" i="14" s="1"/>
  <c r="AR52" i="11" s="1"/>
  <c r="AQ24" i="39"/>
  <c r="AS14" i="14" s="1"/>
  <c r="AR11" i="11" s="1"/>
  <c r="AU25" i="39"/>
  <c r="AW13" i="14" s="1"/>
  <c r="AV52" i="11" s="1"/>
  <c r="AT25" i="39"/>
  <c r="AV13" i="14" s="1"/>
  <c r="AU52" i="11" s="1"/>
  <c r="AL36" i="41"/>
  <c r="AL48" i="41" s="1"/>
  <c r="AM17" i="27" s="1"/>
  <c r="D73" i="42"/>
  <c r="D75" i="42"/>
  <c r="F7" i="44"/>
  <c r="E36" i="43"/>
  <c r="E48" i="43" s="1"/>
  <c r="F17" i="44" s="1"/>
  <c r="AM11" i="27"/>
  <c r="AM21" i="27" s="1"/>
  <c r="F11" i="44"/>
  <c r="F21" i="44" s="1"/>
  <c r="AN16" i="27"/>
  <c r="AM22" i="41"/>
  <c r="AM29" i="41" s="1"/>
  <c r="AT11" i="11"/>
  <c r="AL69" i="11"/>
  <c r="AM7" i="27"/>
  <c r="E3" i="37"/>
  <c r="E5" i="37" s="1"/>
  <c r="AL8" i="38" l="1"/>
  <c r="AL12" i="38" s="1"/>
  <c r="AL7" i="39" s="1"/>
  <c r="AL12" i="39" s="1"/>
  <c r="AN50" i="41"/>
  <c r="AO34" i="13"/>
  <c r="AO15" i="14" s="1"/>
  <c r="AN53" i="11" s="1"/>
  <c r="AO32" i="13"/>
  <c r="AO37" i="13" s="1"/>
  <c r="AO39" i="13" s="1"/>
  <c r="AS40" i="41"/>
  <c r="AU40" i="41"/>
  <c r="AV40" i="41"/>
  <c r="AR40" i="41"/>
  <c r="AM69" i="11"/>
  <c r="AN7" i="27"/>
  <c r="D69" i="40"/>
  <c r="D61" i="40" s="1"/>
  <c r="AL61" i="11"/>
  <c r="AM68" i="11"/>
  <c r="AT40" i="41"/>
  <c r="AW40" i="41"/>
  <c r="AM61" i="12" l="1"/>
  <c r="AP21" i="13" s="1"/>
  <c r="AO16" i="14"/>
  <c r="AN13" i="11" s="1"/>
  <c r="AN8" i="11" s="1"/>
  <c r="AN38" i="11" s="1"/>
  <c r="AL71" i="11"/>
  <c r="AL75" i="11" s="1"/>
  <c r="AM12" i="27"/>
  <c r="AM20" i="27" s="1"/>
  <c r="AN19" i="41"/>
  <c r="AN45" i="11"/>
  <c r="D71" i="40"/>
  <c r="D75" i="40" s="1"/>
  <c r="F12" i="44"/>
  <c r="F20" i="44" s="1"/>
  <c r="AM61" i="11"/>
  <c r="AN68" i="11"/>
  <c r="AM46" i="41"/>
  <c r="AN12" i="41" l="1"/>
  <c r="AN9" i="41" s="1"/>
  <c r="AP7" i="13"/>
  <c r="AP11" i="13" s="1"/>
  <c r="AM65" i="12"/>
  <c r="AP24" i="13" s="1"/>
  <c r="AN12" i="27"/>
  <c r="AN20" i="27" s="1"/>
  <c r="AM71" i="11"/>
  <c r="AM75" i="11" s="1"/>
  <c r="AO11" i="27"/>
  <c r="AO21" i="27" s="1"/>
  <c r="AM42" i="41"/>
  <c r="AM48" i="41" s="1"/>
  <c r="AN17" i="27" s="1"/>
  <c r="AN46" i="41"/>
  <c r="AN42" i="41" s="1"/>
  <c r="AN37" i="41" l="1"/>
  <c r="AM67" i="12"/>
  <c r="AM8" i="38" s="1"/>
  <c r="AM12" i="38" s="1"/>
  <c r="AM10" i="39"/>
  <c r="AP26" i="13"/>
  <c r="AO43" i="11" s="1"/>
  <c r="AO42" i="11" s="1"/>
  <c r="AN36" i="41"/>
  <c r="AO16" i="27"/>
  <c r="AN22" i="41"/>
  <c r="AN29" i="41" s="1"/>
  <c r="AM71" i="12" l="1"/>
  <c r="AO7" i="27" s="1"/>
  <c r="AP28" i="13"/>
  <c r="AP32" i="13" s="1"/>
  <c r="AP37" i="13" s="1"/>
  <c r="AP39" i="13" s="1"/>
  <c r="AO5" i="11"/>
  <c r="AO50" i="41" s="1"/>
  <c r="AN48" i="41"/>
  <c r="AO17" i="27" s="1"/>
  <c r="AM7" i="39"/>
  <c r="AM12" i="39" s="1"/>
  <c r="AN69" i="11" l="1"/>
  <c r="AO68" i="11" s="1"/>
  <c r="AP13" i="27"/>
  <c r="AP34" i="13"/>
  <c r="AP15" i="14" s="1"/>
  <c r="AO53" i="11" s="1"/>
  <c r="AN61" i="11" l="1"/>
  <c r="AO12" i="27" s="1"/>
  <c r="AO20" i="27" s="1"/>
  <c r="AP16" i="14"/>
  <c r="AO13" i="11" s="1"/>
  <c r="AO8" i="11" s="1"/>
  <c r="AO38" i="11" s="1"/>
  <c r="AN61" i="12"/>
  <c r="AQ21" i="13" s="1"/>
  <c r="AO19" i="41"/>
  <c r="AO45" i="11"/>
  <c r="AO46" i="41"/>
  <c r="AN71" i="11" l="1"/>
  <c r="AN75" i="11" s="1"/>
  <c r="AN65" i="12"/>
  <c r="AQ24" i="13" s="1"/>
  <c r="AQ7" i="13"/>
  <c r="AQ11" i="13" s="1"/>
  <c r="AO12" i="41"/>
  <c r="AO9" i="41" s="1"/>
  <c r="AO42" i="41"/>
  <c r="AP11" i="27"/>
  <c r="AP21" i="27" s="1"/>
  <c r="AN67" i="12" l="1"/>
  <c r="AN71" i="12" s="1"/>
  <c r="AN10" i="39"/>
  <c r="AO37" i="41"/>
  <c r="AO36" i="41" s="1"/>
  <c r="AQ26" i="13"/>
  <c r="AP43" i="11" s="1"/>
  <c r="AP42" i="11" s="1"/>
  <c r="AO22" i="41"/>
  <c r="AO29" i="41" s="1"/>
  <c r="AP16" i="27"/>
  <c r="AN8" i="38" l="1"/>
  <c r="AN12" i="38" s="1"/>
  <c r="AN7" i="39" s="1"/>
  <c r="AN12" i="39" s="1"/>
  <c r="AQ28" i="13"/>
  <c r="AQ13" i="27" s="1"/>
  <c r="AP5" i="11"/>
  <c r="AP50" i="41" s="1"/>
  <c r="AO69" i="11"/>
  <c r="AP7" i="27"/>
  <c r="AO48" i="41"/>
  <c r="AP17" i="27" s="1"/>
  <c r="AQ32" i="13" l="1"/>
  <c r="AQ37" i="13" s="1"/>
  <c r="AQ39" i="13" s="1"/>
  <c r="AQ34" i="13"/>
  <c r="AQ16" i="14" s="1"/>
  <c r="AP13" i="11" s="1"/>
  <c r="AO61" i="11"/>
  <c r="AP68" i="11"/>
  <c r="AO61" i="12" l="1"/>
  <c r="AR21" i="13" s="1"/>
  <c r="AQ15" i="14"/>
  <c r="AP53" i="11" s="1"/>
  <c r="AP45" i="11" s="1"/>
  <c r="AP46" i="41"/>
  <c r="AO71" i="11"/>
  <c r="AO75" i="11" s="1"/>
  <c r="AP12" i="27"/>
  <c r="AP20" i="27" s="1"/>
  <c r="AP8" i="11"/>
  <c r="AP38" i="11" s="1"/>
  <c r="AP12" i="41"/>
  <c r="AO65" i="12" l="1"/>
  <c r="AR24" i="13" s="1"/>
  <c r="AR7" i="13"/>
  <c r="AR11" i="13" s="1"/>
  <c r="AP19" i="41"/>
  <c r="AP9" i="41" s="1"/>
  <c r="AP42" i="41"/>
  <c r="AQ11" i="27"/>
  <c r="AQ21" i="27" s="1"/>
  <c r="AO10" i="39" l="1"/>
  <c r="AR26" i="13"/>
  <c r="AQ5" i="11" s="1"/>
  <c r="AO67" i="12"/>
  <c r="AO8" i="38" s="1"/>
  <c r="AO12" i="38" s="1"/>
  <c r="AP37" i="41"/>
  <c r="AP36" i="41" s="1"/>
  <c r="AQ16" i="27"/>
  <c r="AP22" i="41"/>
  <c r="AP29" i="41" s="1"/>
  <c r="AQ43" i="11" l="1"/>
  <c r="AQ42" i="11" s="1"/>
  <c r="AR28" i="13"/>
  <c r="AR13" i="27" s="1"/>
  <c r="AO71" i="12"/>
  <c r="AQ7" i="27" s="1"/>
  <c r="AP48" i="41"/>
  <c r="AQ17" i="27" s="1"/>
  <c r="AO7" i="39"/>
  <c r="AO12" i="39" s="1"/>
  <c r="AR32" i="13" l="1"/>
  <c r="AR37" i="13" s="1"/>
  <c r="AR39" i="13" s="1"/>
  <c r="AR34" i="13"/>
  <c r="AR15" i="14" s="1"/>
  <c r="AQ53" i="11" s="1"/>
  <c r="AQ19" i="41" s="1"/>
  <c r="AQ50" i="41"/>
  <c r="AP69" i="11"/>
  <c r="AP61" i="11" s="1"/>
  <c r="AR16" i="14" l="1"/>
  <c r="AQ13" i="11" s="1"/>
  <c r="AQ8" i="11" s="1"/>
  <c r="AQ38" i="11" s="1"/>
  <c r="AR11" i="27" s="1"/>
  <c r="AR21" i="27" s="1"/>
  <c r="AP61" i="12"/>
  <c r="AP65" i="12" s="1"/>
  <c r="AQ37" i="41" s="1"/>
  <c r="AQ45" i="11"/>
  <c r="AQ68" i="11"/>
  <c r="AQ46" i="41" s="1"/>
  <c r="AQ12" i="27"/>
  <c r="AQ20" i="27" s="1"/>
  <c r="AP71" i="11"/>
  <c r="AP75" i="11" s="1"/>
  <c r="AS7" i="13" l="1"/>
  <c r="AS11" i="13" s="1"/>
  <c r="AS21" i="13"/>
  <c r="AS24" i="13" s="1"/>
  <c r="AQ12" i="41"/>
  <c r="AQ9" i="41" s="1"/>
  <c r="AR16" i="27" s="1"/>
  <c r="AP67" i="12"/>
  <c r="AP8" i="38" s="1"/>
  <c r="AP12" i="38" s="1"/>
  <c r="AP10" i="39"/>
  <c r="AQ42" i="41"/>
  <c r="AQ36" i="41"/>
  <c r="AS26" i="13" l="1"/>
  <c r="AR5" i="11" s="1"/>
  <c r="AQ22" i="41"/>
  <c r="AQ29" i="41" s="1"/>
  <c r="AQ48" i="41" s="1"/>
  <c r="AR17" i="27" s="1"/>
  <c r="AP71" i="12"/>
  <c r="AR7" i="27" s="1"/>
  <c r="AP7" i="39"/>
  <c r="AP12" i="39" s="1"/>
  <c r="AS28" i="13" l="1"/>
  <c r="AS34" i="13" s="1"/>
  <c r="AS16" i="14" s="1"/>
  <c r="AR13" i="11" s="1"/>
  <c r="AR8" i="11" s="1"/>
  <c r="AR38" i="11" s="1"/>
  <c r="AR43" i="11"/>
  <c r="AR42" i="11" s="1"/>
  <c r="AQ69" i="11"/>
  <c r="AQ61" i="11" s="1"/>
  <c r="AS13" i="27" l="1"/>
  <c r="AS15" i="14"/>
  <c r="AR53" i="11" s="1"/>
  <c r="AR19" i="41" s="1"/>
  <c r="AR12" i="41"/>
  <c r="AS32" i="13"/>
  <c r="AS37" i="13" s="1"/>
  <c r="AS39" i="13" s="1"/>
  <c r="AQ61" i="12"/>
  <c r="AT21" i="13" s="1"/>
  <c r="AR50" i="41"/>
  <c r="AR68" i="11"/>
  <c r="AR46" i="41" s="1"/>
  <c r="AS11" i="27"/>
  <c r="AS21" i="27" s="1"/>
  <c r="AQ71" i="11"/>
  <c r="AQ75" i="11" s="1"/>
  <c r="AR12" i="27"/>
  <c r="AR20" i="27" s="1"/>
  <c r="AR9" i="41" l="1"/>
  <c r="AR22" i="41" s="1"/>
  <c r="AR29" i="41" s="1"/>
  <c r="AR45" i="11"/>
  <c r="AQ65" i="12"/>
  <c r="AT24" i="13" s="1"/>
  <c r="AT7" i="13"/>
  <c r="AT11" i="13" s="1"/>
  <c r="AR42" i="41"/>
  <c r="AR37" i="41" l="1"/>
  <c r="AR36" i="41" s="1"/>
  <c r="AR48" i="41" s="1"/>
  <c r="AS17" i="27" s="1"/>
  <c r="AS16" i="27"/>
  <c r="AT26" i="13"/>
  <c r="AT28" i="13" s="1"/>
  <c r="AT32" i="13" s="1"/>
  <c r="AT37" i="13" s="1"/>
  <c r="AT39" i="13" s="1"/>
  <c r="AQ67" i="12"/>
  <c r="AQ8" i="38" s="1"/>
  <c r="AQ12" i="38" s="1"/>
  <c r="AQ7" i="39" s="1"/>
  <c r="AQ10" i="39"/>
  <c r="AT13" i="27" l="1"/>
  <c r="AQ71" i="12"/>
  <c r="AR69" i="11" s="1"/>
  <c r="AS68" i="11" s="1"/>
  <c r="AT34" i="13"/>
  <c r="AT16" i="14" s="1"/>
  <c r="AS13" i="11" s="1"/>
  <c r="AS12" i="41" s="1"/>
  <c r="AS43" i="11"/>
  <c r="AS42" i="11" s="1"/>
  <c r="AS5" i="11"/>
  <c r="AQ12" i="39"/>
  <c r="AS50" i="41" l="1"/>
  <c r="AR61" i="11"/>
  <c r="AR71" i="11" s="1"/>
  <c r="AR75" i="11" s="1"/>
  <c r="AT15" i="14"/>
  <c r="AS53" i="11" s="1"/>
  <c r="AS45" i="11" s="1"/>
  <c r="AS8" i="11"/>
  <c r="AS38" i="11" s="1"/>
  <c r="AT11" i="27" s="1"/>
  <c r="AT21" i="27" s="1"/>
  <c r="AS7" i="27"/>
  <c r="AR61" i="12"/>
  <c r="AU21" i="13" s="1"/>
  <c r="AS46" i="41"/>
  <c r="AS42" i="41" s="1"/>
  <c r="AS12" i="27" l="1"/>
  <c r="AS20" i="27" s="1"/>
  <c r="AS19" i="41"/>
  <c r="AS9" i="41" s="1"/>
  <c r="AT16" i="27" s="1"/>
  <c r="AU7" i="13"/>
  <c r="AU11" i="13" s="1"/>
  <c r="AR65" i="12"/>
  <c r="AU24" i="13" s="1"/>
  <c r="AS22" i="41" l="1"/>
  <c r="AS29" i="41" s="1"/>
  <c r="AS37" i="41"/>
  <c r="AS36" i="41" s="1"/>
  <c r="AR67" i="12"/>
  <c r="AR71" i="12" s="1"/>
  <c r="AT7" i="27" s="1"/>
  <c r="AR10" i="39"/>
  <c r="AU26" i="13"/>
  <c r="AU28" i="13" s="1"/>
  <c r="AU32" i="13" s="1"/>
  <c r="AU37" i="13" s="1"/>
  <c r="AU39" i="13" s="1"/>
  <c r="AS48" i="41" l="1"/>
  <c r="AT17" i="27" s="1"/>
  <c r="AS69" i="11"/>
  <c r="AS61" i="11" s="1"/>
  <c r="AR8" i="38"/>
  <c r="AR12" i="38" s="1"/>
  <c r="AR7" i="39" s="1"/>
  <c r="AR12" i="39" s="1"/>
  <c r="AU13" i="27"/>
  <c r="AU34" i="13"/>
  <c r="AU15" i="14" s="1"/>
  <c r="AT53" i="11" s="1"/>
  <c r="AT5" i="11"/>
  <c r="AT43" i="11"/>
  <c r="AT42" i="11" s="1"/>
  <c r="AT68" i="11" l="1"/>
  <c r="AT46" i="41" s="1"/>
  <c r="AT42" i="41" s="1"/>
  <c r="AU16" i="14"/>
  <c r="AT13" i="11" s="1"/>
  <c r="AT12" i="41" s="1"/>
  <c r="AT50" i="41"/>
  <c r="AS61" i="12"/>
  <c r="AV21" i="13" s="1"/>
  <c r="AS71" i="11"/>
  <c r="AS75" i="11" s="1"/>
  <c r="AT12" i="27"/>
  <c r="AT20" i="27" s="1"/>
  <c r="AT19" i="41"/>
  <c r="AT45" i="11"/>
  <c r="AV7" i="13" l="1"/>
  <c r="AV11" i="13" s="1"/>
  <c r="AS65" i="12"/>
  <c r="AV24" i="13" s="1"/>
  <c r="AT8" i="11"/>
  <c r="AT38" i="11" s="1"/>
  <c r="AU11" i="27" s="1"/>
  <c r="AU21" i="27" s="1"/>
  <c r="AT9" i="41"/>
  <c r="AT37" i="41" l="1"/>
  <c r="AT36" i="41" s="1"/>
  <c r="AS67" i="12"/>
  <c r="AS71" i="12" s="1"/>
  <c r="AV26" i="13"/>
  <c r="AU5" i="11" s="1"/>
  <c r="AS10" i="39"/>
  <c r="AU16" i="27"/>
  <c r="AT22" i="41"/>
  <c r="AT29" i="41" s="1"/>
  <c r="AT48" i="41" l="1"/>
  <c r="AU17" i="27" s="1"/>
  <c r="AU43" i="11"/>
  <c r="AU42" i="11" s="1"/>
  <c r="AS8" i="38"/>
  <c r="AS12" i="38" s="1"/>
  <c r="AS7" i="39" s="1"/>
  <c r="AS12" i="39" s="1"/>
  <c r="AV28" i="13"/>
  <c r="AV32" i="13" s="1"/>
  <c r="AV37" i="13" s="1"/>
  <c r="AV39" i="13" s="1"/>
  <c r="AU7" i="27"/>
  <c r="AT69" i="11"/>
  <c r="AU50" i="41" l="1"/>
  <c r="AV34" i="13"/>
  <c r="AT61" i="12" s="1"/>
  <c r="AW21" i="13" s="1"/>
  <c r="AV13" i="27"/>
  <c r="AU68" i="11"/>
  <c r="AT61" i="11"/>
  <c r="AV16" i="14" l="1"/>
  <c r="AU13" i="11" s="1"/>
  <c r="AU12" i="41" s="1"/>
  <c r="AV15" i="14"/>
  <c r="AU53" i="11" s="1"/>
  <c r="AU19" i="41" s="1"/>
  <c r="AT65" i="12"/>
  <c r="AW24" i="13" s="1"/>
  <c r="AW7" i="13"/>
  <c r="AW11" i="13" s="1"/>
  <c r="AT71" i="11"/>
  <c r="AT75" i="11" s="1"/>
  <c r="AU12" i="27"/>
  <c r="AU20" i="27" s="1"/>
  <c r="AU46" i="41"/>
  <c r="AU42" i="41" s="1"/>
  <c r="AU9" i="41" l="1"/>
  <c r="AV16" i="27" s="1"/>
  <c r="AU37" i="41"/>
  <c r="AU36" i="41" s="1"/>
  <c r="AU45" i="11"/>
  <c r="AT10" i="39"/>
  <c r="AW26" i="13"/>
  <c r="AV43" i="11" s="1"/>
  <c r="AV42" i="11" s="1"/>
  <c r="AT67" i="12"/>
  <c r="AT71" i="12" s="1"/>
  <c r="AU8" i="11"/>
  <c r="AU38" i="11" s="1"/>
  <c r="AV11" i="27" s="1"/>
  <c r="AV21" i="27" s="1"/>
  <c r="AU22" i="41" l="1"/>
  <c r="AU29" i="41" s="1"/>
  <c r="AU48" i="41" s="1"/>
  <c r="AV17" i="27" s="1"/>
  <c r="AV5" i="11"/>
  <c r="AV50" i="41" s="1"/>
  <c r="AW28" i="13"/>
  <c r="AW13" i="27" s="1"/>
  <c r="AT8" i="38"/>
  <c r="AT12" i="38" s="1"/>
  <c r="AT7" i="39" s="1"/>
  <c r="AT12" i="39" s="1"/>
  <c r="AU69" i="11"/>
  <c r="AV7" i="27"/>
  <c r="AW34" i="13" l="1"/>
  <c r="AW16" i="14" s="1"/>
  <c r="AV13" i="11" s="1"/>
  <c r="AV12" i="41" s="1"/>
  <c r="AW32" i="13"/>
  <c r="AW37" i="13" s="1"/>
  <c r="AW39" i="13" s="1"/>
  <c r="AV68" i="11"/>
  <c r="AU61" i="11"/>
  <c r="AU61" i="12" l="1"/>
  <c r="AU65" i="12" s="1"/>
  <c r="AV8" i="11"/>
  <c r="AV38" i="11" s="1"/>
  <c r="AW11" i="27" s="1"/>
  <c r="AW21" i="27" s="1"/>
  <c r="AW15" i="14"/>
  <c r="AV53" i="11" s="1"/>
  <c r="AV19" i="41" s="1"/>
  <c r="AV9" i="41" s="1"/>
  <c r="AV22" i="41" s="1"/>
  <c r="AV29" i="41" s="1"/>
  <c r="AV12" i="27"/>
  <c r="AV20" i="27" s="1"/>
  <c r="AU71" i="11"/>
  <c r="AU75" i="11" s="1"/>
  <c r="AV46" i="41"/>
  <c r="AV42" i="41" s="1"/>
  <c r="AX21" i="13" l="1"/>
  <c r="AX24" i="13" s="1"/>
  <c r="AX7" i="13"/>
  <c r="AX11" i="13" s="1"/>
  <c r="AV45" i="11"/>
  <c r="AU10" i="39"/>
  <c r="AV37" i="41"/>
  <c r="AV36" i="41" s="1"/>
  <c r="AV48" i="41" s="1"/>
  <c r="AW17" i="27" s="1"/>
  <c r="AW16" i="27"/>
  <c r="AU67" i="12"/>
  <c r="AU71" i="12" s="1"/>
  <c r="AX26" i="13" l="1"/>
  <c r="AX28" i="13" s="1"/>
  <c r="AX32" i="13" s="1"/>
  <c r="AX37" i="13" s="1"/>
  <c r="AX39" i="13" s="1"/>
  <c r="AU8" i="38"/>
  <c r="AU12" i="38" s="1"/>
  <c r="AU7" i="39" s="1"/>
  <c r="AU12" i="39" s="1"/>
  <c r="AV69" i="11"/>
  <c r="AW7" i="27"/>
  <c r="AW5" i="11" l="1"/>
  <c r="AW43" i="11"/>
  <c r="AW42" i="11" s="1"/>
  <c r="AX34" i="13"/>
  <c r="AX15" i="14" s="1"/>
  <c r="AW53" i="11" s="1"/>
  <c r="AX13" i="27"/>
  <c r="AW68" i="11"/>
  <c r="AV61" i="11"/>
  <c r="AW50" i="41" l="1"/>
  <c r="AV61" i="12"/>
  <c r="AY21" i="13" s="1"/>
  <c r="AY24" i="13" s="1"/>
  <c r="AX16" i="14"/>
  <c r="AW13" i="11" s="1"/>
  <c r="AW12" i="41" s="1"/>
  <c r="AW19" i="41"/>
  <c r="AW45" i="11"/>
  <c r="AV71" i="11"/>
  <c r="AV75" i="11" s="1"/>
  <c r="AW12" i="27"/>
  <c r="AW20" i="27" s="1"/>
  <c r="AW46" i="41"/>
  <c r="AW42" i="41" s="1"/>
  <c r="AW8" i="11" l="1"/>
  <c r="AW38" i="11" s="1"/>
  <c r="AX11" i="27" s="1"/>
  <c r="AX21" i="27" s="1"/>
  <c r="AV65" i="12"/>
  <c r="AV10" i="39" s="1"/>
  <c r="AY7" i="13"/>
  <c r="AY11" i="13" s="1"/>
  <c r="AY26" i="13" s="1"/>
  <c r="AY28" i="13" s="1"/>
  <c r="AW9" i="41"/>
  <c r="AX16" i="27" s="1"/>
  <c r="AW22" i="41" l="1"/>
  <c r="AW29" i="41" s="1"/>
  <c r="AV67" i="12"/>
  <c r="AV71" i="12" s="1"/>
  <c r="AW37" i="41"/>
  <c r="AW36" i="41" s="1"/>
  <c r="AX5" i="11"/>
  <c r="E5" i="40" s="1"/>
  <c r="AX43" i="11"/>
  <c r="AX42" i="11" s="1"/>
  <c r="AY13" i="27"/>
  <c r="AY32" i="13"/>
  <c r="AY37" i="13" s="1"/>
  <c r="AY39" i="13" s="1"/>
  <c r="AY34" i="13"/>
  <c r="AW48" i="41" l="1"/>
  <c r="AX17" i="27" s="1"/>
  <c r="AV8" i="38"/>
  <c r="AV12" i="38" s="1"/>
  <c r="AV7" i="39" s="1"/>
  <c r="AV12" i="39" s="1"/>
  <c r="E43" i="40"/>
  <c r="E42" i="40" s="1"/>
  <c r="AX50" i="41"/>
  <c r="AY15" i="14"/>
  <c r="AX53" i="11" s="1"/>
  <c r="AY16" i="14"/>
  <c r="AX13" i="11" s="1"/>
  <c r="AW61" i="12"/>
  <c r="AZ21" i="13" s="1"/>
  <c r="AW69" i="11"/>
  <c r="AX68" i="11" s="1"/>
  <c r="AX7" i="27"/>
  <c r="G13" i="44" l="1"/>
  <c r="E13" i="40"/>
  <c r="AX12" i="41"/>
  <c r="AW61" i="11"/>
  <c r="AW65" i="12"/>
  <c r="AZ24" i="13" s="1"/>
  <c r="AZ7" i="13"/>
  <c r="AZ11" i="13" s="1"/>
  <c r="E61" i="42"/>
  <c r="E65" i="42" s="1"/>
  <c r="E67" i="42" s="1"/>
  <c r="AX19" i="41"/>
  <c r="F19" i="43" s="1"/>
  <c r="E53" i="40"/>
  <c r="AZ26" i="13" l="1"/>
  <c r="AY5" i="11" s="1"/>
  <c r="AX46" i="41"/>
  <c r="E68" i="40"/>
  <c r="AW10" i="39"/>
  <c r="AX37" i="41"/>
  <c r="AW67" i="12"/>
  <c r="AX9" i="41"/>
  <c r="F12" i="43"/>
  <c r="F9" i="43" s="1"/>
  <c r="AW71" i="11"/>
  <c r="AW75" i="11" s="1"/>
  <c r="AX12" i="27"/>
  <c r="AX20" i="27" s="1"/>
  <c r="AZ28" i="13" l="1"/>
  <c r="AZ34" i="13" s="1"/>
  <c r="AY43" i="11"/>
  <c r="AY42" i="11" s="1"/>
  <c r="AW8" i="38"/>
  <c r="AW12" i="38" s="1"/>
  <c r="F37" i="43"/>
  <c r="G16" i="44"/>
  <c r="F22" i="43"/>
  <c r="F29" i="43" s="1"/>
  <c r="AY16" i="27"/>
  <c r="AX22" i="41"/>
  <c r="AX29" i="41" s="1"/>
  <c r="AX42" i="41"/>
  <c r="F46" i="43"/>
  <c r="F42" i="43" s="1"/>
  <c r="AZ32" i="13" l="1"/>
  <c r="AZ37" i="13" s="1"/>
  <c r="AZ39" i="13" s="1"/>
  <c r="AZ13" i="27"/>
  <c r="AY50" i="41"/>
  <c r="AZ15" i="14"/>
  <c r="AY53" i="11" s="1"/>
  <c r="AY19" i="41" s="1"/>
  <c r="AX61" i="12"/>
  <c r="BA21" i="13" s="1"/>
  <c r="AZ16" i="14"/>
  <c r="AY13" i="11" s="1"/>
  <c r="AW7" i="39"/>
  <c r="AW12" i="39" s="1"/>
  <c r="AW14" i="38"/>
  <c r="AW16" i="38" s="1"/>
  <c r="AW15" i="38" l="1"/>
  <c r="AY12" i="41"/>
  <c r="AW14" i="39"/>
  <c r="AW16" i="39" s="1"/>
  <c r="AW69" i="12"/>
  <c r="BC18" i="38"/>
  <c r="BH20" i="38"/>
  <c r="BH21" i="38" s="1"/>
  <c r="BJ19" i="13" s="1"/>
  <c r="BC19" i="38"/>
  <c r="BB24" i="38"/>
  <c r="BD12" i="14" s="1"/>
  <c r="AZ24" i="38"/>
  <c r="BB12" i="14" s="1"/>
  <c r="AW25" i="38"/>
  <c r="AY11" i="14" s="1"/>
  <c r="AZ25" i="38"/>
  <c r="BB11" i="14" s="1"/>
  <c r="AX24" i="38"/>
  <c r="AZ12" i="14" s="1"/>
  <c r="AX25" i="38"/>
  <c r="AZ11" i="14" s="1"/>
  <c r="BB25" i="38"/>
  <c r="BD11" i="14" s="1"/>
  <c r="AY25" i="38"/>
  <c r="BA11" i="14" s="1"/>
  <c r="BA25" i="38"/>
  <c r="BC11" i="14" s="1"/>
  <c r="BA24" i="38"/>
  <c r="BC12" i="14" s="1"/>
  <c r="AY24" i="38"/>
  <c r="BA12" i="14" s="1"/>
  <c r="AW24" i="38"/>
  <c r="AY12" i="14" s="1"/>
  <c r="BA7" i="13"/>
  <c r="BA11" i="13" s="1"/>
  <c r="AX65" i="12"/>
  <c r="BA24" i="13" s="1"/>
  <c r="BA26" i="13" l="1"/>
  <c r="BA28" i="13" s="1"/>
  <c r="AW15" i="39"/>
  <c r="BC21" i="38"/>
  <c r="BG25" i="38" s="1"/>
  <c r="BI11" i="14" s="1"/>
  <c r="AY9" i="41"/>
  <c r="E69" i="42"/>
  <c r="AX67" i="12"/>
  <c r="AX10" i="39"/>
  <c r="AY37" i="41"/>
  <c r="BC18" i="39"/>
  <c r="AW70" i="12"/>
  <c r="E70" i="42" s="1"/>
  <c r="BH20" i="39"/>
  <c r="BC19" i="39"/>
  <c r="AY25" i="39"/>
  <c r="BA13" i="14" s="1"/>
  <c r="AZ52" i="11" s="1"/>
  <c r="BF24" i="39"/>
  <c r="BH14" i="14" s="1"/>
  <c r="AZ25" i="39"/>
  <c r="BB13" i="14" s="1"/>
  <c r="BA52" i="11" s="1"/>
  <c r="BE24" i="39"/>
  <c r="BG14" i="14" s="1"/>
  <c r="BG24" i="39"/>
  <c r="BI14" i="14" s="1"/>
  <c r="BA24" i="39"/>
  <c r="BC14" i="14" s="1"/>
  <c r="BB11" i="11" s="1"/>
  <c r="BE25" i="39"/>
  <c r="BG13" i="14" s="1"/>
  <c r="BB25" i="39"/>
  <c r="BD13" i="14" s="1"/>
  <c r="BC52" i="11" s="1"/>
  <c r="BB24" i="39"/>
  <c r="BD14" i="14" s="1"/>
  <c r="BC11" i="11" s="1"/>
  <c r="AY24" i="39"/>
  <c r="BA14" i="14" s="1"/>
  <c r="AZ11" i="11" s="1"/>
  <c r="BG25" i="39"/>
  <c r="BI13" i="14" s="1"/>
  <c r="BH25" i="39"/>
  <c r="BJ13" i="14" s="1"/>
  <c r="BD25" i="39"/>
  <c r="BF13" i="14" s="1"/>
  <c r="BC25" i="39"/>
  <c r="BE13" i="14" s="1"/>
  <c r="AX25" i="39"/>
  <c r="AZ13" i="14" s="1"/>
  <c r="AY52" i="11" s="1"/>
  <c r="BH24" i="39"/>
  <c r="BJ14" i="14" s="1"/>
  <c r="BF25" i="39"/>
  <c r="BH13" i="14" s="1"/>
  <c r="AX24" i="39"/>
  <c r="AZ14" i="14" s="1"/>
  <c r="AY11" i="11" s="1"/>
  <c r="AY8" i="11" s="1"/>
  <c r="AY38" i="11" s="1"/>
  <c r="BC24" i="39"/>
  <c r="BE14" i="14" s="1"/>
  <c r="BA25" i="39"/>
  <c r="BC13" i="14" s="1"/>
  <c r="BB52" i="11" s="1"/>
  <c r="BD24" i="39"/>
  <c r="BF14" i="14" s="1"/>
  <c r="AW24" i="39"/>
  <c r="AY14" i="14" s="1"/>
  <c r="AX11" i="11" s="1"/>
  <c r="AZ24" i="39"/>
  <c r="BB14" i="14" s="1"/>
  <c r="BA11" i="11" s="1"/>
  <c r="AW25" i="39"/>
  <c r="AY13" i="14" s="1"/>
  <c r="AX52" i="11" s="1"/>
  <c r="AZ43" i="11" l="1"/>
  <c r="AZ42" i="11" s="1"/>
  <c r="AZ5" i="11"/>
  <c r="BE19" i="13"/>
  <c r="BF24" i="38"/>
  <c r="BH12" i="14" s="1"/>
  <c r="BG11" i="11" s="1"/>
  <c r="BD24" i="38"/>
  <c r="BF12" i="14" s="1"/>
  <c r="BE11" i="11" s="1"/>
  <c r="BC24" i="38"/>
  <c r="BE12" i="14" s="1"/>
  <c r="BD11" i="11" s="1"/>
  <c r="BE25" i="38"/>
  <c r="BG11" i="14" s="1"/>
  <c r="BF52" i="11" s="1"/>
  <c r="BH24" i="38"/>
  <c r="BJ12" i="14" s="1"/>
  <c r="BI11" i="11" s="1"/>
  <c r="BG24" i="38"/>
  <c r="BI12" i="14" s="1"/>
  <c r="BH11" i="11" s="1"/>
  <c r="BF25" i="38"/>
  <c r="BH11" i="14" s="1"/>
  <c r="BG52" i="11" s="1"/>
  <c r="BC25" i="38"/>
  <c r="BE11" i="14" s="1"/>
  <c r="BD52" i="11" s="1"/>
  <c r="BH25" i="38"/>
  <c r="BJ11" i="14" s="1"/>
  <c r="BI52" i="11" s="1"/>
  <c r="BD25" i="38"/>
  <c r="BF11" i="14" s="1"/>
  <c r="BE52" i="11" s="1"/>
  <c r="BE24" i="38"/>
  <c r="BG12" i="14" s="1"/>
  <c r="BF11" i="11" s="1"/>
  <c r="E71" i="42"/>
  <c r="E73" i="42" s="1"/>
  <c r="AX40" i="41"/>
  <c r="F40" i="43" s="1"/>
  <c r="AX45" i="11"/>
  <c r="E52" i="40"/>
  <c r="E45" i="40" s="1"/>
  <c r="BC40" i="41"/>
  <c r="AX8" i="11"/>
  <c r="AX38" i="11" s="1"/>
  <c r="E11" i="40"/>
  <c r="E8" i="40" s="1"/>
  <c r="E38" i="40" s="1"/>
  <c r="BB40" i="41"/>
  <c r="AZ11" i="27"/>
  <c r="AZ21" i="27" s="1"/>
  <c r="AZ40" i="41"/>
  <c r="AZ16" i="27"/>
  <c r="AY22" i="41"/>
  <c r="AY29" i="41" s="1"/>
  <c r="BA40" i="41"/>
  <c r="BA13" i="27"/>
  <c r="BA32" i="13"/>
  <c r="BA37" i="13" s="1"/>
  <c r="BA39" i="13" s="1"/>
  <c r="BA34" i="13"/>
  <c r="AY45" i="11"/>
  <c r="AY40" i="41"/>
  <c r="AY36" i="41" s="1"/>
  <c r="AX71" i="12"/>
  <c r="AX8" i="38"/>
  <c r="AX12" i="38" s="1"/>
  <c r="AW71" i="12"/>
  <c r="BH52" i="11"/>
  <c r="AX39" i="41"/>
  <c r="AZ50" i="41" l="1"/>
  <c r="BF40" i="41"/>
  <c r="G7" i="44"/>
  <c r="E75" i="42"/>
  <c r="AX69" i="11"/>
  <c r="AY7" i="27"/>
  <c r="F3" i="37"/>
  <c r="F5" i="37" s="1"/>
  <c r="BH40" i="41"/>
  <c r="AX7" i="39"/>
  <c r="AX12" i="39" s="1"/>
  <c r="BI40" i="41"/>
  <c r="AY11" i="27"/>
  <c r="AY21" i="27" s="1"/>
  <c r="BG40" i="41"/>
  <c r="F39" i="43"/>
  <c r="F36" i="43" s="1"/>
  <c r="F48" i="43" s="1"/>
  <c r="G17" i="44" s="1"/>
  <c r="AX36" i="41"/>
  <c r="AX48" i="41" s="1"/>
  <c r="AY17" i="27" s="1"/>
  <c r="BE40" i="41"/>
  <c r="BD40" i="41"/>
  <c r="AZ7" i="27"/>
  <c r="AY69" i="11"/>
  <c r="BA15" i="14"/>
  <c r="AZ53" i="11" s="1"/>
  <c r="BA16" i="14"/>
  <c r="AZ13" i="11" s="1"/>
  <c r="AY61" i="12"/>
  <c r="BB21" i="13" s="1"/>
  <c r="G11" i="44"/>
  <c r="G21" i="44" s="1"/>
  <c r="BB7" i="13" l="1"/>
  <c r="BB11" i="13" s="1"/>
  <c r="AY65" i="12"/>
  <c r="BB24" i="13" s="1"/>
  <c r="E69" i="40"/>
  <c r="E61" i="40" s="1"/>
  <c r="AY68" i="11"/>
  <c r="AX61" i="11"/>
  <c r="AZ19" i="41"/>
  <c r="AZ45" i="11"/>
  <c r="AZ12" i="41"/>
  <c r="AZ8" i="11"/>
  <c r="AZ38" i="11" s="1"/>
  <c r="BB26" i="13" l="1"/>
  <c r="BA43" i="11" s="1"/>
  <c r="BA42" i="11" s="1"/>
  <c r="E71" i="40"/>
  <c r="E75" i="40" s="1"/>
  <c r="G12" i="44"/>
  <c r="G20" i="44" s="1"/>
  <c r="BA11" i="27"/>
  <c r="BA21" i="27" s="1"/>
  <c r="AY46" i="41"/>
  <c r="AY61" i="11"/>
  <c r="AZ68" i="11"/>
  <c r="AZ9" i="41"/>
  <c r="AY12" i="27"/>
  <c r="AY20" i="27" s="1"/>
  <c r="AX71" i="11"/>
  <c r="AX75" i="11" s="1"/>
  <c r="AZ37" i="41"/>
  <c r="AY10" i="39"/>
  <c r="AY67" i="12"/>
  <c r="BB28" i="13" l="1"/>
  <c r="BB13" i="27" s="1"/>
  <c r="BA5" i="11"/>
  <c r="BA50" i="41" s="1"/>
  <c r="BA16" i="27"/>
  <c r="AZ22" i="41"/>
  <c r="AZ29" i="41" s="1"/>
  <c r="AY42" i="41"/>
  <c r="AY48" i="41" s="1"/>
  <c r="AZ17" i="27" s="1"/>
  <c r="AY71" i="12"/>
  <c r="AY8" i="38"/>
  <c r="AY12" i="38" s="1"/>
  <c r="AZ46" i="41"/>
  <c r="AZ42" i="41" s="1"/>
  <c r="AZ36" i="41"/>
  <c r="AZ12" i="27"/>
  <c r="AZ20" i="27" s="1"/>
  <c r="AY71" i="11"/>
  <c r="AY75" i="11" s="1"/>
  <c r="BB34" i="13" l="1"/>
  <c r="AZ61" i="12" s="1"/>
  <c r="BC21" i="13" s="1"/>
  <c r="BB32" i="13"/>
  <c r="BB37" i="13" s="1"/>
  <c r="BB39" i="13" s="1"/>
  <c r="AY7" i="39"/>
  <c r="AY12" i="39" s="1"/>
  <c r="AZ48" i="41"/>
  <c r="BA17" i="27" s="1"/>
  <c r="AZ69" i="11"/>
  <c r="BA7" i="27"/>
  <c r="BB16" i="14" l="1"/>
  <c r="BA13" i="11" s="1"/>
  <c r="BA8" i="11" s="1"/>
  <c r="BA38" i="11" s="1"/>
  <c r="BB15" i="14"/>
  <c r="BA53" i="11" s="1"/>
  <c r="BA19" i="41" s="1"/>
  <c r="AZ61" i="11"/>
  <c r="BA68" i="11"/>
  <c r="BC7" i="13"/>
  <c r="BC11" i="13" s="1"/>
  <c r="AZ65" i="12"/>
  <c r="BC24" i="13" s="1"/>
  <c r="BA12" i="41" l="1"/>
  <c r="BA9" i="41" s="1"/>
  <c r="BA45" i="11"/>
  <c r="BB11" i="27"/>
  <c r="BB21" i="27" s="1"/>
  <c r="BA46" i="41"/>
  <c r="AZ10" i="39"/>
  <c r="BA37" i="41"/>
  <c r="AZ67" i="12"/>
  <c r="BA12" i="27"/>
  <c r="BA20" i="27" s="1"/>
  <c r="AZ71" i="11"/>
  <c r="AZ75" i="11" s="1"/>
  <c r="BC26" i="13"/>
  <c r="BB16" i="27" l="1"/>
  <c r="BA22" i="41"/>
  <c r="BA29" i="41" s="1"/>
  <c r="BA42" i="41"/>
  <c r="BB43" i="11"/>
  <c r="BB42" i="11" s="1"/>
  <c r="BB5" i="11"/>
  <c r="BC28" i="13"/>
  <c r="BA36" i="41"/>
  <c r="AZ71" i="12"/>
  <c r="AZ8" i="38"/>
  <c r="AZ12" i="38" s="1"/>
  <c r="BB50" i="41" l="1"/>
  <c r="BA48" i="41"/>
  <c r="BB17" i="27" s="1"/>
  <c r="AZ7" i="39"/>
  <c r="AZ12" i="39" s="1"/>
  <c r="BC34" i="13"/>
  <c r="BC13" i="27"/>
  <c r="BC32" i="13"/>
  <c r="BC37" i="13" s="1"/>
  <c r="BC39" i="13" s="1"/>
  <c r="BA69" i="11"/>
  <c r="BB7" i="27"/>
  <c r="BA61" i="11" l="1"/>
  <c r="BB68" i="11"/>
  <c r="BC15" i="14"/>
  <c r="BB53" i="11" s="1"/>
  <c r="BA61" i="12"/>
  <c r="BD21" i="13" s="1"/>
  <c r="BC16" i="14"/>
  <c r="BB13" i="11" s="1"/>
  <c r="BB46" i="41" l="1"/>
  <c r="BB8" i="11"/>
  <c r="BB38" i="11" s="1"/>
  <c r="BB12" i="41"/>
  <c r="BA65" i="12"/>
  <c r="BD24" i="13" s="1"/>
  <c r="BD7" i="13"/>
  <c r="BD11" i="13" s="1"/>
  <c r="BB19" i="41"/>
  <c r="BB45" i="11"/>
  <c r="BA71" i="11"/>
  <c r="BA75" i="11" s="1"/>
  <c r="BB12" i="27"/>
  <c r="BB20" i="27" s="1"/>
  <c r="BB37" i="41" l="1"/>
  <c r="BA10" i="39"/>
  <c r="BA67" i="12"/>
  <c r="BB9" i="41"/>
  <c r="BB42" i="41"/>
  <c r="BD26" i="13"/>
  <c r="BC11" i="27"/>
  <c r="BC21" i="27" s="1"/>
  <c r="BC16" i="27" l="1"/>
  <c r="BB22" i="41"/>
  <c r="BB29" i="41" s="1"/>
  <c r="BA71" i="12"/>
  <c r="BA8" i="38"/>
  <c r="BA12" i="38" s="1"/>
  <c r="BC43" i="11"/>
  <c r="BC42" i="11" s="1"/>
  <c r="BC5" i="11"/>
  <c r="BD28" i="13"/>
  <c r="BB36" i="41"/>
  <c r="BC50" i="41" l="1"/>
  <c r="BB48" i="41"/>
  <c r="BC17" i="27" s="1"/>
  <c r="BA7" i="39"/>
  <c r="BA12" i="39" s="1"/>
  <c r="BD32" i="13"/>
  <c r="BD37" i="13" s="1"/>
  <c r="BD39" i="13" s="1"/>
  <c r="BD13" i="27"/>
  <c r="BD34" i="13"/>
  <c r="BB69" i="11"/>
  <c r="BC7" i="27"/>
  <c r="BB61" i="11" l="1"/>
  <c r="BC68" i="11"/>
  <c r="BB61" i="12"/>
  <c r="BE21" i="13" s="1"/>
  <c r="BD15" i="14"/>
  <c r="BC53" i="11" s="1"/>
  <c r="BD16" i="14"/>
  <c r="BC13" i="11" s="1"/>
  <c r="BB65" i="12" l="1"/>
  <c r="BE24" i="13" s="1"/>
  <c r="BE7" i="13"/>
  <c r="BE11" i="13" s="1"/>
  <c r="BC46" i="41"/>
  <c r="BC19" i="41"/>
  <c r="BC45" i="11"/>
  <c r="BC8" i="11"/>
  <c r="BC38" i="11" s="1"/>
  <c r="BC12" i="41"/>
  <c r="BB71" i="11"/>
  <c r="BB75" i="11" s="1"/>
  <c r="BC12" i="27"/>
  <c r="BC20" i="27" s="1"/>
  <c r="BE26" i="13" l="1"/>
  <c r="BD5" i="11" s="1"/>
  <c r="BD11" i="27"/>
  <c r="BD21" i="27" s="1"/>
  <c r="BB67" i="12"/>
  <c r="BB10" i="39"/>
  <c r="BC37" i="41"/>
  <c r="BC9" i="41"/>
  <c r="BC42" i="41"/>
  <c r="BE28" i="13" l="1"/>
  <c r="BE13" i="27" s="1"/>
  <c r="BD43" i="11"/>
  <c r="BD42" i="11" s="1"/>
  <c r="BB71" i="12"/>
  <c r="BB8" i="38"/>
  <c r="BB12" i="38" s="1"/>
  <c r="BD16" i="27"/>
  <c r="BC22" i="41"/>
  <c r="BC29" i="41" s="1"/>
  <c r="BC36" i="41"/>
  <c r="BE32" i="13" l="1"/>
  <c r="BE37" i="13" s="1"/>
  <c r="BE39" i="13" s="1"/>
  <c r="BD50" i="41"/>
  <c r="BE34" i="13"/>
  <c r="BC61" i="12" s="1"/>
  <c r="BF21" i="13" s="1"/>
  <c r="BC48" i="41"/>
  <c r="BD17" i="27" s="1"/>
  <c r="BB7" i="39"/>
  <c r="BB12" i="39" s="1"/>
  <c r="BC69" i="11"/>
  <c r="BD7" i="27"/>
  <c r="BE16" i="14" l="1"/>
  <c r="BD13" i="11" s="1"/>
  <c r="BD8" i="11" s="1"/>
  <c r="BD38" i="11" s="1"/>
  <c r="BE15" i="14"/>
  <c r="BD53" i="11" s="1"/>
  <c r="BD19" i="41" s="1"/>
  <c r="BC61" i="11"/>
  <c r="BD68" i="11"/>
  <c r="BC65" i="12"/>
  <c r="BF24" i="13" s="1"/>
  <c r="BF7" i="13"/>
  <c r="BF11" i="13" s="1"/>
  <c r="BD12" i="41" l="1"/>
  <c r="BD9" i="41" s="1"/>
  <c r="BE16" i="27" s="1"/>
  <c r="BD45" i="11"/>
  <c r="BF26" i="13"/>
  <c r="BF28" i="13" s="1"/>
  <c r="BD46" i="41"/>
  <c r="BD37" i="41"/>
  <c r="BD36" i="41" s="1"/>
  <c r="BC67" i="12"/>
  <c r="BC10" i="39"/>
  <c r="BE11" i="27"/>
  <c r="BE21" i="27" s="1"/>
  <c r="BD12" i="27"/>
  <c r="BD20" i="27" s="1"/>
  <c r="BC71" i="11"/>
  <c r="BC75" i="11" s="1"/>
  <c r="BE5" i="11" l="1"/>
  <c r="BE43" i="11"/>
  <c r="BE42" i="11" s="1"/>
  <c r="BD22" i="41"/>
  <c r="BD29" i="41" s="1"/>
  <c r="BC8" i="38"/>
  <c r="BC12" i="38" s="1"/>
  <c r="BC7" i="39" s="1"/>
  <c r="BC12" i="39" s="1"/>
  <c r="BC71" i="12"/>
  <c r="BF32" i="13"/>
  <c r="BF37" i="13" s="1"/>
  <c r="BF39" i="13" s="1"/>
  <c r="BF13" i="27"/>
  <c r="BF34" i="13"/>
  <c r="BD42" i="41"/>
  <c r="BD48" i="41" l="1"/>
  <c r="BE17" i="27" s="1"/>
  <c r="BE50" i="41"/>
  <c r="BF15" i="14"/>
  <c r="BE53" i="11" s="1"/>
  <c r="BD61" i="12"/>
  <c r="BG21" i="13" s="1"/>
  <c r="BF16" i="14"/>
  <c r="BE13" i="11" s="1"/>
  <c r="BE7" i="27"/>
  <c r="BD69" i="11"/>
  <c r="BE8" i="11" l="1"/>
  <c r="BE38" i="11" s="1"/>
  <c r="BE12" i="41"/>
  <c r="BG7" i="13"/>
  <c r="BG11" i="13" s="1"/>
  <c r="BD65" i="12"/>
  <c r="BG24" i="13" s="1"/>
  <c r="BD61" i="11"/>
  <c r="BE68" i="11"/>
  <c r="BE19" i="41"/>
  <c r="BE45" i="11"/>
  <c r="BG26" i="13" l="1"/>
  <c r="BF5" i="11" s="1"/>
  <c r="BE9" i="41"/>
  <c r="BE22" i="41" s="1"/>
  <c r="BE29" i="41" s="1"/>
  <c r="BD71" i="11"/>
  <c r="BD75" i="11" s="1"/>
  <c r="BE12" i="27"/>
  <c r="BE20" i="27" s="1"/>
  <c r="BD10" i="39"/>
  <c r="BE37" i="41"/>
  <c r="BE36" i="41" s="1"/>
  <c r="BD67" i="12"/>
  <c r="BF11" i="27"/>
  <c r="BF21" i="27" s="1"/>
  <c r="BE46" i="41"/>
  <c r="BE42" i="41" s="1"/>
  <c r="BF43" i="11" l="1"/>
  <c r="BF42" i="11" s="1"/>
  <c r="BF16" i="27"/>
  <c r="BG28" i="13"/>
  <c r="BG34" i="13" s="1"/>
  <c r="BD71" i="12"/>
  <c r="BD8" i="38"/>
  <c r="BD12" i="38" s="1"/>
  <c r="BD7" i="39" s="1"/>
  <c r="BD12" i="39" s="1"/>
  <c r="BE48" i="41"/>
  <c r="BF17" i="27" s="1"/>
  <c r="BF50" i="41" l="1"/>
  <c r="BG32" i="13"/>
  <c r="BG37" i="13" s="1"/>
  <c r="BG39" i="13" s="1"/>
  <c r="BG13" i="27"/>
  <c r="BE61" i="12"/>
  <c r="BH21" i="13" s="1"/>
  <c r="BG16" i="14"/>
  <c r="BF13" i="11" s="1"/>
  <c r="BG15" i="14"/>
  <c r="BF53" i="11" s="1"/>
  <c r="BF7" i="27"/>
  <c r="BE69" i="11"/>
  <c r="BF19" i="41" l="1"/>
  <c r="BF45" i="11"/>
  <c r="BF8" i="11"/>
  <c r="BF38" i="11" s="1"/>
  <c r="BF12" i="41"/>
  <c r="BE61" i="11"/>
  <c r="BF68" i="11"/>
  <c r="BH7" i="13"/>
  <c r="BH11" i="13" s="1"/>
  <c r="BE65" i="12"/>
  <c r="BH24" i="13" s="1"/>
  <c r="BF9" i="41" l="1"/>
  <c r="BG16" i="27" s="1"/>
  <c r="BF12" i="27"/>
  <c r="BF20" i="27" s="1"/>
  <c r="BE71" i="11"/>
  <c r="BE75" i="11" s="1"/>
  <c r="BF46" i="41"/>
  <c r="BF42" i="41" s="1"/>
  <c r="BE10" i="39"/>
  <c r="BF37" i="41"/>
  <c r="BF36" i="41" s="1"/>
  <c r="BE67" i="12"/>
  <c r="BH26" i="13"/>
  <c r="BG11" i="27"/>
  <c r="BG21" i="27" s="1"/>
  <c r="BF22" i="41" l="1"/>
  <c r="BF29" i="41" s="1"/>
  <c r="BF48" i="41" s="1"/>
  <c r="BG17" i="27" s="1"/>
  <c r="BE71" i="12"/>
  <c r="BE8" i="38"/>
  <c r="BE12" i="38" s="1"/>
  <c r="BE7" i="39" s="1"/>
  <c r="BE12" i="39" s="1"/>
  <c r="BG5" i="11"/>
  <c r="BG43" i="11"/>
  <c r="BG42" i="11" s="1"/>
  <c r="BH28" i="13"/>
  <c r="BG50" i="41" l="1"/>
  <c r="BH32" i="13"/>
  <c r="BH37" i="13" s="1"/>
  <c r="BH39" i="13" s="1"/>
  <c r="BH13" i="27"/>
  <c r="BH34" i="13"/>
  <c r="BG7" i="27"/>
  <c r="BF69" i="11"/>
  <c r="BH16" i="14" l="1"/>
  <c r="BG13" i="11" s="1"/>
  <c r="BH15" i="14"/>
  <c r="BG53" i="11" s="1"/>
  <c r="BF61" i="12"/>
  <c r="BI21" i="13" s="1"/>
  <c r="BF61" i="11"/>
  <c r="BG68" i="11"/>
  <c r="BG19" i="41" l="1"/>
  <c r="BG45" i="11"/>
  <c r="BF71" i="11"/>
  <c r="BF75" i="11" s="1"/>
  <c r="BG12" i="27"/>
  <c r="BG20" i="27" s="1"/>
  <c r="BI7" i="13"/>
  <c r="BI11" i="13" s="1"/>
  <c r="BF65" i="12"/>
  <c r="BI24" i="13" s="1"/>
  <c r="BG46" i="41"/>
  <c r="BG42" i="41" s="1"/>
  <c r="BG8" i="11"/>
  <c r="BG38" i="11" s="1"/>
  <c r="BG12" i="41"/>
  <c r="BG9" i="41" l="1"/>
  <c r="BH16" i="27" s="1"/>
  <c r="BF10" i="39"/>
  <c r="BF67" i="12"/>
  <c r="BG37" i="41"/>
  <c r="BG36" i="41" s="1"/>
  <c r="BH11" i="27"/>
  <c r="BH21" i="27" s="1"/>
  <c r="BI26" i="13"/>
  <c r="BG22" i="41" l="1"/>
  <c r="BG29" i="41" s="1"/>
  <c r="BG48" i="41" s="1"/>
  <c r="BH17" i="27" s="1"/>
  <c r="BH43" i="11"/>
  <c r="BH42" i="11" s="1"/>
  <c r="BH5" i="11"/>
  <c r="BI28" i="13"/>
  <c r="BF71" i="12"/>
  <c r="BF8" i="38"/>
  <c r="BF12" i="38" s="1"/>
  <c r="BF7" i="39" s="1"/>
  <c r="BF12" i="39" s="1"/>
  <c r="BH50" i="41" l="1"/>
  <c r="BI13" i="27"/>
  <c r="BI32" i="13"/>
  <c r="BI37" i="13" s="1"/>
  <c r="BI39" i="13" s="1"/>
  <c r="BI34" i="13"/>
  <c r="BG69" i="11"/>
  <c r="BH7" i="27"/>
  <c r="BI16" i="14" l="1"/>
  <c r="BH13" i="11" s="1"/>
  <c r="BG61" i="12"/>
  <c r="BJ21" i="13" s="1"/>
  <c r="BI15" i="14"/>
  <c r="BH53" i="11" s="1"/>
  <c r="BH68" i="11"/>
  <c r="BG61" i="11"/>
  <c r="BH19" i="41" l="1"/>
  <c r="BH45" i="11"/>
  <c r="BG65" i="12"/>
  <c r="BJ24" i="13" s="1"/>
  <c r="BJ7" i="13"/>
  <c r="BJ11" i="13" s="1"/>
  <c r="BH46" i="41"/>
  <c r="BH42" i="41" s="1"/>
  <c r="BG71" i="11"/>
  <c r="BG75" i="11" s="1"/>
  <c r="BH12" i="27"/>
  <c r="BH20" i="27" s="1"/>
  <c r="BH8" i="11"/>
  <c r="BH38" i="11" s="1"/>
  <c r="BH12" i="41"/>
  <c r="BH9" i="41" l="1"/>
  <c r="BI16" i="27" s="1"/>
  <c r="BI11" i="27"/>
  <c r="BI21" i="27" s="1"/>
  <c r="BG10" i="39"/>
  <c r="BG67" i="12"/>
  <c r="BH37" i="41"/>
  <c r="BH36" i="41" s="1"/>
  <c r="BJ26" i="13"/>
  <c r="BH22" i="41" l="1"/>
  <c r="BH29" i="41" s="1"/>
  <c r="BH48" i="41" s="1"/>
  <c r="BI17" i="27" s="1"/>
  <c r="BI5" i="11"/>
  <c r="BI43" i="11"/>
  <c r="BI42" i="11" s="1"/>
  <c r="BJ28" i="13"/>
  <c r="BG71" i="12"/>
  <c r="BG8" i="38"/>
  <c r="BG12" i="38" s="1"/>
  <c r="BG7" i="39" s="1"/>
  <c r="BG12" i="39" s="1"/>
  <c r="BJ13" i="27" l="1"/>
  <c r="BJ32" i="13"/>
  <c r="BJ37" i="13" s="1"/>
  <c r="BJ39" i="13" s="1"/>
  <c r="BJ34" i="13"/>
  <c r="BI7" i="27"/>
  <c r="BH69" i="11"/>
  <c r="BI50" i="41"/>
  <c r="BH61" i="11" l="1"/>
  <c r="BI68" i="11"/>
  <c r="BJ15" i="14"/>
  <c r="BI53" i="11" s="1"/>
  <c r="BH61" i="12"/>
  <c r="BK21" i="13" s="1"/>
  <c r="BJ16" i="14"/>
  <c r="BI13" i="11" s="1"/>
  <c r="BK7" i="13" l="1"/>
  <c r="BK11" i="13" s="1"/>
  <c r="BH65" i="12"/>
  <c r="BK24" i="13" s="1"/>
  <c r="BI19" i="41"/>
  <c r="BI45" i="11"/>
  <c r="BI46" i="41"/>
  <c r="BI42" i="41" s="1"/>
  <c r="BI8" i="11"/>
  <c r="BI38" i="11" s="1"/>
  <c r="BI12" i="41"/>
  <c r="BI9" i="41" s="1"/>
  <c r="BI12" i="27"/>
  <c r="BI20" i="27" s="1"/>
  <c r="BH71" i="11"/>
  <c r="BH75" i="11" s="1"/>
  <c r="BK26" i="13" l="1"/>
  <c r="BK28" i="13" s="1"/>
  <c r="BI22" i="41"/>
  <c r="BI29" i="41" s="1"/>
  <c r="BJ16" i="27"/>
  <c r="BI37" i="41"/>
  <c r="BI36" i="41" s="1"/>
  <c r="BH10" i="39"/>
  <c r="BH67" i="12"/>
  <c r="BJ11" i="27"/>
  <c r="BJ21" i="27" s="1"/>
  <c r="BJ5" i="11" l="1"/>
  <c r="BJ43" i="11"/>
  <c r="F43" i="40" s="1"/>
  <c r="F42" i="40" s="1"/>
  <c r="BH71" i="12"/>
  <c r="BH8" i="38"/>
  <c r="BH12" i="38" s="1"/>
  <c r="BH7" i="39" s="1"/>
  <c r="BH12" i="39" s="1"/>
  <c r="BI48" i="41"/>
  <c r="BJ17" i="27" s="1"/>
  <c r="BK13" i="27"/>
  <c r="BK34" i="13"/>
  <c r="BK32" i="13"/>
  <c r="BK37" i="13" s="1"/>
  <c r="BK39" i="13" l="1"/>
  <c r="BN39" i="13" s="1"/>
  <c r="BL37" i="13"/>
  <c r="BJ42" i="11"/>
  <c r="BJ50" i="41"/>
  <c r="F5" i="40"/>
  <c r="H13" i="44" s="1"/>
  <c r="BK15" i="14"/>
  <c r="BJ53" i="11" s="1"/>
  <c r="BK16" i="14"/>
  <c r="BJ13" i="11" s="1"/>
  <c r="BI61" i="12"/>
  <c r="BI69" i="11"/>
  <c r="BJ68" i="11" s="1"/>
  <c r="BJ7" i="27"/>
  <c r="G23" i="19" l="1"/>
  <c r="BI65" i="12"/>
  <c r="F61" i="42"/>
  <c r="F65" i="42" s="1"/>
  <c r="F67" i="42" s="1"/>
  <c r="BI61" i="11"/>
  <c r="F13" i="40"/>
  <c r="BJ12" i="41"/>
  <c r="F53" i="40"/>
  <c r="BJ19" i="41"/>
  <c r="G19" i="43" s="1"/>
  <c r="BJ12" i="27" l="1"/>
  <c r="BJ20" i="27" s="1"/>
  <c r="BI71" i="11"/>
  <c r="BI75" i="11" s="1"/>
  <c r="BJ9" i="41"/>
  <c r="G12" i="43"/>
  <c r="G9" i="43" s="1"/>
  <c r="BJ46" i="41"/>
  <c r="F68" i="40"/>
  <c r="BI10" i="39"/>
  <c r="BI67" i="12"/>
  <c r="BJ37" i="41"/>
  <c r="BI8" i="38" l="1"/>
  <c r="BI12" i="38" s="1"/>
  <c r="G22" i="43"/>
  <c r="G29" i="43" s="1"/>
  <c r="H16" i="44"/>
  <c r="G37" i="43"/>
  <c r="BJ22" i="41"/>
  <c r="BJ29" i="41" s="1"/>
  <c r="BK16" i="27"/>
  <c r="BJ42" i="41"/>
  <c r="G46" i="43"/>
  <c r="G42" i="43" s="1"/>
  <c r="BI7" i="39" l="1"/>
  <c r="BI12" i="39" s="1"/>
  <c r="BI14" i="38"/>
  <c r="BI16" i="38" s="1"/>
  <c r="BI69" i="12" l="1"/>
  <c r="BI24" i="38"/>
  <c r="BK12" i="14" s="1"/>
  <c r="BI25" i="38"/>
  <c r="BK11" i="14" s="1"/>
  <c r="BI14" i="39"/>
  <c r="BI16" i="39" s="1"/>
  <c r="BI15" i="38"/>
  <c r="BI15" i="39" l="1"/>
  <c r="BI70" i="12"/>
  <c r="F70" i="42" s="1"/>
  <c r="BI24" i="39"/>
  <c r="BK14" i="14" s="1"/>
  <c r="BJ11" i="11" s="1"/>
  <c r="BI25" i="39"/>
  <c r="BK13" i="14" s="1"/>
  <c r="BJ52" i="11" s="1"/>
  <c r="F69" i="42"/>
  <c r="BI71" i="12" l="1"/>
  <c r="BK7" i="27" s="1"/>
  <c r="BJ39" i="41"/>
  <c r="G39" i="43" s="1"/>
  <c r="BJ40" i="41"/>
  <c r="G40" i="43" s="1"/>
  <c r="BJ45" i="11"/>
  <c r="F52" i="40"/>
  <c r="F45" i="40" s="1"/>
  <c r="BJ8" i="11"/>
  <c r="BJ38" i="11" s="1"/>
  <c r="F11" i="40"/>
  <c r="F8" i="40" s="1"/>
  <c r="F38" i="40" s="1"/>
  <c r="F71" i="42"/>
  <c r="BJ69" i="11"/>
  <c r="G3" i="37" l="1"/>
  <c r="G5" i="37" s="1"/>
  <c r="BJ36" i="41"/>
  <c r="BJ48" i="41" s="1"/>
  <c r="BK17" i="27" s="1"/>
  <c r="G36" i="43"/>
  <c r="G48" i="43" s="1"/>
  <c r="H17" i="44" s="1"/>
  <c r="BK11" i="27"/>
  <c r="BK21" i="27" s="1"/>
  <c r="F69" i="40"/>
  <c r="F61" i="40" s="1"/>
  <c r="BJ61" i="11"/>
  <c r="F75" i="42"/>
  <c r="H75" i="42" s="1"/>
  <c r="F73" i="42"/>
  <c r="H7" i="44"/>
  <c r="H11" i="44"/>
  <c r="H21" i="44" s="1"/>
  <c r="G21" i="19" l="1"/>
  <c r="H12" i="44"/>
  <c r="H20" i="44" s="1"/>
  <c r="F71" i="40"/>
  <c r="F75" i="40" s="1"/>
  <c r="BJ71" i="11"/>
  <c r="BJ75" i="11" s="1"/>
  <c r="BK12" i="27"/>
  <c r="BK20" i="27" s="1"/>
</calcChain>
</file>

<file path=xl/sharedStrings.xml><?xml version="1.0" encoding="utf-8"?>
<sst xmlns="http://schemas.openxmlformats.org/spreadsheetml/2006/main" count="8588" uniqueCount="492">
  <si>
    <t>Attivo</t>
  </si>
  <si>
    <t>Cassa e Banca</t>
  </si>
  <si>
    <t>Crediti esegibili nell'esercizio</t>
  </si>
  <si>
    <t xml:space="preserve">       - Crediti v/clienti</t>
  </si>
  <si>
    <t xml:space="preserve">      -  Enti Previd. ed Assistenziali</t>
  </si>
  <si>
    <t xml:space="preserve">      - Ratei e Risconti Attivi</t>
  </si>
  <si>
    <t>Rim. Merci, Mat. Prime, Suss., Semilav.</t>
  </si>
  <si>
    <t xml:space="preserve">     - Rimanenze prodotti in corso di lavorazione, semilavorati e finiti</t>
  </si>
  <si>
    <t xml:space="preserve">     - Rimanenze materie prime, sussidiare di consumo e merci</t>
  </si>
  <si>
    <t>Immobilizzazioni Materiali</t>
  </si>
  <si>
    <t xml:space="preserve">    - Immobili</t>
  </si>
  <si>
    <t xml:space="preserve">           1) Fabbricati </t>
  </si>
  <si>
    <t xml:space="preserve">    - F.di Amm. Immobili</t>
  </si>
  <si>
    <t xml:space="preserve">    - Impianti  Macchinari e Attrezzature</t>
  </si>
  <si>
    <t xml:space="preserve">           1) Impianti e macchinari</t>
  </si>
  <si>
    <t xml:space="preserve">           2) Attrezzature industriali e commerciali</t>
  </si>
  <si>
    <t xml:space="preserve">    - F.di Amm. Impianti Macch. Attrezzature</t>
  </si>
  <si>
    <t>Immobilizzazioni immateriali</t>
  </si>
  <si>
    <t xml:space="preserve">   - Altri Costi Pluriennali</t>
  </si>
  <si>
    <t xml:space="preserve">           1) Costi d'impianto e ampliamento</t>
  </si>
  <si>
    <t xml:space="preserve">           2) Ricerca&amp; Sviluppo</t>
  </si>
  <si>
    <t xml:space="preserve">           3) Altre immobilizzazioni immateriali</t>
  </si>
  <si>
    <t xml:space="preserve">  - F.di Amm. Imm.ni immateriali</t>
  </si>
  <si>
    <t>TOTALE ATTIVO</t>
  </si>
  <si>
    <t>Passivo</t>
  </si>
  <si>
    <t>Banche a breve termine</t>
  </si>
  <si>
    <t xml:space="preserve">    - Banche e Depositi postali</t>
  </si>
  <si>
    <t>Debiti Correnti</t>
  </si>
  <si>
    <t xml:space="preserve">    - Fornitori</t>
  </si>
  <si>
    <t xml:space="preserve">          1)  Commerciali</t>
  </si>
  <si>
    <t xml:space="preserve">          2)  Immobilizzazioni</t>
  </si>
  <si>
    <t xml:space="preserve">    - Impiegati c/stipendi</t>
  </si>
  <si>
    <t xml:space="preserve">    - Enti Previd., Assistenziali, Ritenute personale</t>
  </si>
  <si>
    <t xml:space="preserve">    - Debiti tributari</t>
  </si>
  <si>
    <t xml:space="preserve">    - Ratei e Risconti Passivi</t>
  </si>
  <si>
    <t>Debito a m/lungo termine</t>
  </si>
  <si>
    <t xml:space="preserve"> '  - Mutui e Finanziamenti</t>
  </si>
  <si>
    <t xml:space="preserve">    - Fondo TFR</t>
  </si>
  <si>
    <t xml:space="preserve">    - Altri Fondi</t>
  </si>
  <si>
    <t>Capitale Netto</t>
  </si>
  <si>
    <t xml:space="preserve">    - Capitale Sociale</t>
  </si>
  <si>
    <t xml:space="preserve">    -  Riserva Legale</t>
  </si>
  <si>
    <t xml:space="preserve">    - Altre Riserve</t>
  </si>
  <si>
    <t xml:space="preserve">       1) Riserva statutaria</t>
  </si>
  <si>
    <t xml:space="preserve">       2) Altre Riserve</t>
  </si>
  <si>
    <t xml:space="preserve">       3) Riserva Ammortamenti anticipati</t>
  </si>
  <si>
    <t xml:space="preserve">   - Utile a nuovo</t>
  </si>
  <si>
    <t xml:space="preserve">   - Risultato di Esercizio</t>
  </si>
  <si>
    <t>TOTALE PASSIVO</t>
  </si>
  <si>
    <t xml:space="preserve">CONTROLLO </t>
  </si>
  <si>
    <t>STATO PATRIMONIALE</t>
  </si>
  <si>
    <t xml:space="preserve">     - Fatturato</t>
  </si>
  <si>
    <t xml:space="preserve">       Valore della Produzione Tipica</t>
  </si>
  <si>
    <t xml:space="preserve">     - Rimanenze iniziali materie prime, sussidiare di consumo e merci</t>
  </si>
  <si>
    <t xml:space="preserve">     - Acquisti Materie Prime</t>
  </si>
  <si>
    <t xml:space="preserve">     - Rimanenze finali  materie prime, sussidiare di consumo e merci</t>
  </si>
  <si>
    <t xml:space="preserve">       Costo del venduto</t>
  </si>
  <si>
    <t xml:space="preserve">       MARGINE CONTRIBUZIONELORDO</t>
  </si>
  <si>
    <t xml:space="preserve">    - Costi variabili di produzione</t>
  </si>
  <si>
    <t xml:space="preserve">    - Costi variabili commerciali</t>
  </si>
  <si>
    <t xml:space="preserve">    - Altri costi variabili</t>
  </si>
  <si>
    <t xml:space="preserve">       Costi Variabili</t>
  </si>
  <si>
    <t xml:space="preserve">    - Costi fissi di produzione</t>
  </si>
  <si>
    <t xml:space="preserve">    - spese di trasporto</t>
  </si>
  <si>
    <t xml:space="preserve">    - lavorazioni presso terzi</t>
  </si>
  <si>
    <t xml:space="preserve">    - consulenze tecnico-produttive</t>
  </si>
  <si>
    <t xml:space="preserve">    - manutenzioni industriali</t>
  </si>
  <si>
    <t xml:space="preserve">    - servizi vari</t>
  </si>
  <si>
    <t xml:space="preserve">    - canoni </t>
  </si>
  <si>
    <t xml:space="preserve">    - canoni leasing</t>
  </si>
  <si>
    <t xml:space="preserve">    - spese varie</t>
  </si>
  <si>
    <t xml:space="preserve">    - royalties</t>
  </si>
  <si>
    <t xml:space="preserve">    - consulenze legali, fiscali, notarili, ecc…</t>
  </si>
  <si>
    <t xml:space="preserve">    - compensi amministratori</t>
  </si>
  <si>
    <t xml:space="preserve">    - spese postali</t>
  </si>
  <si>
    <t xml:space="preserve">    - oneri bancari</t>
  </si>
  <si>
    <t xml:space="preserve">    - utenze</t>
  </si>
  <si>
    <t xml:space="preserve">    - affitti e locazioni passive</t>
  </si>
  <si>
    <t xml:space="preserve">    - altri costi amministrativi</t>
  </si>
  <si>
    <t xml:space="preserve">    - costi diversi</t>
  </si>
  <si>
    <t xml:space="preserve">    - premi assicurativi</t>
  </si>
  <si>
    <t xml:space="preserve">       Costi Fissi</t>
  </si>
  <si>
    <t xml:space="preserve">     - Costo del personale</t>
  </si>
  <si>
    <t xml:space="preserve">     - Acc.to TFR</t>
  </si>
  <si>
    <t xml:space="preserve">       Costo del Lavoro</t>
  </si>
  <si>
    <t xml:space="preserve">       MARGINE OPERATIVO LORDO</t>
  </si>
  <si>
    <t xml:space="preserve">     - Ammortamenti materiali immobili</t>
  </si>
  <si>
    <t xml:space="preserve">     - Ammortamenti materiali macchinari e attrezzature</t>
  </si>
  <si>
    <t xml:space="preserve">     - Ammortamenti immateriali</t>
  </si>
  <si>
    <t xml:space="preserve">     - Altri Accantonamenti</t>
  </si>
  <si>
    <t xml:space="preserve">       Ammortamenti e Accontonamenti</t>
  </si>
  <si>
    <t xml:space="preserve">       REDDITO OPERATIVO</t>
  </si>
  <si>
    <t xml:space="preserve">    - Oneri diversi</t>
  </si>
  <si>
    <t xml:space="preserve">    - Plusvalenze/Minusvalenze Materiali</t>
  </si>
  <si>
    <t xml:space="preserve">      Gestione Straordinaria</t>
  </si>
  <si>
    <t xml:space="preserve">    - Oneri Finanziari a medio/lungo termine</t>
  </si>
  <si>
    <t xml:space="preserve">    - Proventi Finanziari</t>
  </si>
  <si>
    <t xml:space="preserve">     Gestione finaziaria</t>
  </si>
  <si>
    <t xml:space="preserve">     REDDITO ANTEIMPOSTE</t>
  </si>
  <si>
    <t xml:space="preserve">    - Ires</t>
  </si>
  <si>
    <t xml:space="preserve">    - Irap</t>
  </si>
  <si>
    <t xml:space="preserve">    REDDITO NETTO</t>
  </si>
  <si>
    <t>Totale Entrate</t>
  </si>
  <si>
    <t>Variazione Patrimoniale</t>
  </si>
  <si>
    <t>Variazione Flussi Cassa</t>
  </si>
  <si>
    <t>gen</t>
  </si>
  <si>
    <t>feb</t>
  </si>
  <si>
    <t>mar</t>
  </si>
  <si>
    <t>apr</t>
  </si>
  <si>
    <t>mag</t>
  </si>
  <si>
    <t>giu</t>
  </si>
  <si>
    <t>lug</t>
  </si>
  <si>
    <t>ago</t>
  </si>
  <si>
    <t>set</t>
  </si>
  <si>
    <t>ott</t>
  </si>
  <si>
    <t>nov</t>
  </si>
  <si>
    <t>dic</t>
  </si>
  <si>
    <t>mensile</t>
  </si>
  <si>
    <t>Erario c/Iva</t>
  </si>
  <si>
    <t>trimestrale</t>
  </si>
  <si>
    <t>Iva a Debito</t>
  </si>
  <si>
    <t>Liquidazione mensile</t>
  </si>
  <si>
    <t xml:space="preserve">Erario c/iva </t>
  </si>
  <si>
    <t>Utilizzo Iva a credito</t>
  </si>
  <si>
    <t>Liquidazione Iva</t>
  </si>
  <si>
    <t>Riporto Iva a Credito</t>
  </si>
  <si>
    <t>Acconto Iva</t>
  </si>
  <si>
    <t>Saldo Iva</t>
  </si>
  <si>
    <t>Pagamento Iva</t>
  </si>
  <si>
    <t>Liquidazione trimestrale</t>
  </si>
  <si>
    <t>Variazione Finanziaria</t>
  </si>
  <si>
    <t>Debito Iva</t>
  </si>
  <si>
    <t>Credito Iva</t>
  </si>
  <si>
    <t xml:space="preserve">      - Credito Iva</t>
  </si>
  <si>
    <t xml:space="preserve">    - Debito Iva</t>
  </si>
  <si>
    <t>celle input</t>
  </si>
  <si>
    <t>celle calcolo</t>
  </si>
  <si>
    <r>
      <rPr>
        <sz val="11"/>
        <color theme="1"/>
        <rFont val="Times New Roman"/>
        <family val="1"/>
      </rPr>
      <t>∆</t>
    </r>
    <r>
      <rPr>
        <sz val="11"/>
        <color theme="1"/>
        <rFont val="Calibri"/>
        <family val="2"/>
      </rPr>
      <t xml:space="preserve"> Economica</t>
    </r>
  </si>
  <si>
    <r>
      <rPr>
        <sz val="11"/>
        <color theme="1"/>
        <rFont val="Times New Roman"/>
        <family val="1"/>
      </rPr>
      <t>∆</t>
    </r>
    <r>
      <rPr>
        <sz val="11"/>
        <color theme="1"/>
        <rFont val="Calibri"/>
        <family val="2"/>
      </rPr>
      <t xml:space="preserve"> Finanziaria</t>
    </r>
  </si>
  <si>
    <r>
      <rPr>
        <b/>
        <sz val="11"/>
        <color theme="1"/>
        <rFont val="Times New Roman"/>
        <family val="1"/>
      </rPr>
      <t>∆</t>
    </r>
    <r>
      <rPr>
        <b/>
        <sz val="11"/>
        <color theme="1"/>
        <rFont val="Calibri"/>
        <family val="2"/>
      </rPr>
      <t xml:space="preserve"> Patrimoniale</t>
    </r>
  </si>
  <si>
    <t>Prezzo Vendita Unitario</t>
  </si>
  <si>
    <t>Quantità Vendute</t>
  </si>
  <si>
    <t xml:space="preserve">Fatturato </t>
  </si>
  <si>
    <t>TOTALE</t>
  </si>
  <si>
    <t>Aliquota Iva</t>
  </si>
  <si>
    <t>Crediti Commerciali</t>
  </si>
  <si>
    <t>gg dilazione</t>
  </si>
  <si>
    <t>Incassi</t>
  </si>
  <si>
    <t>Incassi Vendite</t>
  </si>
  <si>
    <t>Uscite</t>
  </si>
  <si>
    <t>vai</t>
  </si>
  <si>
    <t>Torna Input</t>
  </si>
  <si>
    <t xml:space="preserve">Inserire il Prezzo per singola linea </t>
  </si>
  <si>
    <t>inserire anno iniziale di previsione</t>
  </si>
  <si>
    <t>Inserire Aliquota Iva</t>
  </si>
  <si>
    <t>Inserire Giorni Dilazione medi Clienti</t>
  </si>
  <si>
    <t>Inserire Giorni Dilazione medi Fornitori</t>
  </si>
  <si>
    <t>Investimenti</t>
  </si>
  <si>
    <t>Acquisto</t>
  </si>
  <si>
    <t>Aliquota Amm.to</t>
  </si>
  <si>
    <t>AMMORTAMENTO</t>
  </si>
  <si>
    <t>F.DO AMM.TO</t>
  </si>
  <si>
    <t>Inserire costo di acquisto al netto Iva</t>
  </si>
  <si>
    <t>FABBRICATI</t>
  </si>
  <si>
    <t>IMPIANTI E MACCHINARI</t>
  </si>
  <si>
    <t>ATTREZZATURE IND.LI E COMM.LI</t>
  </si>
  <si>
    <t>COSTI D'IMPIANTO E AMPLIAMENTO</t>
  </si>
  <si>
    <t>ALTRE IMM.NI IMMATERIALI</t>
  </si>
  <si>
    <t>Giorni dilazione</t>
  </si>
  <si>
    <t>Debiti Fornitori Imm.ni</t>
  </si>
  <si>
    <t>Giorni Dilazione</t>
  </si>
  <si>
    <t>Aliquota amm.to</t>
  </si>
  <si>
    <t>Fatturato</t>
  </si>
  <si>
    <t>Reddito netto</t>
  </si>
  <si>
    <t>CREDITO IVA</t>
  </si>
  <si>
    <t>DEBITO FORNITORI</t>
  </si>
  <si>
    <t>USCITE IMMOBILIZZAZIONI</t>
  </si>
  <si>
    <t>Iva a Credito Investimenti</t>
  </si>
  <si>
    <t>Debito fornitori Imm.ni</t>
  </si>
  <si>
    <t>Uscite Fornitori Imm.ni</t>
  </si>
  <si>
    <t>Altri Costi</t>
  </si>
  <si>
    <t>Personale</t>
  </si>
  <si>
    <t>Finanziamenti</t>
  </si>
  <si>
    <t>Leasing</t>
  </si>
  <si>
    <t>Capitale Sociale</t>
  </si>
  <si>
    <t>Persona Fisica</t>
  </si>
  <si>
    <t>Persona Giuridica</t>
  </si>
  <si>
    <t>Ires</t>
  </si>
  <si>
    <t>Irap</t>
  </si>
  <si>
    <t>INPUT</t>
  </si>
  <si>
    <t>REPORT</t>
  </si>
  <si>
    <t>Stato Patrimoniale</t>
  </si>
  <si>
    <t>mese</t>
  </si>
  <si>
    <t>anno</t>
  </si>
  <si>
    <t>Conto Economico</t>
  </si>
  <si>
    <t>Flussi di Cassa</t>
  </si>
  <si>
    <t>Banca</t>
  </si>
  <si>
    <t>Indicatori</t>
  </si>
  <si>
    <t>Settore:</t>
  </si>
  <si>
    <t>Distribuzione Utili</t>
  </si>
  <si>
    <t xml:space="preserve">Figura Professionale </t>
  </si>
  <si>
    <t>Retribuzione lorda media  mensile</t>
  </si>
  <si>
    <t>INPS (in % retr.ne lorda media)</t>
  </si>
  <si>
    <t>INAIL (in % retr.ne lorda media)</t>
  </si>
  <si>
    <t>TFR/Fondo  (in % retr.ne lorda media)</t>
  </si>
  <si>
    <t>Numero mensilita</t>
  </si>
  <si>
    <t>febbraio</t>
  </si>
  <si>
    <t>Incremento annuo stipendi</t>
  </si>
  <si>
    <t>Organico</t>
  </si>
  <si>
    <t xml:space="preserve">Numero Dipendenti </t>
  </si>
  <si>
    <t>Costo Manodopera</t>
  </si>
  <si>
    <t>Retribuzione</t>
  </si>
  <si>
    <t>INPS</t>
  </si>
  <si>
    <t>INAIL</t>
  </si>
  <si>
    <t>TFR</t>
  </si>
  <si>
    <t>Totale</t>
  </si>
  <si>
    <t>gennaio</t>
  </si>
  <si>
    <t>marzo</t>
  </si>
  <si>
    <t>aprile</t>
  </si>
  <si>
    <t>maggio</t>
  </si>
  <si>
    <t>giugno</t>
  </si>
  <si>
    <t>luglio</t>
  </si>
  <si>
    <t>agosto</t>
  </si>
  <si>
    <t>settembre</t>
  </si>
  <si>
    <t>ottobre</t>
  </si>
  <si>
    <t>novembre</t>
  </si>
  <si>
    <t>dicembre</t>
  </si>
  <si>
    <t>Uscite Manodopera</t>
  </si>
  <si>
    <t>UTILIZZO TFR</t>
  </si>
  <si>
    <t>FONDO TFR</t>
  </si>
  <si>
    <t>Debito v/Dipendenti</t>
  </si>
  <si>
    <t>Debito Erario Dipendenti</t>
  </si>
  <si>
    <t>k</t>
  </si>
  <si>
    <t xml:space="preserve"> </t>
  </si>
  <si>
    <t>Uscite Personale</t>
  </si>
  <si>
    <t>FEE D'INGRESSO</t>
  </si>
  <si>
    <t>Costo Mensile</t>
  </si>
  <si>
    <t>Descrizione</t>
  </si>
  <si>
    <t>Aliquota iva</t>
  </si>
  <si>
    <t>Debiti Comerciali</t>
  </si>
  <si>
    <t>Pagamenti</t>
  </si>
  <si>
    <t>Debiti Fornitori altri costi</t>
  </si>
  <si>
    <t>Iva a Credito altri costi</t>
  </si>
  <si>
    <t>Uscite altri costi</t>
  </si>
  <si>
    <t>PARAMETRI</t>
  </si>
  <si>
    <t>Periodo Stipula</t>
  </si>
  <si>
    <t>Tasso di interesse annuale</t>
  </si>
  <si>
    <t>Finanziamento</t>
  </si>
  <si>
    <t>Durata (numero rate totali)</t>
  </si>
  <si>
    <t>Tasso di interesse effettivo</t>
  </si>
  <si>
    <t>Rata (quota capitale + oneri finanziari)</t>
  </si>
  <si>
    <t>Rata</t>
  </si>
  <si>
    <t>Quota Capitale Rata</t>
  </si>
  <si>
    <t>Quota Capitale Cumulata</t>
  </si>
  <si>
    <t>Oneri Finanziari Rata</t>
  </si>
  <si>
    <t>Debito Residuo</t>
  </si>
  <si>
    <t>Oneri Finanziari</t>
  </si>
  <si>
    <t>Entrata Finanziamento</t>
  </si>
  <si>
    <t>Rimborso Rata</t>
  </si>
  <si>
    <t>Debito per Finanziamento</t>
  </si>
  <si>
    <t>Finamziamenti m/l termine</t>
  </si>
  <si>
    <t>Uscite Pagamento Rate Finanziamento</t>
  </si>
  <si>
    <t>gen 2014</t>
  </si>
  <si>
    <t>Data Stipula Contratto (mmm-aa)</t>
  </si>
  <si>
    <t>A1 m12</t>
  </si>
  <si>
    <t>Valore del Bene</t>
  </si>
  <si>
    <t>Valore di Riscatto (% Valorre del Bene)</t>
  </si>
  <si>
    <t>MaxiCanone Iniziale (% Valore del Bene)</t>
  </si>
  <si>
    <t>Costo Leasing</t>
  </si>
  <si>
    <t>A1 m1</t>
  </si>
  <si>
    <t>A1 m2</t>
  </si>
  <si>
    <t>A1 m3</t>
  </si>
  <si>
    <t>A1 m4</t>
  </si>
  <si>
    <t>A1 m5</t>
  </si>
  <si>
    <t>A1 m6</t>
  </si>
  <si>
    <t>A1 m7</t>
  </si>
  <si>
    <t>A1 m8</t>
  </si>
  <si>
    <t>A1 m9</t>
  </si>
  <si>
    <t>A1 m10</t>
  </si>
  <si>
    <t>A1 m11</t>
  </si>
  <si>
    <t>A2 m1</t>
  </si>
  <si>
    <t>A2 m2</t>
  </si>
  <si>
    <t>A2 m3</t>
  </si>
  <si>
    <t>A2 m4</t>
  </si>
  <si>
    <t>A2 m5</t>
  </si>
  <si>
    <t>A2 m6</t>
  </si>
  <si>
    <t>A2 m7</t>
  </si>
  <si>
    <t>A2 m8</t>
  </si>
  <si>
    <t>A2 m9</t>
  </si>
  <si>
    <t>A2 m10</t>
  </si>
  <si>
    <t>A2 m11</t>
  </si>
  <si>
    <t>A2 m12</t>
  </si>
  <si>
    <t>A3 m1</t>
  </si>
  <si>
    <t>A3 m2</t>
  </si>
  <si>
    <t>A3 m3</t>
  </si>
  <si>
    <t>A3 m4</t>
  </si>
  <si>
    <t>A3 m5</t>
  </si>
  <si>
    <t>A3 m6</t>
  </si>
  <si>
    <t>A3 m7</t>
  </si>
  <si>
    <t>A3 m8</t>
  </si>
  <si>
    <t>A3 m9</t>
  </si>
  <si>
    <t>A3 m10</t>
  </si>
  <si>
    <t>A3 m11</t>
  </si>
  <si>
    <t>A3 m12</t>
  </si>
  <si>
    <t>A4 m1</t>
  </si>
  <si>
    <t>A4 m2</t>
  </si>
  <si>
    <t>A4 m3</t>
  </si>
  <si>
    <t>A4 m4</t>
  </si>
  <si>
    <t>A4 m5</t>
  </si>
  <si>
    <t>A4 m6</t>
  </si>
  <si>
    <t>A4 m7</t>
  </si>
  <si>
    <t>A4 m8</t>
  </si>
  <si>
    <t>A4 m9</t>
  </si>
  <si>
    <t>A4 m10</t>
  </si>
  <si>
    <t>A4 m11</t>
  </si>
  <si>
    <t>A4 m12</t>
  </si>
  <si>
    <t>MaxiCanone Iniziale</t>
  </si>
  <si>
    <t>Valore di riscatto</t>
  </si>
  <si>
    <t>Totale Rata di Leasing</t>
  </si>
  <si>
    <t>A4 m13</t>
  </si>
  <si>
    <t>A4 m14</t>
  </si>
  <si>
    <t>A4 m15</t>
  </si>
  <si>
    <t>A4 m16</t>
  </si>
  <si>
    <t>A4 m17</t>
  </si>
  <si>
    <t>A4 m18</t>
  </si>
  <si>
    <t>A4 m19</t>
  </si>
  <si>
    <t>A4 m20</t>
  </si>
  <si>
    <t>A4 m21</t>
  </si>
  <si>
    <t>A4 m22</t>
  </si>
  <si>
    <t>A4 m23</t>
  </si>
  <si>
    <t>A4 m24</t>
  </si>
  <si>
    <t>Valore Bene</t>
  </si>
  <si>
    <t>A5 m1</t>
  </si>
  <si>
    <t>A5 m2</t>
  </si>
  <si>
    <t>A5 m3</t>
  </si>
  <si>
    <t>A5 m4</t>
  </si>
  <si>
    <t>A5 m5</t>
  </si>
  <si>
    <t>A5 m6</t>
  </si>
  <si>
    <t>A5 m7</t>
  </si>
  <si>
    <t>A5 m8</t>
  </si>
  <si>
    <t>A5 m9</t>
  </si>
  <si>
    <t>A5 m10</t>
  </si>
  <si>
    <t>A5 m11</t>
  </si>
  <si>
    <t>A5 m12</t>
  </si>
  <si>
    <t>RATA</t>
  </si>
  <si>
    <t>VALORE DI RISCATTO</t>
  </si>
  <si>
    <t>SP</t>
  </si>
  <si>
    <t>Risconto attivo Canone Iniziale</t>
  </si>
  <si>
    <t>CE</t>
  </si>
  <si>
    <t>Quota Canone Iniziale</t>
  </si>
  <si>
    <t>Quota Leasing</t>
  </si>
  <si>
    <t>Oneri Finanziari Leasing</t>
  </si>
  <si>
    <t>Pagamento Rata</t>
  </si>
  <si>
    <t xml:space="preserve">    - Oneri Finanziari Leasing</t>
  </si>
  <si>
    <t xml:space="preserve"> '  - Leasing</t>
  </si>
  <si>
    <t>Risconto Leasing</t>
  </si>
  <si>
    <t>Usicte Pagamento Rata Leasing</t>
  </si>
  <si>
    <t>Aumento Capitale Sociale</t>
  </si>
  <si>
    <t>Utile Netto</t>
  </si>
  <si>
    <t>Max distribuibile</t>
  </si>
  <si>
    <t>Aliquota Ires</t>
  </si>
  <si>
    <t>Reddito Ante Imposte</t>
  </si>
  <si>
    <t>Ripresa Fiscale</t>
  </si>
  <si>
    <t>Reddito Imponibile</t>
  </si>
  <si>
    <t>Imponibile annuo</t>
  </si>
  <si>
    <t>Imposta Ires</t>
  </si>
  <si>
    <t>Saldo</t>
  </si>
  <si>
    <t>1° Acconto</t>
  </si>
  <si>
    <t>2° Acconto</t>
  </si>
  <si>
    <t>VERSAMENTO</t>
  </si>
  <si>
    <t>Reddito Imponibile Ires</t>
  </si>
  <si>
    <t>+ Costo del lavoro</t>
  </si>
  <si>
    <t>+ Oneri Finanziari</t>
  </si>
  <si>
    <t>Crediti Tributati</t>
  </si>
  <si>
    <t>Debiti Tributari</t>
  </si>
  <si>
    <t>Pagamento Ires</t>
  </si>
  <si>
    <t xml:space="preserve">      - Crediti Tributari</t>
  </si>
  <si>
    <t>Crediti Tributari Ires</t>
  </si>
  <si>
    <t>Crediti Tributari Irap</t>
  </si>
  <si>
    <t>Debiti Tributari Ires</t>
  </si>
  <si>
    <t>Debiti Tributari Irap</t>
  </si>
  <si>
    <t>Pagamento Irap</t>
  </si>
  <si>
    <t>Imposta Irap</t>
  </si>
  <si>
    <t>INDICE</t>
  </si>
  <si>
    <t>Totale Uscite</t>
  </si>
  <si>
    <t>CASH FLOW</t>
  </si>
  <si>
    <t>Reddito Operativo</t>
  </si>
  <si>
    <t xml:space="preserve">    -   Accantonamento TFR ed Altri Fondi</t>
  </si>
  <si>
    <t xml:space="preserve">    -   AmmortamentI</t>
  </si>
  <si>
    <t>1° MARGINE</t>
  </si>
  <si>
    <t xml:space="preserve"> Variazione Circolante Netto</t>
  </si>
  <si>
    <t xml:space="preserve">     - Variazione Crediti v/clienti</t>
  </si>
  <si>
    <t xml:space="preserve">     - Variazione Erario Iva</t>
  </si>
  <si>
    <t xml:space="preserve">     - Variazionealtri crediti</t>
  </si>
  <si>
    <t xml:space="preserve">     - Valori finale lavori in corso su ordinazione</t>
  </si>
  <si>
    <t xml:space="preserve">     - Variazione Rim. Merci, Mat. Prime, Suss., Semilav.</t>
  </si>
  <si>
    <t xml:space="preserve">     - Variazione Fornitori Commerciali</t>
  </si>
  <si>
    <t xml:space="preserve">     - Variazione Fornitori Immobilizzazioni</t>
  </si>
  <si>
    <t xml:space="preserve">     - Variazione Impiegati c/stipendi</t>
  </si>
  <si>
    <t xml:space="preserve">     - Variazione enti previdenziali, ass.li</t>
  </si>
  <si>
    <t xml:space="preserve">     - Variazione altri debiti</t>
  </si>
  <si>
    <t>CASH FLOW DELLA GESTIONE CARATTERISTICA</t>
  </si>
  <si>
    <t>Investimenti/Disinvestimenti</t>
  </si>
  <si>
    <t xml:space="preserve">     - Investimenti</t>
  </si>
  <si>
    <t xml:space="preserve">          1) Materiali</t>
  </si>
  <si>
    <t xml:space="preserve">          2) Immateriali</t>
  </si>
  <si>
    <t>CASH FLOW OPERAZIONALE</t>
  </si>
  <si>
    <t>Variazione debiti A m/l termine</t>
  </si>
  <si>
    <t xml:space="preserve">     - Mutui e Finanziamenti</t>
  </si>
  <si>
    <t xml:space="preserve">     - Utilizzo TFR</t>
  </si>
  <si>
    <t xml:space="preserve">     - Oneri finanziari </t>
  </si>
  <si>
    <t xml:space="preserve">     - Gestione straordinaria</t>
  </si>
  <si>
    <t xml:space="preserve">     - Imposte di competenza</t>
  </si>
  <si>
    <t xml:space="preserve">     - Variazione debiti tributari</t>
  </si>
  <si>
    <t>Variazione Capitale Netto</t>
  </si>
  <si>
    <t xml:space="preserve">     - Capitale Sociale</t>
  </si>
  <si>
    <t xml:space="preserve">     - Riserva Legale</t>
  </si>
  <si>
    <t xml:space="preserve">     - Altre Riserve</t>
  </si>
  <si>
    <t xml:space="preserve">     - Distribuzione Utili</t>
  </si>
  <si>
    <t>CASH FLOW (VARIAZIONE LIQUIDITA' A BREVE)</t>
  </si>
  <si>
    <t>CONTROLLO</t>
  </si>
  <si>
    <t xml:space="preserve">     - Leasing</t>
  </si>
  <si>
    <t>CASH FLOW DELLA GESTIONe EXTRA CARATTERISTICA</t>
  </si>
  <si>
    <t>CONTO ECONOMICO</t>
  </si>
  <si>
    <t>Variazione Banca</t>
  </si>
  <si>
    <t>SALDO BANCA</t>
  </si>
  <si>
    <t>Ecomonici</t>
  </si>
  <si>
    <t>Patromoniali</t>
  </si>
  <si>
    <t>Totale Attivo</t>
  </si>
  <si>
    <t>Finanziari</t>
  </si>
  <si>
    <t>Saldo Banca</t>
  </si>
  <si>
    <t>Variazione Circolante</t>
  </si>
  <si>
    <t>ROE</t>
  </si>
  <si>
    <t>ROI</t>
  </si>
  <si>
    <t>SINTESI</t>
  </si>
  <si>
    <t>Redditività</t>
  </si>
  <si>
    <t>Fido Concesso</t>
  </si>
  <si>
    <t>Liquidità</t>
  </si>
  <si>
    <t>FIDO CONCESSO</t>
  </si>
  <si>
    <t>SCOPERTO DI CONTO</t>
  </si>
  <si>
    <t>Tasso Interesse</t>
  </si>
  <si>
    <t>Oneri/Proventi Finanziari</t>
  </si>
  <si>
    <t xml:space="preserve">    - Oneri/Proventi Finanziari a breve termine</t>
  </si>
  <si>
    <t>Distribuzione Utile</t>
  </si>
  <si>
    <t>Proventi Finanziari</t>
  </si>
  <si>
    <t>Debiti per oneri finaziari</t>
  </si>
  <si>
    <t>Crediti per oneri finanziari</t>
  </si>
  <si>
    <t xml:space="preserve">Entita Legale: </t>
  </si>
  <si>
    <t>S.r.l.</t>
  </si>
  <si>
    <t>Inserire Linee Servizio</t>
  </si>
  <si>
    <t>Linea Servizio 1</t>
  </si>
  <si>
    <t>Linea Servizio 2</t>
  </si>
  <si>
    <t>Linea Servizio 3</t>
  </si>
  <si>
    <t>Linea Servizio 4</t>
  </si>
  <si>
    <t>Linea Servizio 5</t>
  </si>
  <si>
    <t>Linea Servizio 6</t>
  </si>
  <si>
    <t>Linea Servizio 7</t>
  </si>
  <si>
    <t>Linea Servizio 8</t>
  </si>
  <si>
    <t>Linea Servizio 9</t>
  </si>
  <si>
    <t>Linea Servizio 10</t>
  </si>
  <si>
    <t>Linea Servizio 11</t>
  </si>
  <si>
    <t>Linea Servizio 12</t>
  </si>
  <si>
    <t>Linea Servizio 13</t>
  </si>
  <si>
    <t>Linea Servizio 14</t>
  </si>
  <si>
    <t>Linea Servizio 15</t>
  </si>
  <si>
    <t>Linea Servizio 16</t>
  </si>
  <si>
    <t>Linea Servizio 17</t>
  </si>
  <si>
    <t>Linea Servizio 18</t>
  </si>
  <si>
    <t>Linea Servizio 19</t>
  </si>
  <si>
    <t>Linea Servizio 20</t>
  </si>
  <si>
    <t>Servizio 1</t>
  </si>
  <si>
    <t>Servizio 2</t>
  </si>
  <si>
    <t>Servizio 3</t>
  </si>
  <si>
    <t>Servizio 4</t>
  </si>
  <si>
    <t>Servizio 5</t>
  </si>
  <si>
    <t>Servizio 6</t>
  </si>
  <si>
    <t>Servizio 7</t>
  </si>
  <si>
    <t>Servizio 8</t>
  </si>
  <si>
    <t>Servizio 9</t>
  </si>
  <si>
    <t>Servizio 10</t>
  </si>
  <si>
    <t>Servizio 11</t>
  </si>
  <si>
    <t>Servizio 12</t>
  </si>
  <si>
    <t>Servizio 13</t>
  </si>
  <si>
    <t>Servizio 14</t>
  </si>
  <si>
    <t>Servizio 15</t>
  </si>
  <si>
    <t>Servizio 16</t>
  </si>
  <si>
    <t>Servizio 17</t>
  </si>
  <si>
    <t>Servizio 18</t>
  </si>
  <si>
    <t>Servizio 19</t>
  </si>
  <si>
    <t>Servizio 20</t>
  </si>
  <si>
    <t>Inserire Vendite e Prezzi Unitari Servizi</t>
  </si>
  <si>
    <t>Servizi</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</si>
</sst>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 #,##0.00_-;\-&quot;€&quot;\ * #,##0.00_-;_-&quot;€&quot;\ * &quot;-&quot;??_-;_-@_-"/>
    <numFmt numFmtId="43" formatCode="_-* #,##0.00_-;\-* #,##0.00_-;_-* &quot;-&quot;??_-;_-@_-"/>
    <numFmt numFmtId="164" formatCode="&quot;€&quot;\ #,##0.00"/>
    <numFmt numFmtId="165" formatCode="&quot;€&quot;\ #,##0"/>
    <numFmt numFmtId="166" formatCode="[$$-409]#,##0.00"/>
    <numFmt numFmtId="167" formatCode="[$-410]mmm\-yy;@"/>
    <numFmt numFmtId="168" formatCode="_-* #,##0_-;\-* #,##0_-;_-* &quot;-&quot;??_-;_-@_-"/>
    <numFmt numFmtId="169" formatCode="0.0%"/>
    <numFmt numFmtId="170" formatCode="0.000%"/>
    <numFmt numFmtId="171" formatCode="[$$-409]#,##0"/>
    <numFmt numFmtId="172" formatCode="#,##0_ ;\-#,##0\ "/>
  </numFmts>
  <fonts count="24" x14ac:knownFonts="1">
    <font>
      <sz val="11"/>
      <color theme="1"/>
      <name val="Calibri"/>
      <family val="2"/>
      <scheme val="minor"/>
    </font>
    <font>
      <sz val="10"/>
      <name val="Arial"/>
      <family val="2"/>
    </font>
    <font>
      <sz val="9"/>
      <color theme="1"/>
      <name val="Calibri"/>
      <family val="2"/>
      <scheme val="minor"/>
    </font>
    <font>
      <b/>
      <sz val="9"/>
      <color theme="1"/>
      <name val="Calibri"/>
      <family val="2"/>
      <scheme val="minor"/>
    </font>
    <font>
      <sz val="10"/>
      <name val="Arial"/>
      <family val="2"/>
    </font>
    <font>
      <sz val="11"/>
      <color theme="1"/>
      <name val="Calibri"/>
      <family val="2"/>
      <scheme val="minor"/>
    </font>
    <font>
      <b/>
      <sz val="11"/>
      <color theme="1"/>
      <name val="Calibri"/>
      <family val="2"/>
      <scheme val="minor"/>
    </font>
    <font>
      <sz val="11"/>
      <color theme="1"/>
      <name val="Calibri"/>
      <family val="2"/>
    </font>
    <font>
      <sz val="11"/>
      <color theme="1"/>
      <name val="Times New Roman"/>
      <family val="1"/>
    </font>
    <font>
      <b/>
      <sz val="11"/>
      <color theme="1"/>
      <name val="Calibri"/>
      <family val="2"/>
    </font>
    <font>
      <b/>
      <sz val="11"/>
      <color theme="1"/>
      <name val="Times New Roman"/>
      <family val="1"/>
    </font>
    <font>
      <u/>
      <sz val="11"/>
      <color theme="10"/>
      <name val="Calibri"/>
      <family val="2"/>
      <scheme val="minor"/>
    </font>
    <font>
      <b/>
      <sz val="9"/>
      <color indexed="8"/>
      <name val="Calibri"/>
      <family val="2"/>
    </font>
    <font>
      <b/>
      <sz val="11"/>
      <name val="Calibri"/>
      <family val="2"/>
      <scheme val="minor"/>
    </font>
    <font>
      <b/>
      <sz val="9"/>
      <color theme="0"/>
      <name val="Calibri"/>
      <family val="2"/>
    </font>
    <font>
      <sz val="9"/>
      <color indexed="8"/>
      <name val="Calibri"/>
      <family val="2"/>
    </font>
    <font>
      <sz val="9"/>
      <color indexed="27"/>
      <name val="Calibri"/>
      <family val="2"/>
    </font>
    <font>
      <sz val="9"/>
      <name val="Calibri"/>
      <family val="2"/>
    </font>
    <font>
      <b/>
      <sz val="9"/>
      <color indexed="9"/>
      <name val="Calibri"/>
      <family val="2"/>
    </font>
    <font>
      <b/>
      <sz val="11"/>
      <color theme="0"/>
      <name val="Calibri"/>
      <family val="2"/>
      <scheme val="minor"/>
    </font>
    <font>
      <b/>
      <sz val="9"/>
      <name val="Book Antiqua"/>
      <family val="1"/>
    </font>
    <font>
      <b/>
      <sz val="8"/>
      <name val="Book Antiqua"/>
      <family val="1"/>
    </font>
    <font>
      <sz val="11"/>
      <name val="Calibri"/>
      <family val="2"/>
      <scheme val="minor"/>
    </font>
    <font>
      <sz val="11"/>
      <color theme="0"/>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2"/>
        <bgColor indexed="64"/>
      </patternFill>
    </fill>
    <fill>
      <patternFill patternType="solid">
        <fgColor rgb="FFFF000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7" tint="0.79998168889431442"/>
        <bgColor indexed="64"/>
      </patternFill>
    </fill>
    <fill>
      <patternFill patternType="solid">
        <fgColor theme="4"/>
        <bgColor indexed="64"/>
      </patternFill>
    </fill>
    <fill>
      <patternFill patternType="solid">
        <fgColor rgb="FF0070C0"/>
        <bgColor indexed="64"/>
      </patternFill>
    </fill>
    <fill>
      <patternFill patternType="solid">
        <fgColor theme="0" tint="-4.9989318521683403E-2"/>
        <bgColor indexed="64"/>
      </patternFill>
    </fill>
  </fills>
  <borders count="9">
    <border>
      <left/>
      <right/>
      <top/>
      <bottom/>
      <diagonal/>
    </border>
    <border>
      <left style="medium">
        <color theme="0"/>
      </left>
      <right style="medium">
        <color theme="0"/>
      </right>
      <top style="medium">
        <color theme="0"/>
      </top>
      <bottom style="medium">
        <color theme="0"/>
      </bottom>
      <diagonal/>
    </border>
    <border>
      <left/>
      <right/>
      <top/>
      <bottom style="thick">
        <color auto="1"/>
      </bottom>
      <diagonal/>
    </border>
    <border>
      <left/>
      <right/>
      <top/>
      <bottom style="thick">
        <color theme="0"/>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8">
    <xf numFmtId="166" fontId="0" fillId="0" borderId="0"/>
    <xf numFmtId="166" fontId="1" fillId="0" borderId="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6" fontId="4" fillId="0" borderId="0"/>
    <xf numFmtId="44" fontId="4" fillId="0" borderId="0" applyFont="0" applyFill="0" applyBorder="0" applyAlignment="0" applyProtection="0"/>
    <xf numFmtId="44" fontId="4" fillId="0" borderId="0" applyFont="0" applyFill="0" applyBorder="0" applyAlignment="0" applyProtection="0"/>
    <xf numFmtId="166" fontId="4" fillId="0" borderId="0"/>
    <xf numFmtId="44" fontId="4"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166" fontId="11" fillId="0" borderId="0" applyNumberFormat="0" applyFill="0" applyBorder="0" applyAlignment="0" applyProtection="0"/>
  </cellStyleXfs>
  <cellXfs count="174">
    <xf numFmtId="166" fontId="0" fillId="0" borderId="0" xfId="0"/>
    <xf numFmtId="166" fontId="2" fillId="0" borderId="0" xfId="0" applyFont="1" applyFill="1"/>
    <xf numFmtId="166" fontId="3" fillId="0" borderId="0" xfId="0" applyFont="1" applyFill="1"/>
    <xf numFmtId="164" fontId="3" fillId="0" borderId="0" xfId="0" applyNumberFormat="1" applyFont="1" applyFill="1"/>
    <xf numFmtId="166" fontId="2" fillId="0" borderId="0" xfId="0" quotePrefix="1" applyFont="1" applyFill="1"/>
    <xf numFmtId="166" fontId="2" fillId="0" borderId="0" xfId="0" applyFont="1" applyFill="1" applyAlignment="1">
      <alignment horizontal="center"/>
    </xf>
    <xf numFmtId="164" fontId="2" fillId="0" borderId="0" xfId="0" applyNumberFormat="1" applyFont="1" applyFill="1"/>
    <xf numFmtId="167" fontId="3" fillId="0" borderId="0" xfId="0" applyNumberFormat="1" applyFont="1" applyFill="1" applyAlignment="1">
      <alignment horizontal="center"/>
    </xf>
    <xf numFmtId="166" fontId="3" fillId="2" borderId="0" xfId="0" applyFont="1" applyFill="1"/>
    <xf numFmtId="165" fontId="2" fillId="2" borderId="0" xfId="0" applyNumberFormat="1" applyFont="1" applyFill="1"/>
    <xf numFmtId="165" fontId="3" fillId="2" borderId="0" xfId="0" applyNumberFormat="1" applyFont="1" applyFill="1"/>
    <xf numFmtId="166" fontId="3" fillId="2" borderId="0" xfId="0" quotePrefix="1" applyFont="1" applyFill="1"/>
    <xf numFmtId="166" fontId="2" fillId="2" borderId="0" xfId="0" applyFont="1" applyFill="1"/>
    <xf numFmtId="165" fontId="2" fillId="2" borderId="0" xfId="0" quotePrefix="1" applyNumberFormat="1" applyFont="1" applyFill="1"/>
    <xf numFmtId="165" fontId="3" fillId="2" borderId="0" xfId="15" applyNumberFormat="1" applyFont="1" applyFill="1"/>
    <xf numFmtId="164" fontId="3" fillId="2" borderId="0" xfId="0" applyNumberFormat="1" applyFont="1" applyFill="1"/>
    <xf numFmtId="164" fontId="2" fillId="2" borderId="0" xfId="0" applyNumberFormat="1" applyFont="1" applyFill="1"/>
    <xf numFmtId="166" fontId="2" fillId="2" borderId="0" xfId="0" quotePrefix="1" applyFont="1" applyFill="1"/>
    <xf numFmtId="166" fontId="3" fillId="3" borderId="0" xfId="0" applyFont="1" applyFill="1"/>
    <xf numFmtId="165" fontId="2" fillId="3" borderId="0" xfId="0" applyNumberFormat="1" applyFont="1" applyFill="1"/>
    <xf numFmtId="164" fontId="0" fillId="0" borderId="0" xfId="0" applyNumberFormat="1"/>
    <xf numFmtId="166" fontId="6" fillId="0" borderId="0" xfId="0" applyFont="1"/>
    <xf numFmtId="166" fontId="0" fillId="3" borderId="0" xfId="0" applyFill="1"/>
    <xf numFmtId="164" fontId="0" fillId="3" borderId="0" xfId="0" applyNumberFormat="1" applyFill="1"/>
    <xf numFmtId="166" fontId="6" fillId="0" borderId="0" xfId="0" applyFont="1" applyAlignment="1">
      <alignment horizontal="center"/>
    </xf>
    <xf numFmtId="166" fontId="0" fillId="4" borderId="0" xfId="0" applyFill="1"/>
    <xf numFmtId="166" fontId="0" fillId="0" borderId="0" xfId="0" applyAlignment="1">
      <alignment horizontal="center"/>
    </xf>
    <xf numFmtId="165" fontId="0" fillId="0" borderId="0" xfId="0" applyNumberFormat="1" applyAlignment="1">
      <alignment horizontal="center"/>
    </xf>
    <xf numFmtId="165" fontId="0" fillId="0" borderId="0" xfId="0" applyNumberFormat="1"/>
    <xf numFmtId="164" fontId="0" fillId="5" borderId="0" xfId="0" applyNumberFormat="1" applyFill="1"/>
    <xf numFmtId="166" fontId="7" fillId="6" borderId="0" xfId="0" applyFont="1" applyFill="1"/>
    <xf numFmtId="166" fontId="7" fillId="3" borderId="0" xfId="0" applyFont="1" applyFill="1"/>
    <xf numFmtId="166" fontId="9" fillId="7" borderId="0" xfId="0" applyFont="1" applyFill="1"/>
    <xf numFmtId="167" fontId="6" fillId="0" borderId="0" xfId="0" applyNumberFormat="1" applyFont="1" applyAlignment="1">
      <alignment horizontal="center"/>
    </xf>
    <xf numFmtId="3" fontId="0" fillId="5" borderId="0" xfId="0" applyNumberFormat="1" applyFill="1"/>
    <xf numFmtId="3" fontId="0" fillId="5" borderId="0" xfId="0" applyNumberFormat="1" applyFill="1" applyAlignment="1">
      <alignment horizontal="center"/>
    </xf>
    <xf numFmtId="165" fontId="0" fillId="0" borderId="0" xfId="0" applyNumberFormat="1" applyFill="1" applyAlignment="1">
      <alignment horizontal="center"/>
    </xf>
    <xf numFmtId="164" fontId="9" fillId="6" borderId="0" xfId="0" applyNumberFormat="1" applyFont="1" applyFill="1"/>
    <xf numFmtId="165" fontId="9" fillId="6" borderId="0" xfId="0" applyNumberFormat="1" applyFont="1" applyFill="1" applyAlignment="1">
      <alignment horizontal="center"/>
    </xf>
    <xf numFmtId="9" fontId="0" fillId="5" borderId="0" xfId="15" applyFont="1" applyFill="1" applyAlignment="1">
      <alignment horizontal="center"/>
    </xf>
    <xf numFmtId="164" fontId="9" fillId="7" borderId="0" xfId="0" applyNumberFormat="1" applyFont="1" applyFill="1"/>
    <xf numFmtId="165" fontId="9" fillId="7" borderId="0" xfId="0" applyNumberFormat="1" applyFont="1" applyFill="1"/>
    <xf numFmtId="164" fontId="7" fillId="3" borderId="0" xfId="0" applyNumberFormat="1" applyFont="1" applyFill="1"/>
    <xf numFmtId="165" fontId="2" fillId="0" borderId="0" xfId="0" applyNumberFormat="1" applyFont="1" applyFill="1"/>
    <xf numFmtId="165" fontId="3" fillId="0" borderId="0" xfId="0" applyNumberFormat="1" applyFont="1" applyFill="1"/>
    <xf numFmtId="3" fontId="0" fillId="0" borderId="0" xfId="0" applyNumberFormat="1"/>
    <xf numFmtId="3" fontId="0" fillId="0" borderId="0" xfId="0" applyNumberFormat="1" applyFill="1"/>
    <xf numFmtId="166" fontId="11" fillId="0" borderId="0" xfId="17" applyAlignment="1">
      <alignment horizontal="center"/>
    </xf>
    <xf numFmtId="166" fontId="11" fillId="0" borderId="0" xfId="17"/>
    <xf numFmtId="166" fontId="0" fillId="8" borderId="1" xfId="0" applyFill="1" applyBorder="1"/>
    <xf numFmtId="166" fontId="0" fillId="9" borderId="0" xfId="0" applyFill="1"/>
    <xf numFmtId="164" fontId="0" fillId="0" borderId="0" xfId="0" applyNumberFormat="1" applyFill="1"/>
    <xf numFmtId="165" fontId="0" fillId="0" borderId="0" xfId="0" applyNumberFormat="1" applyFill="1"/>
    <xf numFmtId="9" fontId="0" fillId="0" borderId="0" xfId="15" applyFont="1" applyFill="1" applyAlignment="1">
      <alignment horizontal="center"/>
    </xf>
    <xf numFmtId="1" fontId="0" fillId="5" borderId="0" xfId="0" applyNumberFormat="1" applyFill="1" applyAlignment="1">
      <alignment horizontal="center"/>
    </xf>
    <xf numFmtId="165" fontId="0" fillId="5" borderId="0" xfId="0" applyNumberFormat="1" applyFill="1" applyAlignment="1">
      <alignment horizontal="center"/>
    </xf>
    <xf numFmtId="167" fontId="3" fillId="2" borderId="0" xfId="0" quotePrefix="1" applyNumberFormat="1" applyFont="1" applyFill="1" applyAlignment="1">
      <alignment horizontal="center"/>
    </xf>
    <xf numFmtId="166" fontId="0" fillId="0" borderId="0" xfId="0" applyAlignment="1">
      <alignment horizontal="center" wrapText="1"/>
    </xf>
    <xf numFmtId="9" fontId="0" fillId="0" borderId="0" xfId="15" applyFont="1" applyAlignment="1">
      <alignment horizontal="center"/>
    </xf>
    <xf numFmtId="166" fontId="6" fillId="0" borderId="0" xfId="0" applyFont="1" applyAlignment="1">
      <alignment horizontal="center" wrapText="1"/>
    </xf>
    <xf numFmtId="9" fontId="0" fillId="0" borderId="0" xfId="15" applyNumberFormat="1" applyFont="1" applyAlignment="1">
      <alignment horizontal="center"/>
    </xf>
    <xf numFmtId="3" fontId="0" fillId="0" borderId="0" xfId="0" applyNumberFormat="1" applyAlignment="1">
      <alignment horizontal="center"/>
    </xf>
    <xf numFmtId="166" fontId="0" fillId="6" borderId="0" xfId="0" applyFill="1"/>
    <xf numFmtId="165" fontId="6" fillId="3" borderId="0" xfId="0" applyNumberFormat="1" applyFont="1" applyFill="1" applyAlignment="1">
      <alignment horizontal="center"/>
    </xf>
    <xf numFmtId="166" fontId="0" fillId="7" borderId="0" xfId="0" applyFill="1"/>
    <xf numFmtId="165" fontId="0" fillId="7" borderId="0" xfId="0" applyNumberFormat="1" applyFill="1" applyAlignment="1">
      <alignment horizontal="center"/>
    </xf>
    <xf numFmtId="166" fontId="6" fillId="7" borderId="0" xfId="0" applyFont="1" applyFill="1"/>
    <xf numFmtId="165" fontId="6" fillId="7" borderId="0" xfId="0" applyNumberFormat="1" applyFont="1" applyFill="1" applyAlignment="1">
      <alignment horizontal="center"/>
    </xf>
    <xf numFmtId="9" fontId="0" fillId="6" borderId="0" xfId="15" applyFont="1" applyFill="1" applyAlignment="1">
      <alignment horizontal="center"/>
    </xf>
    <xf numFmtId="165" fontId="0" fillId="6" borderId="0" xfId="0" applyNumberFormat="1" applyFill="1" applyAlignment="1">
      <alignment horizontal="center"/>
    </xf>
    <xf numFmtId="9" fontId="0" fillId="7" borderId="0" xfId="15" applyFont="1" applyFill="1" applyAlignment="1">
      <alignment horizontal="center"/>
    </xf>
    <xf numFmtId="166" fontId="0" fillId="0" borderId="2" xfId="0" applyBorder="1"/>
    <xf numFmtId="165" fontId="12" fillId="0" borderId="0" xfId="0" applyNumberFormat="1" applyFont="1" applyFill="1" applyAlignment="1" applyProtection="1">
      <alignment horizontal="center"/>
      <protection hidden="1"/>
    </xf>
    <xf numFmtId="165" fontId="0" fillId="5" borderId="0" xfId="0" applyNumberFormat="1" applyFill="1"/>
    <xf numFmtId="9" fontId="0" fillId="5" borderId="0" xfId="15" applyFont="1" applyFill="1"/>
    <xf numFmtId="169" fontId="0" fillId="5" borderId="0" xfId="15" applyNumberFormat="1" applyFont="1" applyFill="1"/>
    <xf numFmtId="165" fontId="12" fillId="0" borderId="0" xfId="0" applyNumberFormat="1" applyFont="1" applyFill="1" applyAlignment="1" applyProtection="1">
      <alignment horizontal="left"/>
      <protection hidden="1"/>
    </xf>
    <xf numFmtId="49" fontId="12" fillId="0" borderId="0" xfId="0" applyNumberFormat="1" applyFont="1" applyFill="1" applyAlignment="1" applyProtection="1">
      <alignment horizontal="center"/>
      <protection hidden="1"/>
    </xf>
    <xf numFmtId="166" fontId="13" fillId="0" borderId="3" xfId="0" applyFont="1" applyFill="1" applyBorder="1" applyAlignment="1">
      <alignment horizontal="center" wrapText="1"/>
    </xf>
    <xf numFmtId="1" fontId="12" fillId="0" borderId="0" xfId="0" applyNumberFormat="1" applyFont="1" applyFill="1" applyAlignment="1" applyProtection="1">
      <alignment horizontal="center"/>
      <protection hidden="1"/>
    </xf>
    <xf numFmtId="9" fontId="12" fillId="0" borderId="0" xfId="15" applyFont="1" applyFill="1" applyAlignment="1" applyProtection="1">
      <alignment horizontal="center"/>
      <protection hidden="1"/>
    </xf>
    <xf numFmtId="167" fontId="12" fillId="0" borderId="0" xfId="0" applyNumberFormat="1" applyFont="1" applyFill="1" applyAlignment="1">
      <alignment horizontal="center"/>
    </xf>
    <xf numFmtId="1" fontId="14" fillId="0" borderId="0" xfId="0" applyNumberFormat="1" applyFont="1" applyFill="1" applyAlignment="1" applyProtection="1">
      <alignment horizontal="center"/>
      <protection hidden="1"/>
    </xf>
    <xf numFmtId="165" fontId="15" fillId="0" borderId="0" xfId="0" applyNumberFormat="1" applyFont="1" applyFill="1" applyAlignment="1" applyProtection="1">
      <alignment horizontal="center"/>
      <protection hidden="1"/>
    </xf>
    <xf numFmtId="166" fontId="6" fillId="6" borderId="0" xfId="0" applyFont="1" applyFill="1"/>
    <xf numFmtId="165" fontId="6" fillId="6" borderId="0" xfId="0" applyNumberFormat="1" applyFont="1" applyFill="1" applyAlignment="1">
      <alignment horizontal="center"/>
    </xf>
    <xf numFmtId="165" fontId="15" fillId="0" borderId="0" xfId="0" applyNumberFormat="1" applyFont="1" applyFill="1" applyAlignment="1" applyProtection="1">
      <alignment horizontal="left"/>
      <protection hidden="1"/>
    </xf>
    <xf numFmtId="165" fontId="16" fillId="0" borderId="0" xfId="0" applyNumberFormat="1" applyFont="1" applyFill="1" applyAlignment="1" applyProtection="1">
      <alignment horizontal="left"/>
      <protection hidden="1"/>
    </xf>
    <xf numFmtId="165" fontId="16" fillId="0" borderId="0" xfId="0" applyNumberFormat="1" applyFont="1" applyFill="1" applyAlignment="1" applyProtection="1">
      <alignment horizontal="center"/>
      <protection hidden="1"/>
    </xf>
    <xf numFmtId="167" fontId="17" fillId="0" borderId="0" xfId="0" applyNumberFormat="1" applyFont="1" applyFill="1" applyAlignment="1" applyProtection="1">
      <alignment horizontal="center"/>
      <protection hidden="1"/>
    </xf>
    <xf numFmtId="0" fontId="17" fillId="0" borderId="0" xfId="0" applyNumberFormat="1" applyFont="1" applyFill="1" applyAlignment="1" applyProtection="1">
      <alignment horizontal="center"/>
      <protection hidden="1"/>
    </xf>
    <xf numFmtId="165" fontId="15" fillId="0" borderId="0" xfId="0" quotePrefix="1" applyNumberFormat="1" applyFont="1" applyFill="1" applyAlignment="1" applyProtection="1">
      <alignment horizontal="center"/>
      <protection hidden="1"/>
    </xf>
    <xf numFmtId="166" fontId="6" fillId="3" borderId="0" xfId="0" applyFont="1" applyFill="1"/>
    <xf numFmtId="166" fontId="18" fillId="0" borderId="0" xfId="0" applyFont="1" applyFill="1" applyProtection="1">
      <protection locked="0" hidden="1"/>
    </xf>
    <xf numFmtId="3" fontId="12" fillId="5" borderId="0" xfId="0" applyNumberFormat="1" applyFont="1" applyFill="1" applyAlignment="1" applyProtection="1">
      <alignment horizontal="center"/>
      <protection hidden="1"/>
    </xf>
    <xf numFmtId="3" fontId="12" fillId="0" borderId="0" xfId="0" applyNumberFormat="1" applyFont="1" applyFill="1" applyAlignment="1" applyProtection="1">
      <alignment horizontal="center"/>
      <protection hidden="1"/>
    </xf>
    <xf numFmtId="166" fontId="0" fillId="0" borderId="0" xfId="0" applyFill="1"/>
    <xf numFmtId="167" fontId="3" fillId="0" borderId="0" xfId="0" quotePrefix="1" applyNumberFormat="1" applyFont="1" applyFill="1" applyAlignment="1">
      <alignment horizontal="center"/>
    </xf>
    <xf numFmtId="165" fontId="15" fillId="7" borderId="0" xfId="0" applyNumberFormat="1" applyFont="1" applyFill="1" applyAlignment="1" applyProtection="1">
      <alignment horizontal="left"/>
      <protection hidden="1"/>
    </xf>
    <xf numFmtId="165" fontId="15" fillId="7" borderId="0" xfId="0" applyNumberFormat="1" applyFont="1" applyFill="1" applyAlignment="1" applyProtection="1">
      <alignment horizontal="center"/>
      <protection hidden="1"/>
    </xf>
    <xf numFmtId="166" fontId="0" fillId="0" borderId="4" xfId="0" applyBorder="1"/>
    <xf numFmtId="166" fontId="6" fillId="10" borderId="0" xfId="0" applyFont="1" applyFill="1"/>
    <xf numFmtId="165" fontId="6" fillId="10" borderId="0" xfId="0" applyNumberFormat="1" applyFont="1" applyFill="1" applyAlignment="1">
      <alignment horizontal="center"/>
    </xf>
    <xf numFmtId="166" fontId="6" fillId="0" borderId="0" xfId="0" applyFont="1" applyFill="1" applyAlignment="1">
      <alignment horizontal="center"/>
    </xf>
    <xf numFmtId="166" fontId="20" fillId="0" borderId="5" xfId="0" applyFont="1" applyFill="1" applyBorder="1" applyAlignment="1" applyProtection="1">
      <alignment vertical="center"/>
      <protection hidden="1"/>
    </xf>
    <xf numFmtId="166" fontId="20" fillId="0" borderId="6" xfId="0" applyFont="1" applyFill="1" applyBorder="1" applyAlignment="1" applyProtection="1">
      <alignment vertical="center"/>
      <protection hidden="1"/>
    </xf>
    <xf numFmtId="166" fontId="20" fillId="0" borderId="7" xfId="0" applyFont="1" applyFill="1" applyBorder="1" applyAlignment="1" applyProtection="1">
      <alignment vertical="center"/>
      <protection hidden="1"/>
    </xf>
    <xf numFmtId="167" fontId="0" fillId="5" borderId="0" xfId="0" applyNumberFormat="1" applyFill="1" applyAlignment="1">
      <alignment horizontal="center"/>
    </xf>
    <xf numFmtId="168" fontId="0" fillId="0" borderId="0" xfId="16" applyNumberFormat="1" applyFont="1" applyFill="1" applyAlignment="1"/>
    <xf numFmtId="1" fontId="20" fillId="0" borderId="5" xfId="0" quotePrefix="1" applyNumberFormat="1" applyFont="1" applyFill="1" applyBorder="1" applyAlignment="1" applyProtection="1">
      <alignment horizontal="center" vertical="center" wrapText="1"/>
      <protection hidden="1"/>
    </xf>
    <xf numFmtId="166" fontId="20" fillId="0" borderId="5" xfId="0" applyFont="1" applyFill="1" applyBorder="1" applyAlignment="1" applyProtection="1">
      <alignment horizontal="center" vertical="center" wrapText="1"/>
      <protection hidden="1"/>
    </xf>
    <xf numFmtId="17" fontId="20" fillId="0" borderId="8" xfId="0" quotePrefix="1" applyNumberFormat="1" applyFont="1" applyFill="1" applyBorder="1" applyAlignment="1" applyProtection="1">
      <alignment horizontal="center" vertical="center" wrapText="1"/>
      <protection hidden="1"/>
    </xf>
    <xf numFmtId="166" fontId="21" fillId="0" borderId="6" xfId="0" applyFont="1" applyFill="1" applyBorder="1" applyAlignment="1" applyProtection="1">
      <alignment vertical="center"/>
      <protection hidden="1"/>
    </xf>
    <xf numFmtId="165" fontId="0" fillId="0" borderId="5" xfId="0" applyNumberFormat="1" applyFill="1" applyBorder="1" applyAlignment="1">
      <alignment horizontal="center"/>
    </xf>
    <xf numFmtId="166" fontId="21" fillId="0" borderId="7" xfId="0" applyFont="1" applyFill="1" applyBorder="1" applyAlignment="1" applyProtection="1">
      <alignment vertical="center"/>
      <protection hidden="1"/>
    </xf>
    <xf numFmtId="166" fontId="19" fillId="6" borderId="0" xfId="0" applyFont="1" applyFill="1"/>
    <xf numFmtId="165" fontId="19" fillId="6" borderId="0" xfId="0" applyNumberFormat="1" applyFont="1" applyFill="1" applyAlignment="1">
      <alignment horizontal="center"/>
    </xf>
    <xf numFmtId="166" fontId="22" fillId="3" borderId="0" xfId="0" applyFont="1" applyFill="1"/>
    <xf numFmtId="165" fontId="22" fillId="3" borderId="0" xfId="0" applyNumberFormat="1" applyFont="1" applyFill="1" applyAlignment="1">
      <alignment horizontal="center"/>
    </xf>
    <xf numFmtId="9" fontId="20" fillId="0" borderId="8" xfId="0" quotePrefix="1" applyNumberFormat="1" applyFont="1" applyFill="1" applyBorder="1" applyAlignment="1" applyProtection="1">
      <alignment horizontal="center" vertical="center" wrapText="1"/>
      <protection hidden="1"/>
    </xf>
    <xf numFmtId="2" fontId="20" fillId="0" borderId="8" xfId="0" quotePrefix="1" applyNumberFormat="1" applyFont="1" applyFill="1" applyBorder="1" applyAlignment="1" applyProtection="1">
      <alignment horizontal="center" vertical="center" wrapText="1"/>
      <protection hidden="1"/>
    </xf>
    <xf numFmtId="170" fontId="0" fillId="0" borderId="0" xfId="15" applyNumberFormat="1" applyFont="1" applyFill="1" applyAlignment="1">
      <alignment horizontal="center"/>
    </xf>
    <xf numFmtId="166" fontId="0" fillId="11" borderId="0" xfId="0" applyFill="1"/>
    <xf numFmtId="165" fontId="0" fillId="11" borderId="0" xfId="0" applyNumberFormat="1" applyFill="1"/>
    <xf numFmtId="167" fontId="20" fillId="0" borderId="8" xfId="0" applyNumberFormat="1" applyFont="1" applyFill="1" applyBorder="1" applyAlignment="1" applyProtection="1">
      <alignment horizontal="center" vertical="center" wrapText="1"/>
      <protection hidden="1"/>
    </xf>
    <xf numFmtId="10" fontId="20" fillId="0" borderId="8" xfId="15" applyNumberFormat="1" applyFont="1" applyFill="1" applyBorder="1" applyAlignment="1" applyProtection="1">
      <alignment horizontal="center" vertical="center" wrapText="1"/>
      <protection hidden="1"/>
    </xf>
    <xf numFmtId="165" fontId="3" fillId="0" borderId="5" xfId="0" applyNumberFormat="1" applyFont="1" applyFill="1" applyBorder="1" applyAlignment="1">
      <alignment horizontal="center"/>
    </xf>
    <xf numFmtId="166" fontId="21" fillId="0" borderId="7" xfId="0" applyFont="1" applyFill="1" applyBorder="1" applyAlignment="1" applyProtection="1">
      <alignment vertical="center" wrapText="1"/>
      <protection hidden="1"/>
    </xf>
    <xf numFmtId="10" fontId="20" fillId="0" borderId="5" xfId="15" applyNumberFormat="1" applyFont="1" applyFill="1" applyBorder="1" applyAlignment="1" applyProtection="1">
      <alignment horizontal="center" vertical="center"/>
      <protection hidden="1"/>
    </xf>
    <xf numFmtId="166" fontId="0" fillId="0" borderId="0" xfId="0" applyFill="1" applyAlignment="1">
      <alignment horizontal="center"/>
    </xf>
    <xf numFmtId="1" fontId="20" fillId="0" borderId="0" xfId="0" quotePrefix="1" applyNumberFormat="1" applyFont="1" applyFill="1" applyBorder="1" applyAlignment="1" applyProtection="1">
      <alignment horizontal="center" vertical="center" wrapText="1"/>
      <protection hidden="1"/>
    </xf>
    <xf numFmtId="17" fontId="20" fillId="0" borderId="0" xfId="0" quotePrefix="1" applyNumberFormat="1" applyFont="1" applyFill="1" applyBorder="1" applyAlignment="1" applyProtection="1">
      <alignment horizontal="center" vertical="center" wrapText="1"/>
      <protection hidden="1"/>
    </xf>
    <xf numFmtId="165" fontId="0" fillId="0" borderId="0" xfId="0" applyNumberFormat="1" applyFill="1" applyBorder="1" applyAlignment="1">
      <alignment horizontal="center"/>
    </xf>
    <xf numFmtId="166" fontId="23" fillId="6" borderId="0" xfId="0" applyFont="1" applyFill="1"/>
    <xf numFmtId="165" fontId="23" fillId="6" borderId="0" xfId="0" applyNumberFormat="1" applyFont="1" applyFill="1" applyAlignment="1">
      <alignment horizontal="center"/>
    </xf>
    <xf numFmtId="165" fontId="23" fillId="6" borderId="5" xfId="0" applyNumberFormat="1" applyFont="1" applyFill="1" applyBorder="1" applyAlignment="1">
      <alignment horizontal="center"/>
    </xf>
    <xf numFmtId="166" fontId="23" fillId="6" borderId="0" xfId="0" applyFont="1" applyFill="1" applyAlignment="1">
      <alignment horizontal="center"/>
    </xf>
    <xf numFmtId="165" fontId="0" fillId="7" borderId="5" xfId="0" applyNumberFormat="1" applyFill="1" applyBorder="1" applyAlignment="1">
      <alignment horizontal="center"/>
    </xf>
    <xf numFmtId="166" fontId="0" fillId="7" borderId="0" xfId="0" applyFill="1" applyAlignment="1">
      <alignment horizontal="center"/>
    </xf>
    <xf numFmtId="165" fontId="0" fillId="3" borderId="0" xfId="0" applyNumberFormat="1" applyFill="1" applyAlignment="1">
      <alignment horizontal="center"/>
    </xf>
    <xf numFmtId="165" fontId="0" fillId="3" borderId="5" xfId="0" applyNumberFormat="1" applyFill="1" applyBorder="1" applyAlignment="1">
      <alignment horizontal="center"/>
    </xf>
    <xf numFmtId="166" fontId="0" fillId="3" borderId="0" xfId="0" applyFill="1" applyAlignment="1">
      <alignment horizontal="center"/>
    </xf>
    <xf numFmtId="171" fontId="3" fillId="0" borderId="0" xfId="0" applyNumberFormat="1" applyFont="1" applyFill="1"/>
    <xf numFmtId="171" fontId="6" fillId="0" borderId="0" xfId="0" applyNumberFormat="1" applyFont="1"/>
    <xf numFmtId="165" fontId="6" fillId="0" borderId="0" xfId="0" applyNumberFormat="1" applyFont="1"/>
    <xf numFmtId="164" fontId="23" fillId="6" borderId="5" xfId="0" applyNumberFormat="1" applyFont="1" applyFill="1" applyBorder="1" applyAlignment="1">
      <alignment horizontal="center"/>
    </xf>
    <xf numFmtId="167" fontId="0" fillId="0" borderId="0" xfId="0" applyNumberFormat="1" applyFont="1" applyAlignment="1">
      <alignment horizontal="center"/>
    </xf>
    <xf numFmtId="164" fontId="23" fillId="6" borderId="0" xfId="0" applyNumberFormat="1" applyFont="1" applyFill="1"/>
    <xf numFmtId="169" fontId="0" fillId="5" borderId="0" xfId="15" applyNumberFormat="1" applyFont="1" applyFill="1" applyAlignment="1">
      <alignment horizontal="center"/>
    </xf>
    <xf numFmtId="166" fontId="6" fillId="0" borderId="0" xfId="0" quotePrefix="1" applyFont="1"/>
    <xf numFmtId="165" fontId="23" fillId="6" borderId="0" xfId="0" applyNumberFormat="1" applyFont="1" applyFill="1"/>
    <xf numFmtId="166" fontId="11" fillId="0" borderId="0" xfId="17" applyFill="1"/>
    <xf numFmtId="167" fontId="0" fillId="0" borderId="0" xfId="0" applyNumberFormat="1"/>
    <xf numFmtId="166" fontId="6" fillId="2" borderId="0" xfId="0" applyFont="1" applyFill="1"/>
    <xf numFmtId="165" fontId="6" fillId="2" borderId="0" xfId="0" applyNumberFormat="1" applyFont="1" applyFill="1"/>
    <xf numFmtId="166" fontId="0" fillId="2" borderId="0" xfId="0" applyFill="1"/>
    <xf numFmtId="166" fontId="0" fillId="2" borderId="0" xfId="0" quotePrefix="1" applyFill="1"/>
    <xf numFmtId="165" fontId="0" fillId="2" borderId="0" xfId="0" applyNumberFormat="1" applyFill="1"/>
    <xf numFmtId="165" fontId="6" fillId="0" borderId="0" xfId="0" applyNumberFormat="1" applyFont="1" applyAlignment="1">
      <alignment horizontal="center"/>
    </xf>
    <xf numFmtId="165" fontId="0" fillId="0" borderId="0" xfId="0" applyNumberFormat="1" applyFont="1" applyAlignment="1">
      <alignment horizontal="center"/>
    </xf>
    <xf numFmtId="3" fontId="6" fillId="0" borderId="0" xfId="0" applyNumberFormat="1" applyFont="1" applyAlignment="1"/>
    <xf numFmtId="3" fontId="6" fillId="0" borderId="0" xfId="0" applyNumberFormat="1" applyFont="1" applyAlignment="1">
      <alignment horizontal="center"/>
    </xf>
    <xf numFmtId="9" fontId="0" fillId="0" borderId="0" xfId="15" applyFont="1"/>
    <xf numFmtId="43" fontId="0" fillId="0" borderId="0" xfId="16" applyFont="1"/>
    <xf numFmtId="2" fontId="19" fillId="6" borderId="0" xfId="0" applyNumberFormat="1" applyFont="1" applyFill="1" applyAlignment="1">
      <alignment horizontal="center"/>
    </xf>
    <xf numFmtId="165" fontId="0" fillId="5" borderId="0" xfId="15" applyNumberFormat="1" applyFont="1" applyFill="1" applyAlignment="1">
      <alignment horizontal="center"/>
    </xf>
    <xf numFmtId="165" fontId="0" fillId="12" borderId="0" xfId="0" applyNumberFormat="1" applyFill="1"/>
    <xf numFmtId="168" fontId="5" fillId="0" borderId="0" xfId="16" applyNumberFormat="1" applyFont="1"/>
    <xf numFmtId="168" fontId="23" fillId="0" borderId="0" xfId="16" applyNumberFormat="1" applyFont="1" applyAlignment="1"/>
    <xf numFmtId="172" fontId="0" fillId="0" borderId="0" xfId="16" applyNumberFormat="1" applyFont="1" applyAlignment="1">
      <alignment horizontal="center"/>
    </xf>
    <xf numFmtId="166" fontId="19" fillId="6" borderId="0" xfId="0" applyFont="1" applyFill="1" applyAlignment="1"/>
    <xf numFmtId="167" fontId="6" fillId="0" borderId="0" xfId="0" applyNumberFormat="1" applyFont="1" applyAlignment="1">
      <alignment horizontal="left"/>
    </xf>
    <xf numFmtId="9" fontId="0" fillId="0" borderId="0" xfId="15" applyFont="1" applyFill="1"/>
    <xf numFmtId="169" fontId="0" fillId="0" borderId="0" xfId="15" applyNumberFormat="1" applyFont="1" applyFill="1"/>
  </cellXfs>
  <cellStyles count="18">
    <cellStyle name="Comma" xfId="16" builtinId="3"/>
    <cellStyle name="Currency 2" xfId="12"/>
    <cellStyle name="Euro" xfId="11"/>
    <cellStyle name="Euro 3" xfId="2"/>
    <cellStyle name="Hyperlink" xfId="17" builtinId="8"/>
    <cellStyle name="Migliaia 3" xfId="3"/>
    <cellStyle name="Migliaia 4" xfId="4"/>
    <cellStyle name="Normal" xfId="0" builtinId="0"/>
    <cellStyle name="Normal 2" xfId="10"/>
    <cellStyle name="Normale 2" xfId="13"/>
    <cellStyle name="Normale 3" xfId="1"/>
    <cellStyle name="Normale 4" xfId="5"/>
    <cellStyle name="Percent" xfId="15" builtinId="5"/>
    <cellStyle name="Percentuale 3" xfId="6"/>
    <cellStyle name="Percentuale 4" xfId="7"/>
    <cellStyle name="Valuta 2" xfId="8"/>
    <cellStyle name="Valuta 3" xfId="9"/>
    <cellStyle name="Valuta 4" xfId="14"/>
  </cellStyles>
  <dxfs count="2">
    <dxf>
      <fill>
        <patternFill>
          <bgColor rgb="FF00B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C23"/>
  <sheetViews>
    <sheetView showGridLines="0" tabSelected="1" workbookViewId="0">
      <pane xSplit="4" ySplit="2" topLeftCell="E3" activePane="bottomRight" state="frozen"/>
      <selection pane="topRight" activeCell="E1" sqref="E1"/>
      <selection pane="bottomLeft" activeCell="A3" sqref="A3"/>
      <selection pane="bottomRight" activeCell="H6" sqref="H6"/>
    </sheetView>
  </sheetViews>
  <sheetFormatPr defaultRowHeight="15" x14ac:dyDescent="0.25"/>
  <cols>
    <col min="1" max="1" width="11.5703125" bestFit="1" customWidth="1"/>
    <col min="2" max="2" width="14.28515625" bestFit="1" customWidth="1"/>
    <col min="3" max="3" width="1.7109375" customWidth="1"/>
    <col min="4" max="4" width="36.5703125" bestFit="1" customWidth="1"/>
    <col min="5" max="5" width="10.7109375" bestFit="1" customWidth="1"/>
    <col min="7" max="7" width="36.5703125" bestFit="1" customWidth="1"/>
    <col min="8" max="9" width="10.5703125" bestFit="1" customWidth="1"/>
    <col min="10" max="10" width="17.42578125" bestFit="1" customWidth="1"/>
    <col min="11" max="11" width="13.5703125" bestFit="1" customWidth="1"/>
    <col min="12" max="12" width="15.5703125" bestFit="1" customWidth="1"/>
    <col min="13" max="13" width="13.5703125" bestFit="1" customWidth="1"/>
  </cols>
  <sheetData>
    <row r="1" spans="1:21" x14ac:dyDescent="0.25">
      <c r="A1" t="s">
        <v>447</v>
      </c>
      <c r="B1" s="21" t="s">
        <v>448</v>
      </c>
    </row>
    <row r="2" spans="1:21" ht="15.75" thickBot="1" x14ac:dyDescent="0.3">
      <c r="A2" t="s">
        <v>198</v>
      </c>
      <c r="B2" s="21" t="s">
        <v>491</v>
      </c>
    </row>
    <row r="3" spans="1:21" x14ac:dyDescent="0.25">
      <c r="A3" s="100"/>
      <c r="B3" s="100" t="s">
        <v>189</v>
      </c>
      <c r="C3" s="100"/>
      <c r="D3" s="100"/>
      <c r="E3" s="100"/>
      <c r="F3" s="100"/>
      <c r="G3" s="100"/>
      <c r="H3" s="100"/>
      <c r="I3" s="100"/>
      <c r="J3" s="100"/>
      <c r="K3" s="100"/>
      <c r="L3" s="100"/>
      <c r="M3" s="100" t="s">
        <v>0</v>
      </c>
      <c r="N3" s="100" t="s">
        <v>24</v>
      </c>
      <c r="O3" s="100"/>
      <c r="P3" s="100"/>
      <c r="Q3" s="100"/>
      <c r="R3" s="100"/>
      <c r="S3" s="100"/>
      <c r="T3" s="100"/>
      <c r="U3" s="100"/>
    </row>
    <row r="4" spans="1:21" x14ac:dyDescent="0.25">
      <c r="D4" s="21" t="s">
        <v>153</v>
      </c>
      <c r="E4" s="54">
        <v>2014</v>
      </c>
      <c r="G4" s="21" t="s">
        <v>155</v>
      </c>
      <c r="H4" s="54">
        <v>0</v>
      </c>
      <c r="J4" s="21" t="s">
        <v>183</v>
      </c>
      <c r="K4" s="47" t="s">
        <v>150</v>
      </c>
      <c r="L4" t="s">
        <v>440</v>
      </c>
      <c r="M4" s="39">
        <v>0.02</v>
      </c>
      <c r="N4" s="39">
        <v>0.05</v>
      </c>
    </row>
    <row r="5" spans="1:21" x14ac:dyDescent="0.25">
      <c r="D5" s="21" t="s">
        <v>449</v>
      </c>
      <c r="E5" s="47" t="s">
        <v>150</v>
      </c>
      <c r="G5" s="21" t="s">
        <v>156</v>
      </c>
      <c r="H5" s="54">
        <v>0</v>
      </c>
      <c r="J5" s="21" t="s">
        <v>184</v>
      </c>
      <c r="K5" s="47" t="s">
        <v>150</v>
      </c>
    </row>
    <row r="6" spans="1:21" x14ac:dyDescent="0.25">
      <c r="D6" s="21" t="s">
        <v>490</v>
      </c>
      <c r="E6" s="47" t="s">
        <v>150</v>
      </c>
      <c r="G6" s="21" t="s">
        <v>157</v>
      </c>
      <c r="H6" s="47" t="s">
        <v>150</v>
      </c>
      <c r="J6" s="21" t="s">
        <v>199</v>
      </c>
      <c r="K6" s="47" t="s">
        <v>150</v>
      </c>
    </row>
    <row r="7" spans="1:21" x14ac:dyDescent="0.25">
      <c r="D7" s="21" t="s">
        <v>124</v>
      </c>
      <c r="E7" s="54" t="s">
        <v>117</v>
      </c>
      <c r="G7" s="21" t="s">
        <v>180</v>
      </c>
      <c r="H7" s="47" t="s">
        <v>150</v>
      </c>
      <c r="J7" s="21" t="s">
        <v>436</v>
      </c>
      <c r="K7" s="165">
        <v>0</v>
      </c>
    </row>
    <row r="8" spans="1:21" x14ac:dyDescent="0.25">
      <c r="D8" s="21" t="s">
        <v>154</v>
      </c>
      <c r="E8" s="47" t="s">
        <v>150</v>
      </c>
      <c r="G8" s="21" t="s">
        <v>181</v>
      </c>
      <c r="H8" s="47" t="s">
        <v>150</v>
      </c>
      <c r="J8" s="21" t="s">
        <v>187</v>
      </c>
      <c r="K8" s="39">
        <v>0.27</v>
      </c>
    </row>
    <row r="9" spans="1:21" x14ac:dyDescent="0.25">
      <c r="G9" s="21" t="s">
        <v>182</v>
      </c>
      <c r="H9" s="47" t="s">
        <v>150</v>
      </c>
      <c r="J9" s="21" t="s">
        <v>188</v>
      </c>
      <c r="K9" s="39">
        <v>4.4999999999999998E-2</v>
      </c>
    </row>
    <row r="10" spans="1:21" ht="15.75" thickBot="1" x14ac:dyDescent="0.3">
      <c r="A10" s="71"/>
      <c r="B10" s="71"/>
      <c r="C10" s="71"/>
      <c r="D10" s="71"/>
      <c r="E10" s="71"/>
      <c r="F10" s="71"/>
      <c r="G10" s="71"/>
      <c r="H10" s="71"/>
      <c r="I10" s="71"/>
      <c r="J10" s="71"/>
      <c r="K10" s="71"/>
      <c r="L10" s="71"/>
      <c r="M10" s="71"/>
      <c r="N10" s="71"/>
      <c r="O10" s="71"/>
      <c r="P10" s="71"/>
      <c r="Q10" s="71"/>
      <c r="R10" s="71"/>
      <c r="S10" s="71"/>
      <c r="T10" s="71"/>
      <c r="U10" s="71"/>
    </row>
    <row r="11" spans="1:21" ht="16.5" thickTop="1" thickBot="1" x14ac:dyDescent="0.3">
      <c r="A11" s="71"/>
      <c r="B11" s="71"/>
      <c r="C11" s="71"/>
      <c r="D11" s="71"/>
      <c r="E11" s="71"/>
      <c r="F11" s="71"/>
      <c r="G11" s="71"/>
      <c r="H11" s="71"/>
      <c r="I11" s="71"/>
      <c r="J11" s="71"/>
      <c r="K11" s="71"/>
      <c r="L11" s="71"/>
      <c r="M11" s="71"/>
      <c r="N11" s="71"/>
      <c r="O11" s="71"/>
      <c r="P11" s="71"/>
      <c r="Q11" s="71"/>
      <c r="R11" s="71"/>
      <c r="S11" s="71"/>
      <c r="T11" s="71"/>
      <c r="U11" s="71"/>
    </row>
    <row r="12" spans="1:21" ht="15.75" thickTop="1" x14ac:dyDescent="0.25">
      <c r="B12" t="s">
        <v>190</v>
      </c>
    </row>
    <row r="13" spans="1:21" x14ac:dyDescent="0.25">
      <c r="D13" t="s">
        <v>191</v>
      </c>
      <c r="E13" s="48" t="s">
        <v>192</v>
      </c>
      <c r="F13" s="48" t="s">
        <v>193</v>
      </c>
    </row>
    <row r="14" spans="1:21" x14ac:dyDescent="0.25">
      <c r="D14" t="s">
        <v>194</v>
      </c>
      <c r="E14" s="48" t="s">
        <v>192</v>
      </c>
      <c r="F14" s="48" t="s">
        <v>193</v>
      </c>
    </row>
    <row r="15" spans="1:21" x14ac:dyDescent="0.25">
      <c r="D15" t="s">
        <v>195</v>
      </c>
      <c r="E15" s="48" t="s">
        <v>192</v>
      </c>
      <c r="F15" s="48" t="s">
        <v>193</v>
      </c>
    </row>
    <row r="16" spans="1:21" x14ac:dyDescent="0.25">
      <c r="D16" t="s">
        <v>196</v>
      </c>
      <c r="E16" s="48" t="s">
        <v>192</v>
      </c>
    </row>
    <row r="17" spans="1:29" x14ac:dyDescent="0.25">
      <c r="D17" t="s">
        <v>197</v>
      </c>
      <c r="E17" s="48" t="s">
        <v>192</v>
      </c>
      <c r="F17" s="48" t="s">
        <v>193</v>
      </c>
    </row>
    <row r="19" spans="1:29" ht="15.75" thickBot="1" x14ac:dyDescent="0.3">
      <c r="A19" s="71"/>
      <c r="B19" s="71"/>
      <c r="C19" s="71"/>
      <c r="D19" s="71"/>
      <c r="E19" s="71"/>
      <c r="F19" s="71"/>
      <c r="G19" s="71"/>
      <c r="H19" s="71"/>
      <c r="I19" s="71"/>
      <c r="J19" s="71"/>
      <c r="K19" s="71"/>
      <c r="L19" s="71"/>
      <c r="M19" s="71"/>
      <c r="N19" s="71"/>
      <c r="O19" s="71"/>
      <c r="P19" s="71"/>
      <c r="Q19" s="71"/>
      <c r="R19" s="71"/>
      <c r="S19" s="71"/>
      <c r="T19" s="71"/>
      <c r="U19" s="71"/>
    </row>
    <row r="20" spans="1:29" ht="15" customHeight="1" thickTop="1" x14ac:dyDescent="0.25"/>
    <row r="21" spans="1:29" x14ac:dyDescent="0.25">
      <c r="B21" t="s">
        <v>434</v>
      </c>
      <c r="E21" s="24" t="s">
        <v>435</v>
      </c>
      <c r="F21" s="33"/>
      <c r="G21" s="164" t="str">
        <f>+IF(SUM('CE Anno'!B73:F73)=0,"OK",'CE Anno'!H75)</f>
        <v>OK</v>
      </c>
      <c r="H21" s="33"/>
      <c r="I21" s="33"/>
      <c r="J21" s="33"/>
      <c r="K21" s="33"/>
      <c r="L21" s="33"/>
      <c r="M21" s="33"/>
      <c r="N21" s="33"/>
      <c r="O21" s="33"/>
      <c r="P21" s="33"/>
      <c r="Q21" s="33"/>
      <c r="R21" s="33"/>
      <c r="S21" s="33"/>
      <c r="T21" s="33"/>
      <c r="U21" s="33"/>
      <c r="V21" s="33"/>
      <c r="W21" s="33"/>
      <c r="X21" s="33"/>
      <c r="Y21" s="33"/>
      <c r="Z21" s="33"/>
      <c r="AA21" s="33"/>
      <c r="AB21" s="33"/>
      <c r="AC21" s="33"/>
    </row>
    <row r="22" spans="1:29" x14ac:dyDescent="0.25">
      <c r="D22" s="21"/>
    </row>
    <row r="23" spans="1:29" x14ac:dyDescent="0.25">
      <c r="E23" s="24" t="s">
        <v>437</v>
      </c>
      <c r="G23" s="170" t="str">
        <f>IF('Flussi Cassa'!BL37=0,"OK",'Flussi Cassa'!BN39)</f>
        <v>OK</v>
      </c>
    </row>
  </sheetData>
  <conditionalFormatting sqref="G21">
    <cfRule type="containsText" dxfId="1" priority="2" operator="containsText" text="OK">
      <formula>NOT(ISERROR(SEARCH("OK",G21)))</formula>
    </cfRule>
  </conditionalFormatting>
  <conditionalFormatting sqref="G23">
    <cfRule type="containsText" dxfId="0" priority="1" operator="containsText" text="OK">
      <formula>NOT(ISERROR(SEARCH("OK",G23)))</formula>
    </cfRule>
  </conditionalFormatting>
  <hyperlinks>
    <hyperlink ref="E6" location="I_Vendite!A1" display="vai"/>
    <hyperlink ref="E5" location="'Linee Prodotto'!A1" display="vai"/>
    <hyperlink ref="H6" location="I_Inv!A1" display="vai"/>
    <hyperlink ref="H8" location="I_Personale!A1" display="vai"/>
    <hyperlink ref="E8" location="I_Iva!A1" display="vai"/>
    <hyperlink ref="H7" location="'i_Altri Costi'!A1" display="vai"/>
    <hyperlink ref="H9" location="I_Finanziamento!A1" display="vai"/>
    <hyperlink ref="K4" location="I_Leasing!A1" display="vai"/>
    <hyperlink ref="K5" location="'I_Cap soc'!A1" display="vai"/>
    <hyperlink ref="K6" location="'I_distr utili'!A1" display="vai"/>
    <hyperlink ref="E13" location="SPm!A1" display="mese"/>
    <hyperlink ref="F13" location="'SP Anno'!A1" display="anno"/>
    <hyperlink ref="E14" location="CEm!A1" display="mese"/>
    <hyperlink ref="F14" location="'CE Anno'!A1" display="anno"/>
    <hyperlink ref="E15" location="'Cash Flow'!A1" display="mese"/>
    <hyperlink ref="F15" location="'CF ANNO'!A1" display="anno"/>
    <hyperlink ref="E16" location="'Flussi Cassa'!A1" display="mese"/>
    <hyperlink ref="E17" location="'Ind mese'!A1" display="mese"/>
    <hyperlink ref="F17" location="'Ind anno'!A1" display="anno"/>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app!$E$3:$E$10</xm:f>
          </x14:formula1>
          <xm:sqref>E4</xm:sqref>
        </x14:dataValidation>
        <x14:dataValidation type="list" allowBlank="1" showInputMessage="1" showErrorMessage="1">
          <x14:formula1>
            <xm:f>app!$C$2:$C$5</xm:f>
          </x14:formula1>
          <xm:sqref>H4:H5</xm:sqref>
        </x14:dataValidation>
        <x14:dataValidation type="list" allowBlank="1" showInputMessage="1" showErrorMessage="1">
          <x14:formula1>
            <xm:f>app!$C$12:$C$13</xm:f>
          </x14:formula1>
          <xm:sqref>E7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21"/>
  <sheetViews>
    <sheetView showGridLines="0" workbookViewId="0"/>
  </sheetViews>
  <sheetFormatPr defaultRowHeight="15" x14ac:dyDescent="0.25"/>
  <cols>
    <col min="3" max="3" width="17.5703125" bestFit="1" customWidth="1"/>
    <col min="4" max="4" width="13.5703125" bestFit="1" customWidth="1"/>
    <col min="5" max="8" width="13.28515625" bestFit="1" customWidth="1"/>
  </cols>
  <sheetData>
    <row r="1" spans="1:8" x14ac:dyDescent="0.25">
      <c r="A1" s="151" t="s">
        <v>383</v>
      </c>
    </row>
    <row r="4" spans="1:8" x14ac:dyDescent="0.25">
      <c r="B4" s="24"/>
      <c r="C4" s="21" t="s">
        <v>426</v>
      </c>
      <c r="D4" s="161">
        <f>+'SP Anno'!B2</f>
        <v>2014</v>
      </c>
      <c r="E4" s="161">
        <f>+'SP Anno'!C2</f>
        <v>2015</v>
      </c>
      <c r="F4" s="161">
        <f>+'SP Anno'!D2</f>
        <v>2016</v>
      </c>
      <c r="G4" s="161">
        <f>+'SP Anno'!E2</f>
        <v>2017</v>
      </c>
      <c r="H4" s="161">
        <f>+'SP Anno'!F2</f>
        <v>2018</v>
      </c>
    </row>
    <row r="5" spans="1:8" x14ac:dyDescent="0.25">
      <c r="C5" s="33" t="s">
        <v>172</v>
      </c>
      <c r="D5" s="28">
        <f>+'CE Anno'!B4</f>
        <v>0</v>
      </c>
      <c r="E5" s="28">
        <f>+'CE Anno'!C4</f>
        <v>0</v>
      </c>
      <c r="F5" s="28">
        <f>+'CE Anno'!D4</f>
        <v>0</v>
      </c>
      <c r="G5" s="28">
        <f>+'CE Anno'!E4</f>
        <v>0</v>
      </c>
      <c r="H5" s="28">
        <f>+'CE Anno'!F4</f>
        <v>0</v>
      </c>
    </row>
    <row r="6" spans="1:8" x14ac:dyDescent="0.25">
      <c r="C6" s="33" t="s">
        <v>386</v>
      </c>
      <c r="D6" s="28">
        <f>+'CE Anno'!B54</f>
        <v>0</v>
      </c>
      <c r="E6" s="28">
        <f>+'CE Anno'!C54</f>
        <v>0</v>
      </c>
      <c r="F6" s="28">
        <f>+'CE Anno'!D54</f>
        <v>0</v>
      </c>
      <c r="G6" s="28">
        <f>+'CE Anno'!E54</f>
        <v>0</v>
      </c>
      <c r="H6" s="28">
        <f>+'CE Anno'!F54</f>
        <v>0</v>
      </c>
    </row>
    <row r="7" spans="1:8" x14ac:dyDescent="0.25">
      <c r="C7" s="21" t="s">
        <v>173</v>
      </c>
      <c r="D7" s="28">
        <f>+'CE Anno'!B71</f>
        <v>0</v>
      </c>
      <c r="E7" s="28">
        <f>+'CE Anno'!C71</f>
        <v>0</v>
      </c>
      <c r="F7" s="28">
        <f>+'CE Anno'!D71</f>
        <v>0</v>
      </c>
      <c r="G7" s="28">
        <f>+'CE Anno'!E71</f>
        <v>0</v>
      </c>
      <c r="H7" s="28">
        <f>+'CE Anno'!F71</f>
        <v>0</v>
      </c>
    </row>
    <row r="10" spans="1:8" x14ac:dyDescent="0.25">
      <c r="C10" s="21" t="s">
        <v>427</v>
      </c>
    </row>
    <row r="11" spans="1:8" x14ac:dyDescent="0.25">
      <c r="C11" s="21" t="s">
        <v>428</v>
      </c>
      <c r="D11" s="28">
        <f>+'SP Anno'!B38</f>
        <v>0</v>
      </c>
      <c r="E11" s="28">
        <f>+'SP Anno'!C38</f>
        <v>0</v>
      </c>
      <c r="F11" s="28">
        <f>+'SP Anno'!D38</f>
        <v>0</v>
      </c>
      <c r="G11" s="28">
        <f>+'SP Anno'!E38</f>
        <v>0</v>
      </c>
      <c r="H11" s="28">
        <f>+'SP Anno'!F38</f>
        <v>0</v>
      </c>
    </row>
    <row r="12" spans="1:8" x14ac:dyDescent="0.25">
      <c r="C12" s="21" t="s">
        <v>39</v>
      </c>
      <c r="D12" s="28">
        <f>+'SP Anno'!B61</f>
        <v>0</v>
      </c>
      <c r="E12" s="28">
        <f>+'SP Anno'!C61</f>
        <v>0</v>
      </c>
      <c r="F12" s="28">
        <f>+'SP Anno'!D61</f>
        <v>0</v>
      </c>
      <c r="G12" s="28">
        <f>+'SP Anno'!E61</f>
        <v>0</v>
      </c>
      <c r="H12" s="28">
        <f>+'SP Anno'!F61</f>
        <v>0</v>
      </c>
    </row>
    <row r="13" spans="1:8" x14ac:dyDescent="0.25">
      <c r="C13" s="21" t="s">
        <v>430</v>
      </c>
      <c r="D13" s="28">
        <f>+'SP Anno'!B5-'SP Anno'!B43</f>
        <v>0</v>
      </c>
      <c r="E13" s="28">
        <f>+'SP Anno'!C5-'SP Anno'!C43</f>
        <v>0</v>
      </c>
      <c r="F13" s="28">
        <f>+'SP Anno'!D5-'SP Anno'!D43</f>
        <v>0</v>
      </c>
      <c r="G13" s="28">
        <f>+'SP Anno'!E5-'SP Anno'!E43</f>
        <v>0</v>
      </c>
      <c r="H13" s="28">
        <f>+'SP Anno'!F5-'SP Anno'!F43</f>
        <v>0</v>
      </c>
    </row>
    <row r="15" spans="1:8" x14ac:dyDescent="0.25">
      <c r="C15" s="21" t="s">
        <v>429</v>
      </c>
    </row>
    <row r="16" spans="1:8" x14ac:dyDescent="0.25">
      <c r="C16" s="21" t="s">
        <v>431</v>
      </c>
      <c r="D16" s="28">
        <f>+'CF ANNO'!C9</f>
        <v>0</v>
      </c>
      <c r="E16" s="28">
        <f>+'CF ANNO'!D9</f>
        <v>0</v>
      </c>
      <c r="F16" s="28">
        <f>+'CF ANNO'!E9</f>
        <v>0</v>
      </c>
      <c r="G16" s="28">
        <f>+'CF ANNO'!F9</f>
        <v>0</v>
      </c>
      <c r="H16" s="28">
        <f>+'CF ANNO'!G9</f>
        <v>0</v>
      </c>
    </row>
    <row r="17" spans="3:8" x14ac:dyDescent="0.25">
      <c r="C17" s="21" t="s">
        <v>424</v>
      </c>
      <c r="D17" s="28">
        <f>+'CF ANNO'!C48</f>
        <v>0</v>
      </c>
      <c r="E17" s="28">
        <f>+'CF ANNO'!D48</f>
        <v>0</v>
      </c>
      <c r="F17" s="28">
        <f>+'CF ANNO'!E48</f>
        <v>0</v>
      </c>
      <c r="G17" s="28">
        <f>+'CF ANNO'!F48</f>
        <v>0</v>
      </c>
      <c r="H17" s="28">
        <f>+'CF ANNO'!G48</f>
        <v>0</v>
      </c>
    </row>
    <row r="19" spans="3:8" x14ac:dyDescent="0.25">
      <c r="C19" s="21" t="s">
        <v>197</v>
      </c>
    </row>
    <row r="20" spans="3:8" x14ac:dyDescent="0.25">
      <c r="C20" s="21" t="s">
        <v>432</v>
      </c>
      <c r="D20" s="162" t="e">
        <f>+D7/D12</f>
        <v>#DIV/0!</v>
      </c>
      <c r="E20" s="162" t="e">
        <f t="shared" ref="E20:H20" si="0">+E7/E12</f>
        <v>#DIV/0!</v>
      </c>
      <c r="F20" s="162" t="e">
        <f t="shared" si="0"/>
        <v>#DIV/0!</v>
      </c>
      <c r="G20" s="162" t="e">
        <f t="shared" si="0"/>
        <v>#DIV/0!</v>
      </c>
      <c r="H20" s="162" t="e">
        <f t="shared" si="0"/>
        <v>#DIV/0!</v>
      </c>
    </row>
    <row r="21" spans="3:8" x14ac:dyDescent="0.25">
      <c r="C21" s="21" t="s">
        <v>433</v>
      </c>
      <c r="D21" s="162" t="e">
        <f>+D6/D11</f>
        <v>#DIV/0!</v>
      </c>
      <c r="E21" s="162" t="e">
        <f t="shared" ref="E21:H21" si="1">+E6/E11</f>
        <v>#DIV/0!</v>
      </c>
      <c r="F21" s="162" t="e">
        <f t="shared" si="1"/>
        <v>#DIV/0!</v>
      </c>
      <c r="G21" s="162" t="e">
        <f t="shared" si="1"/>
        <v>#DIV/0!</v>
      </c>
      <c r="H21" s="162" t="e">
        <f t="shared" si="1"/>
        <v>#DIV/0!</v>
      </c>
    </row>
  </sheetData>
  <hyperlinks>
    <hyperlink ref="A1" location="Input!A1" display="INDICE"/>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
  <sheetViews>
    <sheetView workbookViewId="0">
      <selection activeCell="Q28" sqref="Q28"/>
    </sheetView>
  </sheetViews>
  <sheetFormatPr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2:EH16"/>
  <sheetViews>
    <sheetView showGridLines="0" workbookViewId="0">
      <selection activeCell="A7" sqref="A7:XFD7"/>
    </sheetView>
  </sheetViews>
  <sheetFormatPr defaultRowHeight="15" x14ac:dyDescent="0.25"/>
  <cols>
    <col min="2" max="2" width="22.7109375" bestFit="1" customWidth="1"/>
    <col min="4" max="4" width="11.140625" bestFit="1" customWidth="1"/>
    <col min="5" max="5" width="10.140625" bestFit="1" customWidth="1"/>
    <col min="6" max="6" width="9.7109375" bestFit="1" customWidth="1"/>
  </cols>
  <sheetData>
    <row r="2" spans="1:138" x14ac:dyDescent="0.25">
      <c r="B2" s="21" t="s">
        <v>103</v>
      </c>
      <c r="D2" t="str">
        <f>+'Flussi Cassa'!D2</f>
        <v>gen 2014</v>
      </c>
      <c r="E2" s="152">
        <f>+'Flussi Cassa'!E2</f>
        <v>41698</v>
      </c>
      <c r="F2" s="152">
        <f>+'Flussi Cassa'!F2</f>
        <v>41729</v>
      </c>
      <c r="G2" s="152">
        <f>+'Flussi Cassa'!G2</f>
        <v>41759</v>
      </c>
      <c r="H2" s="152">
        <f>+'Flussi Cassa'!H2</f>
        <v>41790</v>
      </c>
      <c r="I2" s="152">
        <f>+'Flussi Cassa'!I2</f>
        <v>41820</v>
      </c>
      <c r="J2" s="152">
        <f>+'Flussi Cassa'!J2</f>
        <v>41851</v>
      </c>
      <c r="K2" s="152">
        <f>+'Flussi Cassa'!K2</f>
        <v>41882</v>
      </c>
      <c r="L2" s="152">
        <f>+'Flussi Cassa'!L2</f>
        <v>41912</v>
      </c>
      <c r="M2" s="152">
        <f>+'Flussi Cassa'!M2</f>
        <v>41943</v>
      </c>
      <c r="N2" s="152">
        <f>+'Flussi Cassa'!N2</f>
        <v>41973</v>
      </c>
      <c r="O2" s="152">
        <f>+'Flussi Cassa'!O2</f>
        <v>42004</v>
      </c>
      <c r="P2" s="152">
        <f>+'Flussi Cassa'!P2</f>
        <v>42035</v>
      </c>
      <c r="Q2" s="152">
        <f>+'Flussi Cassa'!Q2</f>
        <v>42063</v>
      </c>
      <c r="R2" s="152">
        <f>+'Flussi Cassa'!R2</f>
        <v>42094</v>
      </c>
      <c r="S2" s="152">
        <f>+'Flussi Cassa'!S2</f>
        <v>42124</v>
      </c>
      <c r="T2" s="152">
        <f>+'Flussi Cassa'!T2</f>
        <v>42155</v>
      </c>
      <c r="U2" s="152">
        <f>+'Flussi Cassa'!U2</f>
        <v>42185</v>
      </c>
      <c r="V2" s="152">
        <f>+'Flussi Cassa'!V2</f>
        <v>42216</v>
      </c>
      <c r="W2" s="152">
        <f>+'Flussi Cassa'!W2</f>
        <v>42247</v>
      </c>
      <c r="X2" s="152">
        <f>+'Flussi Cassa'!X2</f>
        <v>42277</v>
      </c>
      <c r="Y2" s="152">
        <f>+'Flussi Cassa'!Y2</f>
        <v>42308</v>
      </c>
      <c r="Z2" s="152">
        <f>+'Flussi Cassa'!Z2</f>
        <v>42338</v>
      </c>
      <c r="AA2" s="152">
        <f>+'Flussi Cassa'!AA2</f>
        <v>42369</v>
      </c>
      <c r="AB2" s="152">
        <f>+'Flussi Cassa'!AB2</f>
        <v>42400</v>
      </c>
      <c r="AC2" s="152">
        <f>+'Flussi Cassa'!AC2</f>
        <v>42429</v>
      </c>
      <c r="AD2" s="152">
        <f>+'Flussi Cassa'!AD2</f>
        <v>42460</v>
      </c>
      <c r="AE2" s="152">
        <f>+'Flussi Cassa'!AE2</f>
        <v>42490</v>
      </c>
      <c r="AF2" s="152">
        <f>+'Flussi Cassa'!AF2</f>
        <v>42521</v>
      </c>
      <c r="AG2" s="152">
        <f>+'Flussi Cassa'!AG2</f>
        <v>42551</v>
      </c>
      <c r="AH2" s="152">
        <f>+'Flussi Cassa'!AH2</f>
        <v>42582</v>
      </c>
      <c r="AI2" s="152">
        <f>+'Flussi Cassa'!AI2</f>
        <v>42613</v>
      </c>
      <c r="AJ2" s="152">
        <f>+'Flussi Cassa'!AJ2</f>
        <v>42643</v>
      </c>
      <c r="AK2" s="152">
        <f>+'Flussi Cassa'!AK2</f>
        <v>42674</v>
      </c>
      <c r="AL2" s="152">
        <f>+'Flussi Cassa'!AL2</f>
        <v>42704</v>
      </c>
      <c r="AM2" s="152">
        <f>+'Flussi Cassa'!AM2</f>
        <v>42735</v>
      </c>
      <c r="AN2" s="152">
        <f>+'Flussi Cassa'!AN2</f>
        <v>42766</v>
      </c>
      <c r="AO2" s="152">
        <f>+'Flussi Cassa'!AO2</f>
        <v>42794</v>
      </c>
      <c r="AP2" s="152">
        <f>+'Flussi Cassa'!AP2</f>
        <v>42825</v>
      </c>
      <c r="AQ2" s="152">
        <f>+'Flussi Cassa'!AQ2</f>
        <v>42855</v>
      </c>
      <c r="AR2" s="152">
        <f>+'Flussi Cassa'!AR2</f>
        <v>42886</v>
      </c>
      <c r="AS2" s="152">
        <f>+'Flussi Cassa'!AS2</f>
        <v>42916</v>
      </c>
      <c r="AT2" s="152">
        <f>+'Flussi Cassa'!AT2</f>
        <v>42947</v>
      </c>
      <c r="AU2" s="152">
        <f>+'Flussi Cassa'!AU2</f>
        <v>42978</v>
      </c>
      <c r="AV2" s="152">
        <f>+'Flussi Cassa'!AV2</f>
        <v>43008</v>
      </c>
      <c r="AW2" s="152">
        <f>+'Flussi Cassa'!AW2</f>
        <v>43039</v>
      </c>
      <c r="AX2" s="152">
        <f>+'Flussi Cassa'!AX2</f>
        <v>43069</v>
      </c>
      <c r="AY2" s="152">
        <f>+'Flussi Cassa'!AY2</f>
        <v>43100</v>
      </c>
      <c r="AZ2" s="152">
        <f>+'Flussi Cassa'!AZ2</f>
        <v>43131</v>
      </c>
      <c r="BA2" s="152">
        <f>+'Flussi Cassa'!BA2</f>
        <v>43159</v>
      </c>
      <c r="BB2" s="152">
        <f>+'Flussi Cassa'!BB2</f>
        <v>43190</v>
      </c>
      <c r="BC2" s="152">
        <f>+'Flussi Cassa'!BC2</f>
        <v>43220</v>
      </c>
      <c r="BD2" s="152">
        <f>+'Flussi Cassa'!BD2</f>
        <v>43251</v>
      </c>
      <c r="BE2" s="152">
        <f>+'Flussi Cassa'!BE2</f>
        <v>43281</v>
      </c>
      <c r="BF2" s="152">
        <f>+'Flussi Cassa'!BF2</f>
        <v>43312</v>
      </c>
      <c r="BG2" s="152">
        <f>+'Flussi Cassa'!BG2</f>
        <v>43343</v>
      </c>
      <c r="BH2" s="152">
        <f>+'Flussi Cassa'!BH2</f>
        <v>43373</v>
      </c>
      <c r="BI2" s="152">
        <f>+'Flussi Cassa'!BI2</f>
        <v>43404</v>
      </c>
      <c r="BJ2" s="152">
        <f>+'Flussi Cassa'!BJ2</f>
        <v>43434</v>
      </c>
      <c r="BK2" s="152">
        <f>+'Flussi Cassa'!BK2</f>
        <v>43465</v>
      </c>
    </row>
    <row r="4" spans="1:138" s="25" customFormat="1" x14ac:dyDescent="0.25">
      <c r="A4" s="21"/>
      <c r="B4" t="s">
        <v>131</v>
      </c>
      <c r="C4" s="28"/>
      <c r="D4" s="27">
        <f>+IF(L_Iva!C32&lt;0,-L_Iva!C32,0)</f>
        <v>0</v>
      </c>
      <c r="E4" s="27">
        <f>+IF(L_Iva!D32&lt;0,-L_Iva!D32,0)</f>
        <v>0</v>
      </c>
      <c r="F4" s="27">
        <f>+IF(L_Iva!E32&lt;0,-L_Iva!E32,0)</f>
        <v>0</v>
      </c>
      <c r="G4" s="27">
        <f>+IF(L_Iva!F32&lt;0,-L_Iva!F32,0)</f>
        <v>0</v>
      </c>
      <c r="H4" s="27">
        <f>+IF(L_Iva!G32&lt;0,-L_Iva!G32,0)</f>
        <v>0</v>
      </c>
      <c r="I4" s="27">
        <f>+IF(L_Iva!H32&lt;0,-L_Iva!H32,0)</f>
        <v>0</v>
      </c>
      <c r="J4" s="27">
        <f>+IF(L_Iva!I32&lt;0,-L_Iva!I32,0)</f>
        <v>0</v>
      </c>
      <c r="K4" s="27">
        <f>+IF(L_Iva!J32&lt;0,-L_Iva!J32,0)</f>
        <v>0</v>
      </c>
      <c r="L4" s="27">
        <f>+IF(L_Iva!K32&lt;0,-L_Iva!K32,0)</f>
        <v>0</v>
      </c>
      <c r="M4" s="27">
        <f>+IF(L_Iva!L32&lt;0,-L_Iva!L32,0)</f>
        <v>0</v>
      </c>
      <c r="N4" s="27">
        <f>+IF(L_Iva!M32&lt;0,-L_Iva!M32,0)</f>
        <v>0</v>
      </c>
      <c r="O4" s="27">
        <f>+IF(L_Iva!N32&lt;0,-L_Iva!N32,0)</f>
        <v>0</v>
      </c>
      <c r="P4" s="27">
        <f>+IF(L_Iva!O32&lt;0,-L_Iva!O32,0)</f>
        <v>0</v>
      </c>
      <c r="Q4" s="27">
        <f>+IF(L_Iva!P32&lt;0,-L_Iva!P32,0)</f>
        <v>0</v>
      </c>
      <c r="R4" s="27">
        <f>+IF(L_Iva!Q32&lt;0,-L_Iva!Q32,0)</f>
        <v>0</v>
      </c>
      <c r="S4" s="27">
        <f>+IF(L_Iva!R32&lt;0,-L_Iva!R32,0)</f>
        <v>0</v>
      </c>
      <c r="T4" s="27">
        <f>+IF(L_Iva!S32&lt;0,-L_Iva!S32,0)</f>
        <v>0</v>
      </c>
      <c r="U4" s="27">
        <f>+IF(L_Iva!T32&lt;0,-L_Iva!T32,0)</f>
        <v>0</v>
      </c>
      <c r="V4" s="27">
        <f>+IF(L_Iva!U32&lt;0,-L_Iva!U32,0)</f>
        <v>0</v>
      </c>
      <c r="W4" s="27">
        <f>+IF(L_Iva!V32&lt;0,-L_Iva!V32,0)</f>
        <v>0</v>
      </c>
      <c r="X4" s="27">
        <f>+IF(L_Iva!W32&lt;0,-L_Iva!W32,0)</f>
        <v>0</v>
      </c>
      <c r="Y4" s="27">
        <f>+IF(L_Iva!X32&lt;0,-L_Iva!X32,0)</f>
        <v>0</v>
      </c>
      <c r="Z4" s="27">
        <f>+IF(L_Iva!Y32&lt;0,-L_Iva!Y32,0)</f>
        <v>0</v>
      </c>
      <c r="AA4" s="27">
        <f>+IF(L_Iva!Z32&lt;0,-L_Iva!Z32,0)</f>
        <v>0</v>
      </c>
      <c r="AB4" s="27">
        <f>+IF(L_Iva!AA32&lt;0,-L_Iva!AA32,0)</f>
        <v>0</v>
      </c>
      <c r="AC4" s="27">
        <f>+IF(L_Iva!AB32&lt;0,-L_Iva!AB32,0)</f>
        <v>0</v>
      </c>
      <c r="AD4" s="27">
        <f>+IF(L_Iva!AC32&lt;0,-L_Iva!AC32,0)</f>
        <v>0</v>
      </c>
      <c r="AE4" s="27">
        <f>+IF(L_Iva!AD32&lt;0,-L_Iva!AD32,0)</f>
        <v>0</v>
      </c>
      <c r="AF4" s="27">
        <f>+IF(L_Iva!AE32&lt;0,-L_Iva!AE32,0)</f>
        <v>0</v>
      </c>
      <c r="AG4" s="27">
        <f>+IF(L_Iva!AF32&lt;0,-L_Iva!AF32,0)</f>
        <v>0</v>
      </c>
      <c r="AH4" s="27">
        <f>+IF(L_Iva!AG32&lt;0,-L_Iva!AG32,0)</f>
        <v>0</v>
      </c>
      <c r="AI4" s="27">
        <f>+IF(L_Iva!AH32&lt;0,-L_Iva!AH32,0)</f>
        <v>0</v>
      </c>
      <c r="AJ4" s="27">
        <f>+IF(L_Iva!AI32&lt;0,-L_Iva!AI32,0)</f>
        <v>0</v>
      </c>
      <c r="AK4" s="27">
        <f>+IF(L_Iva!AJ32&lt;0,-L_Iva!AJ32,0)</f>
        <v>0</v>
      </c>
      <c r="AL4" s="27">
        <f>+IF(L_Iva!AK32&lt;0,-L_Iva!AK32,0)</f>
        <v>0</v>
      </c>
      <c r="AM4" s="27">
        <f>+IF(L_Iva!AL32&lt;0,-L_Iva!AL32,0)</f>
        <v>0</v>
      </c>
      <c r="AN4" s="27">
        <f>+IF(L_Iva!AM32&lt;0,-L_Iva!AM32,0)</f>
        <v>0</v>
      </c>
      <c r="AO4" s="27">
        <f>+IF(L_Iva!AN32&lt;0,-L_Iva!AN32,0)</f>
        <v>0</v>
      </c>
      <c r="AP4" s="27">
        <f>+IF(L_Iva!AO32&lt;0,-L_Iva!AO32,0)</f>
        <v>0</v>
      </c>
      <c r="AQ4" s="27">
        <f>+IF(L_Iva!AP32&lt;0,-L_Iva!AP32,0)</f>
        <v>0</v>
      </c>
      <c r="AR4" s="27">
        <f>+IF(L_Iva!AQ32&lt;0,-L_Iva!AQ32,0)</f>
        <v>0</v>
      </c>
      <c r="AS4" s="27">
        <f>+IF(L_Iva!AR32&lt;0,-L_Iva!AR32,0)</f>
        <v>0</v>
      </c>
      <c r="AT4" s="27">
        <f>+IF(L_Iva!AS32&lt;0,-L_Iva!AS32,0)</f>
        <v>0</v>
      </c>
      <c r="AU4" s="27">
        <f>+IF(L_Iva!AT32&lt;0,-L_Iva!AT32,0)</f>
        <v>0</v>
      </c>
      <c r="AV4" s="27">
        <f>+IF(L_Iva!AU32&lt;0,-L_Iva!AU32,0)</f>
        <v>0</v>
      </c>
      <c r="AW4" s="27">
        <f>+IF(L_Iva!AV32&lt;0,-L_Iva!AV32,0)</f>
        <v>0</v>
      </c>
      <c r="AX4" s="27">
        <f>+IF(L_Iva!AW32&lt;0,-L_Iva!AW32,0)</f>
        <v>0</v>
      </c>
      <c r="AY4" s="27">
        <f>+IF(L_Iva!AX32&lt;0,-L_Iva!AX32,0)</f>
        <v>0</v>
      </c>
      <c r="AZ4" s="27">
        <f>+IF(L_Iva!AY32&lt;0,-L_Iva!AY32,0)</f>
        <v>0</v>
      </c>
      <c r="BA4" s="27">
        <f>+IF(L_Iva!AZ32&lt;0,-L_Iva!AZ32,0)</f>
        <v>0</v>
      </c>
      <c r="BB4" s="27">
        <f>+IF(L_Iva!BA32&lt;0,-L_Iva!BA32,0)</f>
        <v>0</v>
      </c>
      <c r="BC4" s="27">
        <f>+IF(L_Iva!BB32&lt;0,-L_Iva!BB32,0)</f>
        <v>0</v>
      </c>
      <c r="BD4" s="27">
        <f>+IF(L_Iva!BC32&lt;0,-L_Iva!BC32,0)</f>
        <v>0</v>
      </c>
      <c r="BE4" s="27">
        <f>+IF(L_Iva!BD32&lt;0,-L_Iva!BD32,0)</f>
        <v>0</v>
      </c>
      <c r="BF4" s="27">
        <f>+IF(L_Iva!BE32&lt;0,-L_Iva!BE32,0)</f>
        <v>0</v>
      </c>
      <c r="BG4" s="27">
        <f>+IF(L_Iva!BF32&lt;0,-L_Iva!BF32,0)</f>
        <v>0</v>
      </c>
      <c r="BH4" s="27">
        <f>+IF(L_Iva!BG32&lt;0,-L_Iva!BG32,0)</f>
        <v>0</v>
      </c>
      <c r="BI4" s="27">
        <f>+IF(L_Iva!BH32&lt;0,-L_Iva!BH32,0)</f>
        <v>0</v>
      </c>
      <c r="BJ4" s="27">
        <f>+IF(L_Iva!BI32&lt;0,-L_Iva!BI32,0)</f>
        <v>0</v>
      </c>
      <c r="BK4" s="27">
        <f>+IF(L_Iva!BJ32&lt;0,-L_Iva!BJ32,0)</f>
        <v>0</v>
      </c>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row>
    <row r="5" spans="1:138" s="25" customFormat="1" x14ac:dyDescent="0.25">
      <c r="A5" s="21"/>
      <c r="B5" t="s">
        <v>132</v>
      </c>
      <c r="C5" s="28"/>
      <c r="D5" s="27">
        <f>+IF(L_Iva!C32&gt;0,L_Iva!C32,0)</f>
        <v>0</v>
      </c>
      <c r="E5" s="27">
        <f>+IF(L_Iva!D32&gt;0,L_Iva!D32,0)</f>
        <v>0</v>
      </c>
      <c r="F5" s="27">
        <f>+IF(L_Iva!E32&gt;0,L_Iva!E32,0)</f>
        <v>0</v>
      </c>
      <c r="G5" s="27">
        <f>+IF(L_Iva!F32&gt;0,L_Iva!F32,0)</f>
        <v>0</v>
      </c>
      <c r="H5" s="27">
        <f>+IF(L_Iva!G32&gt;0,L_Iva!G32,0)</f>
        <v>0</v>
      </c>
      <c r="I5" s="27">
        <f>+IF(L_Iva!H32&gt;0,L_Iva!H32,0)</f>
        <v>0</v>
      </c>
      <c r="J5" s="27">
        <f>+IF(L_Iva!I32&gt;0,L_Iva!I32,0)</f>
        <v>0</v>
      </c>
      <c r="K5" s="27">
        <f>+IF(L_Iva!J32&gt;0,L_Iva!J32,0)</f>
        <v>0</v>
      </c>
      <c r="L5" s="27">
        <f>+IF(L_Iva!K32&gt;0,L_Iva!K32,0)</f>
        <v>0</v>
      </c>
      <c r="M5" s="27">
        <f>+IF(L_Iva!L32&gt;0,L_Iva!L32,0)</f>
        <v>0</v>
      </c>
      <c r="N5" s="27">
        <f>+IF(L_Iva!M32&gt;0,L_Iva!M32,0)</f>
        <v>0</v>
      </c>
      <c r="O5" s="27">
        <f>+IF(L_Iva!N32&gt;0,L_Iva!N32,0)</f>
        <v>0</v>
      </c>
      <c r="P5" s="27">
        <f>+IF(L_Iva!O32&gt;0,L_Iva!O32,0)</f>
        <v>0</v>
      </c>
      <c r="Q5" s="27">
        <f>+IF(L_Iva!P32&gt;0,L_Iva!P32,0)</f>
        <v>0</v>
      </c>
      <c r="R5" s="27">
        <f>+IF(L_Iva!Q32&gt;0,L_Iva!Q32,0)</f>
        <v>0</v>
      </c>
      <c r="S5" s="27">
        <f>+IF(L_Iva!R32&gt;0,L_Iva!R32,0)</f>
        <v>0</v>
      </c>
      <c r="T5" s="27">
        <f>+IF(L_Iva!S32&gt;0,L_Iva!S32,0)</f>
        <v>0</v>
      </c>
      <c r="U5" s="27">
        <f>+IF(L_Iva!T32&gt;0,L_Iva!T32,0)</f>
        <v>0</v>
      </c>
      <c r="V5" s="27">
        <f>+IF(L_Iva!U32&gt;0,L_Iva!U32,0)</f>
        <v>0</v>
      </c>
      <c r="W5" s="27">
        <f>+IF(L_Iva!V32&gt;0,L_Iva!V32,0)</f>
        <v>0</v>
      </c>
      <c r="X5" s="27">
        <f>+IF(L_Iva!W32&gt;0,L_Iva!W32,0)</f>
        <v>0</v>
      </c>
      <c r="Y5" s="27">
        <f>+IF(L_Iva!X32&gt;0,L_Iva!X32,0)</f>
        <v>0</v>
      </c>
      <c r="Z5" s="27">
        <f>+IF(L_Iva!Y32&gt;0,L_Iva!Y32,0)</f>
        <v>0</v>
      </c>
      <c r="AA5" s="27">
        <f>+IF(L_Iva!Z32&gt;0,L_Iva!Z32,0)</f>
        <v>0</v>
      </c>
      <c r="AB5" s="27">
        <f>+IF(L_Iva!AA32&gt;0,L_Iva!AA32,0)</f>
        <v>0</v>
      </c>
      <c r="AC5" s="27">
        <f>+IF(L_Iva!AB32&gt;0,L_Iva!AB32,0)</f>
        <v>0</v>
      </c>
      <c r="AD5" s="27">
        <f>+IF(L_Iva!AC32&gt;0,L_Iva!AC32,0)</f>
        <v>0</v>
      </c>
      <c r="AE5" s="27">
        <f>+IF(L_Iva!AD32&gt;0,L_Iva!AD32,0)</f>
        <v>0</v>
      </c>
      <c r="AF5" s="27">
        <f>+IF(L_Iva!AE32&gt;0,L_Iva!AE32,0)</f>
        <v>0</v>
      </c>
      <c r="AG5" s="27">
        <f>+IF(L_Iva!AF32&gt;0,L_Iva!AF32,0)</f>
        <v>0</v>
      </c>
      <c r="AH5" s="27">
        <f>+IF(L_Iva!AG32&gt;0,L_Iva!AG32,0)</f>
        <v>0</v>
      </c>
      <c r="AI5" s="27">
        <f>+IF(L_Iva!AH32&gt;0,L_Iva!AH32,0)</f>
        <v>0</v>
      </c>
      <c r="AJ5" s="27">
        <f>+IF(L_Iva!AI32&gt;0,L_Iva!AI32,0)</f>
        <v>0</v>
      </c>
      <c r="AK5" s="27">
        <f>+IF(L_Iva!AJ32&gt;0,L_Iva!AJ32,0)</f>
        <v>0</v>
      </c>
      <c r="AL5" s="27">
        <f>+IF(L_Iva!AK32&gt;0,L_Iva!AK32,0)</f>
        <v>0</v>
      </c>
      <c r="AM5" s="27">
        <f>+IF(L_Iva!AL32&gt;0,L_Iva!AL32,0)</f>
        <v>0</v>
      </c>
      <c r="AN5" s="27">
        <f>+IF(L_Iva!AM32&gt;0,L_Iva!AM32,0)</f>
        <v>0</v>
      </c>
      <c r="AO5" s="27">
        <f>+IF(L_Iva!AN32&gt;0,L_Iva!AN32,0)</f>
        <v>0</v>
      </c>
      <c r="AP5" s="27">
        <f>+IF(L_Iva!AO32&gt;0,L_Iva!AO32,0)</f>
        <v>0</v>
      </c>
      <c r="AQ5" s="27">
        <f>+IF(L_Iva!AP32&gt;0,L_Iva!AP32,0)</f>
        <v>0</v>
      </c>
      <c r="AR5" s="27">
        <f>+IF(L_Iva!AQ32&gt;0,L_Iva!AQ32,0)</f>
        <v>0</v>
      </c>
      <c r="AS5" s="27">
        <f>+IF(L_Iva!AR32&gt;0,L_Iva!AR32,0)</f>
        <v>0</v>
      </c>
      <c r="AT5" s="27">
        <f>+IF(L_Iva!AS32&gt;0,L_Iva!AS32,0)</f>
        <v>0</v>
      </c>
      <c r="AU5" s="27">
        <f>+IF(L_Iva!AT32&gt;0,L_Iva!AT32,0)</f>
        <v>0</v>
      </c>
      <c r="AV5" s="27">
        <f>+IF(L_Iva!AU32&gt;0,L_Iva!AU32,0)</f>
        <v>0</v>
      </c>
      <c r="AW5" s="27">
        <f>+IF(L_Iva!AV32&gt;0,L_Iva!AV32,0)</f>
        <v>0</v>
      </c>
      <c r="AX5" s="27">
        <f>+IF(L_Iva!AW32&gt;0,L_Iva!AW32,0)</f>
        <v>0</v>
      </c>
      <c r="AY5" s="27">
        <f>+IF(L_Iva!AX32&gt;0,L_Iva!AX32,0)</f>
        <v>0</v>
      </c>
      <c r="AZ5" s="27">
        <f>+IF(L_Iva!AY32&gt;0,L_Iva!AY32,0)</f>
        <v>0</v>
      </c>
      <c r="BA5" s="27">
        <f>+IF(L_Iva!AZ32&gt;0,L_Iva!AZ32,0)</f>
        <v>0</v>
      </c>
      <c r="BB5" s="27">
        <f>+IF(L_Iva!BA32&gt;0,L_Iva!BA32,0)</f>
        <v>0</v>
      </c>
      <c r="BC5" s="27">
        <f>+IF(L_Iva!BB32&gt;0,L_Iva!BB32,0)</f>
        <v>0</v>
      </c>
      <c r="BD5" s="27">
        <f>+IF(L_Iva!BC32&gt;0,L_Iva!BC32,0)</f>
        <v>0</v>
      </c>
      <c r="BE5" s="27">
        <f>+IF(L_Iva!BD32&gt;0,L_Iva!BD32,0)</f>
        <v>0</v>
      </c>
      <c r="BF5" s="27">
        <f>+IF(L_Iva!BE32&gt;0,L_Iva!BE32,0)</f>
        <v>0</v>
      </c>
      <c r="BG5" s="27">
        <f>+IF(L_Iva!BF32&gt;0,L_Iva!BF32,0)</f>
        <v>0</v>
      </c>
      <c r="BH5" s="27">
        <f>+IF(L_Iva!BG32&gt;0,L_Iva!BG32,0)</f>
        <v>0</v>
      </c>
      <c r="BI5" s="27">
        <f>+IF(L_Iva!BH32&gt;0,L_Iva!BH32,0)</f>
        <v>0</v>
      </c>
      <c r="BJ5" s="27">
        <f>+IF(L_Iva!BI32&gt;0,L_Iva!BI32,0)</f>
        <v>0</v>
      </c>
      <c r="BK5" s="27">
        <f>+IF(L_Iva!BJ32&gt;0,L_Iva!BJ32,0)</f>
        <v>0</v>
      </c>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row>
    <row r="6" spans="1:138" s="25" customFormat="1" x14ac:dyDescent="0.25">
      <c r="A6" s="21"/>
      <c r="B6" t="s">
        <v>145</v>
      </c>
      <c r="C6" s="28"/>
      <c r="D6" s="27">
        <f>+M_Vendite!D116</f>
        <v>0</v>
      </c>
      <c r="E6" s="27">
        <f>+M_Vendite!E116</f>
        <v>0</v>
      </c>
      <c r="F6" s="27">
        <f>+M_Vendite!F116</f>
        <v>0</v>
      </c>
      <c r="G6" s="27">
        <f>+M_Vendite!G116</f>
        <v>0</v>
      </c>
      <c r="H6" s="27">
        <f>+M_Vendite!H116</f>
        <v>0</v>
      </c>
      <c r="I6" s="27">
        <f>+M_Vendite!I116</f>
        <v>0</v>
      </c>
      <c r="J6" s="27">
        <f>+M_Vendite!J116</f>
        <v>0</v>
      </c>
      <c r="K6" s="27">
        <f>+M_Vendite!K116</f>
        <v>0</v>
      </c>
      <c r="L6" s="27">
        <f>+M_Vendite!L116</f>
        <v>0</v>
      </c>
      <c r="M6" s="27">
        <f>+M_Vendite!M116</f>
        <v>0</v>
      </c>
      <c r="N6" s="27">
        <f>+M_Vendite!N116</f>
        <v>0</v>
      </c>
      <c r="O6" s="27">
        <f>+M_Vendite!O116</f>
        <v>0</v>
      </c>
      <c r="P6" s="27">
        <f>+M_Vendite!P116</f>
        <v>0</v>
      </c>
      <c r="Q6" s="27">
        <f>+M_Vendite!Q116</f>
        <v>0</v>
      </c>
      <c r="R6" s="27">
        <f>+M_Vendite!R116</f>
        <v>0</v>
      </c>
      <c r="S6" s="27">
        <f>+M_Vendite!S116</f>
        <v>0</v>
      </c>
      <c r="T6" s="27">
        <f>+M_Vendite!T116</f>
        <v>0</v>
      </c>
      <c r="U6" s="27">
        <f>+M_Vendite!U116</f>
        <v>0</v>
      </c>
      <c r="V6" s="27">
        <f>+M_Vendite!V116</f>
        <v>0</v>
      </c>
      <c r="W6" s="27">
        <f>+M_Vendite!W116</f>
        <v>0</v>
      </c>
      <c r="X6" s="27">
        <f>+M_Vendite!X116</f>
        <v>0</v>
      </c>
      <c r="Y6" s="27">
        <f>+M_Vendite!Y116</f>
        <v>0</v>
      </c>
      <c r="Z6" s="27">
        <f>+M_Vendite!Z116</f>
        <v>0</v>
      </c>
      <c r="AA6" s="27">
        <f>+M_Vendite!AA116</f>
        <v>0</v>
      </c>
      <c r="AB6" s="27">
        <f>+M_Vendite!AB116</f>
        <v>0</v>
      </c>
      <c r="AC6" s="27">
        <f>+M_Vendite!AC116</f>
        <v>0</v>
      </c>
      <c r="AD6" s="27">
        <f>+M_Vendite!AD116</f>
        <v>0</v>
      </c>
      <c r="AE6" s="27">
        <f>+M_Vendite!AE116</f>
        <v>0</v>
      </c>
      <c r="AF6" s="27">
        <f>+M_Vendite!AF116</f>
        <v>0</v>
      </c>
      <c r="AG6" s="27">
        <f>+M_Vendite!AG116</f>
        <v>0</v>
      </c>
      <c r="AH6" s="27">
        <f>+M_Vendite!AH116</f>
        <v>0</v>
      </c>
      <c r="AI6" s="27">
        <f>+M_Vendite!AI116</f>
        <v>0</v>
      </c>
      <c r="AJ6" s="27">
        <f>+M_Vendite!AJ116</f>
        <v>0</v>
      </c>
      <c r="AK6" s="27">
        <f>+M_Vendite!AK116</f>
        <v>0</v>
      </c>
      <c r="AL6" s="27">
        <f>+M_Vendite!AL116</f>
        <v>0</v>
      </c>
      <c r="AM6" s="27">
        <f>+M_Vendite!AM116</f>
        <v>0</v>
      </c>
      <c r="AN6" s="27">
        <f>+M_Vendite!AN116</f>
        <v>0</v>
      </c>
      <c r="AO6" s="27">
        <f>+M_Vendite!AO116</f>
        <v>0</v>
      </c>
      <c r="AP6" s="27">
        <f>+M_Vendite!AP116</f>
        <v>0</v>
      </c>
      <c r="AQ6" s="27">
        <f>+M_Vendite!AQ116</f>
        <v>0</v>
      </c>
      <c r="AR6" s="27">
        <f>+M_Vendite!AR116</f>
        <v>0</v>
      </c>
      <c r="AS6" s="27">
        <f>+M_Vendite!AS116</f>
        <v>0</v>
      </c>
      <c r="AT6" s="27">
        <f>+M_Vendite!AT116</f>
        <v>0</v>
      </c>
      <c r="AU6" s="27">
        <f>+M_Vendite!AU116</f>
        <v>0</v>
      </c>
      <c r="AV6" s="27">
        <f>+M_Vendite!AV116</f>
        <v>0</v>
      </c>
      <c r="AW6" s="27">
        <f>+M_Vendite!AW116</f>
        <v>0</v>
      </c>
      <c r="AX6" s="27">
        <f>+M_Vendite!AX116</f>
        <v>0</v>
      </c>
      <c r="AY6" s="27">
        <f>+M_Vendite!AY116</f>
        <v>0</v>
      </c>
      <c r="AZ6" s="27">
        <f>+M_Vendite!AZ116</f>
        <v>0</v>
      </c>
      <c r="BA6" s="27">
        <f>+M_Vendite!BA116</f>
        <v>0</v>
      </c>
      <c r="BB6" s="27">
        <f>+M_Vendite!BB116</f>
        <v>0</v>
      </c>
      <c r="BC6" s="27">
        <f>+M_Vendite!BC116</f>
        <v>0</v>
      </c>
      <c r="BD6" s="27">
        <f>+M_Vendite!BD116</f>
        <v>0</v>
      </c>
      <c r="BE6" s="27">
        <f>+M_Vendite!BE116</f>
        <v>0</v>
      </c>
      <c r="BF6" s="27">
        <f>+M_Vendite!BF116</f>
        <v>0</v>
      </c>
      <c r="BG6" s="27">
        <f>+M_Vendite!BG116</f>
        <v>0</v>
      </c>
      <c r="BH6" s="27">
        <f>+M_Vendite!BH116</f>
        <v>0</v>
      </c>
      <c r="BI6" s="27">
        <f>+M_Vendite!BI116</f>
        <v>0</v>
      </c>
      <c r="BJ6" s="27">
        <f>+M_Vendite!BJ116</f>
        <v>0</v>
      </c>
      <c r="BK6" s="27">
        <f>+M_Vendite!BK116</f>
        <v>0</v>
      </c>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row>
    <row r="7" spans="1:138" x14ac:dyDescent="0.25">
      <c r="B7" t="s">
        <v>178</v>
      </c>
      <c r="D7" s="27">
        <f>+M_Inv!F29</f>
        <v>0</v>
      </c>
      <c r="E7" s="27">
        <f>+M_Inv!G29</f>
        <v>0</v>
      </c>
      <c r="F7" s="27">
        <f>+M_Inv!H29</f>
        <v>0</v>
      </c>
      <c r="G7" s="27">
        <f>+M_Inv!I29</f>
        <v>0</v>
      </c>
      <c r="H7" s="27">
        <f>+M_Inv!J29</f>
        <v>0</v>
      </c>
      <c r="I7" s="27">
        <f>+M_Inv!K29</f>
        <v>0</v>
      </c>
      <c r="J7" s="27">
        <f>+M_Inv!L29</f>
        <v>0</v>
      </c>
      <c r="K7" s="27">
        <f>+M_Inv!M29</f>
        <v>0</v>
      </c>
      <c r="L7" s="27">
        <f>+M_Inv!N29</f>
        <v>0</v>
      </c>
      <c r="M7" s="27">
        <f>+M_Inv!O29</f>
        <v>0</v>
      </c>
      <c r="N7" s="27">
        <f>+M_Inv!P29</f>
        <v>0</v>
      </c>
      <c r="O7" s="27">
        <f>+M_Inv!Q29</f>
        <v>0</v>
      </c>
      <c r="P7" s="27">
        <f>+M_Inv!R29</f>
        <v>0</v>
      </c>
      <c r="Q7" s="27">
        <f>+M_Inv!S29</f>
        <v>0</v>
      </c>
      <c r="R7" s="27">
        <f>+M_Inv!T29</f>
        <v>0</v>
      </c>
      <c r="S7" s="27">
        <f>+M_Inv!U29</f>
        <v>0</v>
      </c>
      <c r="T7" s="27">
        <f>+M_Inv!V29</f>
        <v>0</v>
      </c>
      <c r="U7" s="27">
        <f>+M_Inv!W29</f>
        <v>0</v>
      </c>
      <c r="V7" s="27">
        <f>+M_Inv!X29</f>
        <v>0</v>
      </c>
      <c r="W7" s="27">
        <f>+M_Inv!Y29</f>
        <v>0</v>
      </c>
      <c r="X7" s="27">
        <f>+M_Inv!Z29</f>
        <v>0</v>
      </c>
      <c r="Y7" s="27">
        <f>+M_Inv!AA29</f>
        <v>0</v>
      </c>
      <c r="Z7" s="27">
        <f>+M_Inv!AB29</f>
        <v>0</v>
      </c>
      <c r="AA7" s="27">
        <f>+M_Inv!AC29</f>
        <v>0</v>
      </c>
      <c r="AB7" s="27">
        <f>+M_Inv!AD29</f>
        <v>0</v>
      </c>
      <c r="AC7" s="27">
        <f>+M_Inv!AE29</f>
        <v>0</v>
      </c>
      <c r="AD7" s="27">
        <f>+M_Inv!AF29</f>
        <v>0</v>
      </c>
      <c r="AE7" s="27">
        <f>+M_Inv!AG29</f>
        <v>0</v>
      </c>
      <c r="AF7" s="27">
        <f>+M_Inv!AH29</f>
        <v>0</v>
      </c>
      <c r="AG7" s="27">
        <f>+M_Inv!AI29</f>
        <v>0</v>
      </c>
      <c r="AH7" s="27">
        <f>+M_Inv!AJ29</f>
        <v>0</v>
      </c>
      <c r="AI7" s="27">
        <f>+M_Inv!AK29</f>
        <v>0</v>
      </c>
      <c r="AJ7" s="27">
        <f>+M_Inv!AL29</f>
        <v>0</v>
      </c>
      <c r="AK7" s="27">
        <f>+M_Inv!AM29</f>
        <v>0</v>
      </c>
      <c r="AL7" s="27">
        <f>+M_Inv!AN29</f>
        <v>0</v>
      </c>
      <c r="AM7" s="27">
        <f>+M_Inv!AO29</f>
        <v>0</v>
      </c>
      <c r="AN7" s="27">
        <f>+M_Inv!AP29</f>
        <v>0</v>
      </c>
      <c r="AO7" s="27">
        <f>+M_Inv!AQ29</f>
        <v>0</v>
      </c>
      <c r="AP7" s="27">
        <f>+M_Inv!AR29</f>
        <v>0</v>
      </c>
      <c r="AQ7" s="27">
        <f>+M_Inv!AS29</f>
        <v>0</v>
      </c>
      <c r="AR7" s="27">
        <f>+M_Inv!AT29</f>
        <v>0</v>
      </c>
      <c r="AS7" s="27">
        <f>+M_Inv!AU29</f>
        <v>0</v>
      </c>
      <c r="AT7" s="27">
        <f>+M_Inv!AV29</f>
        <v>0</v>
      </c>
      <c r="AU7" s="27">
        <f>+M_Inv!AW29</f>
        <v>0</v>
      </c>
      <c r="AV7" s="27">
        <f>+M_Inv!AX29</f>
        <v>0</v>
      </c>
      <c r="AW7" s="27">
        <f>+M_Inv!AY29</f>
        <v>0</v>
      </c>
      <c r="AX7" s="27">
        <f>+M_Inv!AZ29</f>
        <v>0</v>
      </c>
      <c r="AY7" s="27">
        <f>+M_Inv!BA29</f>
        <v>0</v>
      </c>
      <c r="AZ7" s="27">
        <f>+M_Inv!BB29</f>
        <v>0</v>
      </c>
      <c r="BA7" s="27">
        <f>+M_Inv!BC29</f>
        <v>0</v>
      </c>
      <c r="BB7" s="27">
        <f>+M_Inv!BD29</f>
        <v>0</v>
      </c>
      <c r="BC7" s="27">
        <f>+M_Inv!BE29</f>
        <v>0</v>
      </c>
      <c r="BD7" s="27">
        <f>+M_Inv!BF29</f>
        <v>0</v>
      </c>
      <c r="BE7" s="27">
        <f>+M_Inv!BG29</f>
        <v>0</v>
      </c>
      <c r="BF7" s="27">
        <f>+M_Inv!BH29</f>
        <v>0</v>
      </c>
      <c r="BG7" s="27">
        <f>+M_Inv!BI29</f>
        <v>0</v>
      </c>
      <c r="BH7" s="27">
        <f>+M_Inv!BJ29</f>
        <v>0</v>
      </c>
      <c r="BI7" s="27">
        <f>+M_Inv!BK29</f>
        <v>0</v>
      </c>
      <c r="BJ7" s="27">
        <f>+M_Inv!BL29</f>
        <v>0</v>
      </c>
      <c r="BK7" s="27">
        <f>+M_Inv!BM29</f>
        <v>0</v>
      </c>
    </row>
    <row r="8" spans="1:138" x14ac:dyDescent="0.25">
      <c r="B8" t="s">
        <v>241</v>
      </c>
      <c r="D8" s="27">
        <f>+'M_Altri Costi'!D76</f>
        <v>0</v>
      </c>
      <c r="E8" s="27">
        <f>+'M_Altri Costi'!E76</f>
        <v>0</v>
      </c>
      <c r="F8" s="27">
        <f>+'M_Altri Costi'!F76</f>
        <v>0</v>
      </c>
      <c r="G8" s="27">
        <f>+'M_Altri Costi'!G76</f>
        <v>0</v>
      </c>
      <c r="H8" s="27">
        <f>+'M_Altri Costi'!H76</f>
        <v>0</v>
      </c>
      <c r="I8" s="27">
        <f>+'M_Altri Costi'!I76</f>
        <v>0</v>
      </c>
      <c r="J8" s="27">
        <f>+'M_Altri Costi'!J76</f>
        <v>0</v>
      </c>
      <c r="K8" s="27">
        <f>+'M_Altri Costi'!K76</f>
        <v>0</v>
      </c>
      <c r="L8" s="27">
        <f>+'M_Altri Costi'!L76</f>
        <v>0</v>
      </c>
      <c r="M8" s="27">
        <f>+'M_Altri Costi'!M76</f>
        <v>0</v>
      </c>
      <c r="N8" s="27">
        <f>+'M_Altri Costi'!N76</f>
        <v>0</v>
      </c>
      <c r="O8" s="27">
        <f>+'M_Altri Costi'!O76</f>
        <v>0</v>
      </c>
      <c r="P8" s="27">
        <f>+'M_Altri Costi'!P76</f>
        <v>0</v>
      </c>
      <c r="Q8" s="27">
        <f>+'M_Altri Costi'!Q76</f>
        <v>0</v>
      </c>
      <c r="R8" s="27">
        <f>+'M_Altri Costi'!R76</f>
        <v>0</v>
      </c>
      <c r="S8" s="27">
        <f>+'M_Altri Costi'!S76</f>
        <v>0</v>
      </c>
      <c r="T8" s="27">
        <f>+'M_Altri Costi'!T76</f>
        <v>0</v>
      </c>
      <c r="U8" s="27">
        <f>+'M_Altri Costi'!U76</f>
        <v>0</v>
      </c>
      <c r="V8" s="27">
        <f>+'M_Altri Costi'!V76</f>
        <v>0</v>
      </c>
      <c r="W8" s="27">
        <f>+'M_Altri Costi'!W76</f>
        <v>0</v>
      </c>
      <c r="X8" s="27">
        <f>+'M_Altri Costi'!X76</f>
        <v>0</v>
      </c>
      <c r="Y8" s="27">
        <f>+'M_Altri Costi'!Y76</f>
        <v>0</v>
      </c>
      <c r="Z8" s="27">
        <f>+'M_Altri Costi'!Z76</f>
        <v>0</v>
      </c>
      <c r="AA8" s="27">
        <f>+'M_Altri Costi'!AA76</f>
        <v>0</v>
      </c>
      <c r="AB8" s="27">
        <f>+'M_Altri Costi'!AB76</f>
        <v>0</v>
      </c>
      <c r="AC8" s="27">
        <f>+'M_Altri Costi'!AC76</f>
        <v>0</v>
      </c>
      <c r="AD8" s="27">
        <f>+'M_Altri Costi'!AD76</f>
        <v>0</v>
      </c>
      <c r="AE8" s="27">
        <f>+'M_Altri Costi'!AE76</f>
        <v>0</v>
      </c>
      <c r="AF8" s="27">
        <f>+'M_Altri Costi'!AF76</f>
        <v>0</v>
      </c>
      <c r="AG8" s="27">
        <f>+'M_Altri Costi'!AG76</f>
        <v>0</v>
      </c>
      <c r="AH8" s="27">
        <f>+'M_Altri Costi'!AH76</f>
        <v>0</v>
      </c>
      <c r="AI8" s="27">
        <f>+'M_Altri Costi'!AI76</f>
        <v>0</v>
      </c>
      <c r="AJ8" s="27">
        <f>+'M_Altri Costi'!AJ76</f>
        <v>0</v>
      </c>
      <c r="AK8" s="27">
        <f>+'M_Altri Costi'!AK76</f>
        <v>0</v>
      </c>
      <c r="AL8" s="27">
        <f>+'M_Altri Costi'!AL76</f>
        <v>0</v>
      </c>
      <c r="AM8" s="27">
        <f>+'M_Altri Costi'!AM76</f>
        <v>0</v>
      </c>
      <c r="AN8" s="27">
        <f>+'M_Altri Costi'!AN76</f>
        <v>0</v>
      </c>
      <c r="AO8" s="27">
        <f>+'M_Altri Costi'!AO76</f>
        <v>0</v>
      </c>
      <c r="AP8" s="27">
        <f>+'M_Altri Costi'!AP76</f>
        <v>0</v>
      </c>
      <c r="AQ8" s="27">
        <f>+'M_Altri Costi'!AQ76</f>
        <v>0</v>
      </c>
      <c r="AR8" s="27">
        <f>+'M_Altri Costi'!AR76</f>
        <v>0</v>
      </c>
      <c r="AS8" s="27">
        <f>+'M_Altri Costi'!AS76</f>
        <v>0</v>
      </c>
      <c r="AT8" s="27">
        <f>+'M_Altri Costi'!AT76</f>
        <v>0</v>
      </c>
      <c r="AU8" s="27">
        <f>+'M_Altri Costi'!AU76</f>
        <v>0</v>
      </c>
      <c r="AV8" s="27">
        <f>+'M_Altri Costi'!AV76</f>
        <v>0</v>
      </c>
      <c r="AW8" s="27">
        <f>+'M_Altri Costi'!AW76</f>
        <v>0</v>
      </c>
      <c r="AX8" s="27">
        <f>+'M_Altri Costi'!AX76</f>
        <v>0</v>
      </c>
      <c r="AY8" s="27">
        <f>+'M_Altri Costi'!AY76</f>
        <v>0</v>
      </c>
      <c r="AZ8" s="27">
        <f>+'M_Altri Costi'!AZ76</f>
        <v>0</v>
      </c>
      <c r="BA8" s="27">
        <f>+'M_Altri Costi'!BA76</f>
        <v>0</v>
      </c>
      <c r="BB8" s="27">
        <f>+'M_Altri Costi'!BB76</f>
        <v>0</v>
      </c>
      <c r="BC8" s="27">
        <f>+'M_Altri Costi'!BC76</f>
        <v>0</v>
      </c>
      <c r="BD8" s="27">
        <f>+'M_Altri Costi'!BD76</f>
        <v>0</v>
      </c>
      <c r="BE8" s="27">
        <f>+'M_Altri Costi'!BE76</f>
        <v>0</v>
      </c>
      <c r="BF8" s="27">
        <f>+'M_Altri Costi'!BF76</f>
        <v>0</v>
      </c>
      <c r="BG8" s="27">
        <f>+'M_Altri Costi'!BG76</f>
        <v>0</v>
      </c>
      <c r="BH8" s="27">
        <f>+'M_Altri Costi'!BH76</f>
        <v>0</v>
      </c>
      <c r="BI8" s="27">
        <f>+'M_Altri Costi'!BI76</f>
        <v>0</v>
      </c>
      <c r="BJ8" s="27">
        <f>+'M_Altri Costi'!BJ76</f>
        <v>0</v>
      </c>
      <c r="BK8" s="27">
        <f>+'M_Altri Costi'!BK76</f>
        <v>0</v>
      </c>
    </row>
    <row r="9" spans="1:138" x14ac:dyDescent="0.25">
      <c r="B9" t="s">
        <v>260</v>
      </c>
      <c r="D9" s="27">
        <f>+'M-Finanziamenti'!C30</f>
        <v>0</v>
      </c>
      <c r="E9" s="27">
        <f>+'M-Finanziamenti'!D30</f>
        <v>0</v>
      </c>
      <c r="F9" s="27">
        <f>+'M-Finanziamenti'!E30</f>
        <v>0</v>
      </c>
      <c r="G9" s="27">
        <f>+'M-Finanziamenti'!F30</f>
        <v>0</v>
      </c>
      <c r="H9" s="27">
        <f>+'M-Finanziamenti'!G30</f>
        <v>0</v>
      </c>
      <c r="I9" s="27">
        <f>+'M-Finanziamenti'!H30</f>
        <v>0</v>
      </c>
      <c r="J9" s="27">
        <f>+'M-Finanziamenti'!I30</f>
        <v>0</v>
      </c>
      <c r="K9" s="27">
        <f>+'M-Finanziamenti'!J30</f>
        <v>0</v>
      </c>
      <c r="L9" s="27">
        <f>+'M-Finanziamenti'!K30</f>
        <v>0</v>
      </c>
      <c r="M9" s="27">
        <f>+'M-Finanziamenti'!L30</f>
        <v>0</v>
      </c>
      <c r="N9" s="27">
        <f>+'M-Finanziamenti'!M30</f>
        <v>0</v>
      </c>
      <c r="O9" s="27">
        <f>+'M-Finanziamenti'!N30</f>
        <v>0</v>
      </c>
      <c r="P9" s="27">
        <f>+'M-Finanziamenti'!O30</f>
        <v>0</v>
      </c>
      <c r="Q9" s="27">
        <f>+'M-Finanziamenti'!P30</f>
        <v>0</v>
      </c>
      <c r="R9" s="27">
        <f>+'M-Finanziamenti'!Q30</f>
        <v>0</v>
      </c>
      <c r="S9" s="27">
        <f>+'M-Finanziamenti'!R30</f>
        <v>0</v>
      </c>
      <c r="T9" s="27">
        <f>+'M-Finanziamenti'!S30</f>
        <v>0</v>
      </c>
      <c r="U9" s="27">
        <f>+'M-Finanziamenti'!T30</f>
        <v>0</v>
      </c>
      <c r="V9" s="27">
        <f>+'M-Finanziamenti'!U30</f>
        <v>0</v>
      </c>
      <c r="W9" s="27">
        <f>+'M-Finanziamenti'!V30</f>
        <v>0</v>
      </c>
      <c r="X9" s="27">
        <f>+'M-Finanziamenti'!W30</f>
        <v>0</v>
      </c>
      <c r="Y9" s="27">
        <f>+'M-Finanziamenti'!X30</f>
        <v>0</v>
      </c>
      <c r="Z9" s="27">
        <f>+'M-Finanziamenti'!Y30</f>
        <v>0</v>
      </c>
      <c r="AA9" s="27">
        <f>+'M-Finanziamenti'!Z30</f>
        <v>0</v>
      </c>
      <c r="AB9" s="27">
        <f>+'M-Finanziamenti'!AA30</f>
        <v>0</v>
      </c>
      <c r="AC9" s="27">
        <f>+'M-Finanziamenti'!AB30</f>
        <v>0</v>
      </c>
      <c r="AD9" s="27">
        <f>+'M-Finanziamenti'!AC30</f>
        <v>0</v>
      </c>
      <c r="AE9" s="27">
        <f>+'M-Finanziamenti'!AD30</f>
        <v>0</v>
      </c>
      <c r="AF9" s="27">
        <f>+'M-Finanziamenti'!AE30</f>
        <v>0</v>
      </c>
      <c r="AG9" s="27">
        <f>+'M-Finanziamenti'!AF30</f>
        <v>0</v>
      </c>
      <c r="AH9" s="27">
        <f>+'M-Finanziamenti'!AG30</f>
        <v>0</v>
      </c>
      <c r="AI9" s="27">
        <f>+'M-Finanziamenti'!AH30</f>
        <v>0</v>
      </c>
      <c r="AJ9" s="27">
        <f>+'M-Finanziamenti'!AI30</f>
        <v>0</v>
      </c>
      <c r="AK9" s="27">
        <f>+'M-Finanziamenti'!AJ30</f>
        <v>0</v>
      </c>
      <c r="AL9" s="27">
        <f>+'M-Finanziamenti'!AK30</f>
        <v>0</v>
      </c>
      <c r="AM9" s="27">
        <f>+'M-Finanziamenti'!AL30</f>
        <v>0</v>
      </c>
      <c r="AN9" s="27">
        <f>+'M-Finanziamenti'!AM30</f>
        <v>0</v>
      </c>
      <c r="AO9" s="27">
        <f>+'M-Finanziamenti'!AN30</f>
        <v>0</v>
      </c>
      <c r="AP9" s="27">
        <f>+'M-Finanziamenti'!AO30</f>
        <v>0</v>
      </c>
      <c r="AQ9" s="27">
        <f>+'M-Finanziamenti'!AP30</f>
        <v>0</v>
      </c>
      <c r="AR9" s="27">
        <f>+'M-Finanziamenti'!AQ30</f>
        <v>0</v>
      </c>
      <c r="AS9" s="27">
        <f>+'M-Finanziamenti'!AR30</f>
        <v>0</v>
      </c>
      <c r="AT9" s="27">
        <f>+'M-Finanziamenti'!AS30</f>
        <v>0</v>
      </c>
      <c r="AU9" s="27">
        <f>+'M-Finanziamenti'!AT30</f>
        <v>0</v>
      </c>
      <c r="AV9" s="27">
        <f>+'M-Finanziamenti'!AU30</f>
        <v>0</v>
      </c>
      <c r="AW9" s="27">
        <f>+'M-Finanziamenti'!AV30</f>
        <v>0</v>
      </c>
      <c r="AX9" s="27">
        <f>+'M-Finanziamenti'!AW30</f>
        <v>0</v>
      </c>
      <c r="AY9" s="27">
        <f>+'M-Finanziamenti'!AX30</f>
        <v>0</v>
      </c>
      <c r="AZ9" s="27">
        <f>+'M-Finanziamenti'!AY30</f>
        <v>0</v>
      </c>
      <c r="BA9" s="27">
        <f>+'M-Finanziamenti'!AZ30</f>
        <v>0</v>
      </c>
      <c r="BB9" s="27">
        <f>+'M-Finanziamenti'!BA30</f>
        <v>0</v>
      </c>
      <c r="BC9" s="27">
        <f>+'M-Finanziamenti'!BB30</f>
        <v>0</v>
      </c>
      <c r="BD9" s="27">
        <f>+'M-Finanziamenti'!BC30</f>
        <v>0</v>
      </c>
      <c r="BE9" s="27">
        <f>+'M-Finanziamenti'!BD30</f>
        <v>0</v>
      </c>
      <c r="BF9" s="27">
        <f>+'M-Finanziamenti'!BE30</f>
        <v>0</v>
      </c>
      <c r="BG9" s="27">
        <f>+'M-Finanziamenti'!BF30</f>
        <v>0</v>
      </c>
      <c r="BH9" s="27">
        <f>+'M-Finanziamenti'!BG30</f>
        <v>0</v>
      </c>
      <c r="BI9" s="27">
        <f>+'M-Finanziamenti'!BH30</f>
        <v>0</v>
      </c>
      <c r="BJ9" s="27">
        <f>+'M-Finanziamenti'!BI30</f>
        <v>0</v>
      </c>
      <c r="BK9" s="27">
        <f>+'M-Finanziamenti'!BJ30</f>
        <v>0</v>
      </c>
    </row>
    <row r="10" spans="1:138" x14ac:dyDescent="0.25">
      <c r="B10" t="s">
        <v>357</v>
      </c>
      <c r="D10" s="27">
        <f>+'I_Cap soc'!C3</f>
        <v>0</v>
      </c>
      <c r="E10" s="27">
        <f>+SUM('I_Cap soc'!$C3:D3)</f>
        <v>0</v>
      </c>
      <c r="F10" s="27">
        <f>+SUM('I_Cap soc'!$C3:E3)</f>
        <v>0</v>
      </c>
      <c r="G10" s="27">
        <f>+SUM('I_Cap soc'!$C3:F3)</f>
        <v>0</v>
      </c>
      <c r="H10" s="27">
        <f>+SUM('I_Cap soc'!$C3:G3)</f>
        <v>0</v>
      </c>
      <c r="I10" s="27">
        <f>+SUM('I_Cap soc'!$C3:H3)</f>
        <v>0</v>
      </c>
      <c r="J10" s="27">
        <f>+SUM('I_Cap soc'!$C3:I3)</f>
        <v>0</v>
      </c>
      <c r="K10" s="27">
        <f>+SUM('I_Cap soc'!$C3:J3)</f>
        <v>0</v>
      </c>
      <c r="L10" s="27">
        <f>+SUM('I_Cap soc'!$C3:K3)</f>
        <v>0</v>
      </c>
      <c r="M10" s="27">
        <f>+SUM('I_Cap soc'!$C3:L3)</f>
        <v>0</v>
      </c>
      <c r="N10" s="27">
        <f>+SUM('I_Cap soc'!$C3:M3)</f>
        <v>0</v>
      </c>
      <c r="O10" s="27">
        <f>+SUM('I_Cap soc'!$C3:N3)</f>
        <v>0</v>
      </c>
      <c r="P10" s="27">
        <f>+SUM('I_Cap soc'!$C3:O3)</f>
        <v>0</v>
      </c>
      <c r="Q10" s="27">
        <f>+SUM('I_Cap soc'!$C3:P3)</f>
        <v>0</v>
      </c>
      <c r="R10" s="27">
        <f>+SUM('I_Cap soc'!$C3:Q3)</f>
        <v>0</v>
      </c>
      <c r="S10" s="27">
        <f>+SUM('I_Cap soc'!$C3:R3)</f>
        <v>0</v>
      </c>
      <c r="T10" s="27">
        <f>+SUM('I_Cap soc'!$C3:S3)</f>
        <v>0</v>
      </c>
      <c r="U10" s="27">
        <f>+SUM('I_Cap soc'!$C3:T3)</f>
        <v>0</v>
      </c>
      <c r="V10" s="27">
        <f>+SUM('I_Cap soc'!$C3:U3)</f>
        <v>0</v>
      </c>
      <c r="W10" s="27">
        <f>+SUM('I_Cap soc'!$C3:V3)</f>
        <v>0</v>
      </c>
      <c r="X10" s="27">
        <f>+SUM('I_Cap soc'!$C3:W3)</f>
        <v>0</v>
      </c>
      <c r="Y10" s="27">
        <f>+SUM('I_Cap soc'!$C3:X3)</f>
        <v>0</v>
      </c>
      <c r="Z10" s="27">
        <f>+SUM('I_Cap soc'!$C3:Y3)</f>
        <v>0</v>
      </c>
      <c r="AA10" s="27">
        <f>+SUM('I_Cap soc'!$C3:Z3)</f>
        <v>0</v>
      </c>
      <c r="AB10" s="27">
        <f>+SUM('I_Cap soc'!$C3:AA3)</f>
        <v>0</v>
      </c>
      <c r="AC10" s="27">
        <f>+SUM('I_Cap soc'!$C3:AB3)</f>
        <v>0</v>
      </c>
      <c r="AD10" s="27">
        <f>+SUM('I_Cap soc'!$C3:AC3)</f>
        <v>0</v>
      </c>
      <c r="AE10" s="27">
        <f>+SUM('I_Cap soc'!$C3:AD3)</f>
        <v>0</v>
      </c>
      <c r="AF10" s="27">
        <f>+SUM('I_Cap soc'!$C3:AE3)</f>
        <v>0</v>
      </c>
      <c r="AG10" s="27">
        <f>+SUM('I_Cap soc'!$C3:AF3)</f>
        <v>0</v>
      </c>
      <c r="AH10" s="27">
        <f>+SUM('I_Cap soc'!$C3:AG3)</f>
        <v>0</v>
      </c>
      <c r="AI10" s="27">
        <f>+SUM('I_Cap soc'!$C3:AH3)</f>
        <v>0</v>
      </c>
      <c r="AJ10" s="27">
        <f>+SUM('I_Cap soc'!$C3:AI3)</f>
        <v>0</v>
      </c>
      <c r="AK10" s="27">
        <f>+SUM('I_Cap soc'!$C3:AJ3)</f>
        <v>0</v>
      </c>
      <c r="AL10" s="27">
        <f>+SUM('I_Cap soc'!$C3:AK3)</f>
        <v>0</v>
      </c>
      <c r="AM10" s="27">
        <f>+SUM('I_Cap soc'!$C3:AL3)</f>
        <v>0</v>
      </c>
      <c r="AN10" s="27">
        <f>+SUM('I_Cap soc'!$C3:AM3)</f>
        <v>0</v>
      </c>
      <c r="AO10" s="27">
        <f>+SUM('I_Cap soc'!$C3:AN3)</f>
        <v>0</v>
      </c>
      <c r="AP10" s="27">
        <f>+SUM('I_Cap soc'!$C3:AO3)</f>
        <v>0</v>
      </c>
      <c r="AQ10" s="27">
        <f>+SUM('I_Cap soc'!$C3:AP3)</f>
        <v>0</v>
      </c>
      <c r="AR10" s="27">
        <f>+SUM('I_Cap soc'!$C3:AQ3)</f>
        <v>0</v>
      </c>
      <c r="AS10" s="27">
        <f>+SUM('I_Cap soc'!$C3:AR3)</f>
        <v>0</v>
      </c>
      <c r="AT10" s="27">
        <f>+SUM('I_Cap soc'!$C3:AS3)</f>
        <v>0</v>
      </c>
      <c r="AU10" s="27">
        <f>+SUM('I_Cap soc'!$C3:AT3)</f>
        <v>0</v>
      </c>
      <c r="AV10" s="27">
        <f>+SUM('I_Cap soc'!$C3:AU3)</f>
        <v>0</v>
      </c>
      <c r="AW10" s="27">
        <f>+SUM('I_Cap soc'!$C3:AV3)</f>
        <v>0</v>
      </c>
      <c r="AX10" s="27">
        <f>+SUM('I_Cap soc'!$C3:AW3)</f>
        <v>0</v>
      </c>
      <c r="AY10" s="27">
        <f>+SUM('I_Cap soc'!$C3:AX3)</f>
        <v>0</v>
      </c>
      <c r="AZ10" s="27">
        <f>+SUM('I_Cap soc'!$C3:AY3)</f>
        <v>0</v>
      </c>
      <c r="BA10" s="27">
        <f>+SUM('I_Cap soc'!$C3:AZ3)</f>
        <v>0</v>
      </c>
      <c r="BB10" s="27">
        <f>+SUM('I_Cap soc'!$C3:BA3)</f>
        <v>0</v>
      </c>
      <c r="BC10" s="27">
        <f>+SUM('I_Cap soc'!$C3:BB3)</f>
        <v>0</v>
      </c>
      <c r="BD10" s="27">
        <f>+SUM('I_Cap soc'!$C3:BC3)</f>
        <v>0</v>
      </c>
      <c r="BE10" s="27">
        <f>+SUM('I_Cap soc'!$C3:BD3)</f>
        <v>0</v>
      </c>
      <c r="BF10" s="27">
        <f>+SUM('I_Cap soc'!$C3:BE3)</f>
        <v>0</v>
      </c>
      <c r="BG10" s="27">
        <f>+SUM('I_Cap soc'!$C3:BF3)</f>
        <v>0</v>
      </c>
      <c r="BH10" s="27">
        <f>+SUM('I_Cap soc'!$C3:BG3)</f>
        <v>0</v>
      </c>
      <c r="BI10" s="27">
        <f>+SUM('I_Cap soc'!$C3:BH3)</f>
        <v>0</v>
      </c>
      <c r="BJ10" s="27">
        <f>+SUM('I_Cap soc'!$C3:BI3)</f>
        <v>0</v>
      </c>
      <c r="BK10" s="27">
        <f>+SUM('I_Cap soc'!$C3:BJ3)</f>
        <v>0</v>
      </c>
    </row>
    <row r="11" spans="1:138" x14ac:dyDescent="0.25">
      <c r="B11" t="s">
        <v>379</v>
      </c>
      <c r="D11" s="27">
        <f>+Ires!B25</f>
        <v>0</v>
      </c>
      <c r="E11" s="27">
        <f>+Ires!C25</f>
        <v>0</v>
      </c>
      <c r="F11" s="27">
        <f>+Ires!D25</f>
        <v>0</v>
      </c>
      <c r="G11" s="27">
        <f>+Ires!E25</f>
        <v>0</v>
      </c>
      <c r="H11" s="27">
        <f>+Ires!F25</f>
        <v>0</v>
      </c>
      <c r="I11" s="27">
        <f>+Ires!G25</f>
        <v>0</v>
      </c>
      <c r="J11" s="27">
        <f>+Ires!H25</f>
        <v>0</v>
      </c>
      <c r="K11" s="27">
        <f>+Ires!I25</f>
        <v>0</v>
      </c>
      <c r="L11" s="27">
        <f>+Ires!J25</f>
        <v>0</v>
      </c>
      <c r="M11" s="27">
        <f>+Ires!K25</f>
        <v>0</v>
      </c>
      <c r="N11" s="27">
        <f>+Ires!L25</f>
        <v>0</v>
      </c>
      <c r="O11" s="27">
        <f>+Ires!M25</f>
        <v>0</v>
      </c>
      <c r="P11" s="27">
        <f>+Ires!N25</f>
        <v>0</v>
      </c>
      <c r="Q11" s="27">
        <f>+Ires!O25</f>
        <v>0</v>
      </c>
      <c r="R11" s="27">
        <f>+Ires!P25</f>
        <v>0</v>
      </c>
      <c r="S11" s="27">
        <f>+Ires!Q25</f>
        <v>0</v>
      </c>
      <c r="T11" s="27">
        <f>+Ires!R25</f>
        <v>0</v>
      </c>
      <c r="U11" s="27">
        <f>+Ires!S25</f>
        <v>0</v>
      </c>
      <c r="V11" s="27">
        <f>+Ires!T25</f>
        <v>0</v>
      </c>
      <c r="W11" s="27">
        <f>+Ires!U25</f>
        <v>0</v>
      </c>
      <c r="X11" s="27">
        <f>+Ires!V25</f>
        <v>0</v>
      </c>
      <c r="Y11" s="27">
        <f>+Ires!W25</f>
        <v>0</v>
      </c>
      <c r="Z11" s="27">
        <f>+Ires!X25</f>
        <v>0</v>
      </c>
      <c r="AA11" s="27">
        <f>+Ires!Y25</f>
        <v>0</v>
      </c>
      <c r="AB11" s="27">
        <f>+Ires!Z25</f>
        <v>0</v>
      </c>
      <c r="AC11" s="27">
        <f>+Ires!AA25</f>
        <v>0</v>
      </c>
      <c r="AD11" s="27">
        <f>+Ires!AB25</f>
        <v>0</v>
      </c>
      <c r="AE11" s="27">
        <f>+Ires!AC25</f>
        <v>0</v>
      </c>
      <c r="AF11" s="27">
        <f>+Ires!AD25</f>
        <v>0</v>
      </c>
      <c r="AG11" s="27">
        <f>+Ires!AE25</f>
        <v>0</v>
      </c>
      <c r="AH11" s="27">
        <f>+Ires!AF25</f>
        <v>0</v>
      </c>
      <c r="AI11" s="27">
        <f>+Ires!AG25</f>
        <v>0</v>
      </c>
      <c r="AJ11" s="27">
        <f>+Ires!AH25</f>
        <v>0</v>
      </c>
      <c r="AK11" s="27">
        <f>+Ires!AI25</f>
        <v>0</v>
      </c>
      <c r="AL11" s="27">
        <f>+Ires!AJ25</f>
        <v>0</v>
      </c>
      <c r="AM11" s="27">
        <f>+Ires!AK25</f>
        <v>0</v>
      </c>
      <c r="AN11" s="27">
        <f>+Ires!AL25</f>
        <v>0</v>
      </c>
      <c r="AO11" s="27">
        <f>+Ires!AM25</f>
        <v>0</v>
      </c>
      <c r="AP11" s="27">
        <f>+Ires!AN25</f>
        <v>0</v>
      </c>
      <c r="AQ11" s="27">
        <f>+Ires!AO25</f>
        <v>0</v>
      </c>
      <c r="AR11" s="27">
        <f>+Ires!AP25</f>
        <v>0</v>
      </c>
      <c r="AS11" s="27">
        <f>+Ires!AQ25</f>
        <v>0</v>
      </c>
      <c r="AT11" s="27">
        <f>+Ires!AR25</f>
        <v>0</v>
      </c>
      <c r="AU11" s="27">
        <f>+Ires!AS25</f>
        <v>0</v>
      </c>
      <c r="AV11" s="27">
        <f>+Ires!AT25</f>
        <v>0</v>
      </c>
      <c r="AW11" s="27">
        <f>+Ires!AU25</f>
        <v>0</v>
      </c>
      <c r="AX11" s="27">
        <f>+Ires!AV25</f>
        <v>0</v>
      </c>
      <c r="AY11" s="27">
        <f>+Ires!AW25</f>
        <v>0</v>
      </c>
      <c r="AZ11" s="27">
        <f>+Ires!AX25</f>
        <v>0</v>
      </c>
      <c r="BA11" s="27">
        <f>+Ires!AY25</f>
        <v>0</v>
      </c>
      <c r="BB11" s="27">
        <f>+Ires!AZ25</f>
        <v>0</v>
      </c>
      <c r="BC11" s="27">
        <f>+Ires!BA25</f>
        <v>0</v>
      </c>
      <c r="BD11" s="27">
        <f>+Ires!BB25</f>
        <v>0</v>
      </c>
      <c r="BE11" s="27">
        <f>+Ires!BC25</f>
        <v>0</v>
      </c>
      <c r="BF11" s="27">
        <f>+Ires!BD25</f>
        <v>0</v>
      </c>
      <c r="BG11" s="27">
        <f>+Ires!BE25</f>
        <v>0</v>
      </c>
      <c r="BH11" s="27">
        <f>+Ires!BF25</f>
        <v>0</v>
      </c>
      <c r="BI11" s="27">
        <f>+Ires!BG25</f>
        <v>0</v>
      </c>
      <c r="BJ11" s="27">
        <f>+Ires!BH25</f>
        <v>0</v>
      </c>
      <c r="BK11" s="27">
        <f>+Ires!BI25</f>
        <v>0</v>
      </c>
    </row>
    <row r="12" spans="1:138" x14ac:dyDescent="0.25">
      <c r="B12" t="s">
        <v>377</v>
      </c>
      <c r="D12" s="27">
        <f>+Ires!B24</f>
        <v>0</v>
      </c>
      <c r="E12" s="27">
        <f>+Ires!C24</f>
        <v>0</v>
      </c>
      <c r="F12" s="27">
        <f>+Ires!D24</f>
        <v>0</v>
      </c>
      <c r="G12" s="27">
        <f>+Ires!E24</f>
        <v>0</v>
      </c>
      <c r="H12" s="27">
        <f>+Ires!F24</f>
        <v>0</v>
      </c>
      <c r="I12" s="27">
        <f>+Ires!G24</f>
        <v>0</v>
      </c>
      <c r="J12" s="27">
        <f>+Ires!H24</f>
        <v>0</v>
      </c>
      <c r="K12" s="27">
        <f>+Ires!I24</f>
        <v>0</v>
      </c>
      <c r="L12" s="27">
        <f>+Ires!J24</f>
        <v>0</v>
      </c>
      <c r="M12" s="27">
        <f>+Ires!K24</f>
        <v>0</v>
      </c>
      <c r="N12" s="27">
        <f>+Ires!L24</f>
        <v>0</v>
      </c>
      <c r="O12" s="27">
        <f>+Ires!M24</f>
        <v>0</v>
      </c>
      <c r="P12" s="27">
        <f>+Ires!N24</f>
        <v>0</v>
      </c>
      <c r="Q12" s="27">
        <f>+Ires!O24</f>
        <v>0</v>
      </c>
      <c r="R12" s="27">
        <f>+Ires!P24</f>
        <v>0</v>
      </c>
      <c r="S12" s="27">
        <f>+Ires!Q24</f>
        <v>0</v>
      </c>
      <c r="T12" s="27">
        <f>+Ires!R24</f>
        <v>0</v>
      </c>
      <c r="U12" s="27">
        <f>+Ires!S24</f>
        <v>0</v>
      </c>
      <c r="V12" s="27">
        <f>+Ires!T24</f>
        <v>0</v>
      </c>
      <c r="W12" s="27">
        <f>+Ires!U24</f>
        <v>0</v>
      </c>
      <c r="X12" s="27">
        <f>+Ires!V24</f>
        <v>0</v>
      </c>
      <c r="Y12" s="27">
        <f>+Ires!W24</f>
        <v>0</v>
      </c>
      <c r="Z12" s="27">
        <f>+Ires!X24</f>
        <v>0</v>
      </c>
      <c r="AA12" s="27">
        <f>+Ires!Y24</f>
        <v>0</v>
      </c>
      <c r="AB12" s="27">
        <f>+Ires!Z24</f>
        <v>0</v>
      </c>
      <c r="AC12" s="27">
        <f>+Ires!AA24</f>
        <v>0</v>
      </c>
      <c r="AD12" s="27">
        <f>+Ires!AB24</f>
        <v>0</v>
      </c>
      <c r="AE12" s="27">
        <f>+Ires!AC24</f>
        <v>0</v>
      </c>
      <c r="AF12" s="27">
        <f>+Ires!AD24</f>
        <v>0</v>
      </c>
      <c r="AG12" s="27">
        <f>+Ires!AE24</f>
        <v>0</v>
      </c>
      <c r="AH12" s="27">
        <f>+Ires!AF24</f>
        <v>0</v>
      </c>
      <c r="AI12" s="27">
        <f>+Ires!AG24</f>
        <v>0</v>
      </c>
      <c r="AJ12" s="27">
        <f>+Ires!AH24</f>
        <v>0</v>
      </c>
      <c r="AK12" s="27">
        <f>+Ires!AI24</f>
        <v>0</v>
      </c>
      <c r="AL12" s="27">
        <f>+Ires!AJ24</f>
        <v>0</v>
      </c>
      <c r="AM12" s="27">
        <f>+Ires!AK24</f>
        <v>0</v>
      </c>
      <c r="AN12" s="27">
        <f>+Ires!AL24</f>
        <v>0</v>
      </c>
      <c r="AO12" s="27">
        <f>+Ires!AM24</f>
        <v>0</v>
      </c>
      <c r="AP12" s="27">
        <f>+Ires!AN24</f>
        <v>0</v>
      </c>
      <c r="AQ12" s="27">
        <f>+Ires!AO24</f>
        <v>0</v>
      </c>
      <c r="AR12" s="27">
        <f>+Ires!AP24</f>
        <v>0</v>
      </c>
      <c r="AS12" s="27">
        <f>+Ires!AQ24</f>
        <v>0</v>
      </c>
      <c r="AT12" s="27">
        <f>+Ires!AR24</f>
        <v>0</v>
      </c>
      <c r="AU12" s="27">
        <f>+Ires!AS24</f>
        <v>0</v>
      </c>
      <c r="AV12" s="27">
        <f>+Ires!AT24</f>
        <v>0</v>
      </c>
      <c r="AW12" s="27">
        <f>+Ires!AU24</f>
        <v>0</v>
      </c>
      <c r="AX12" s="27">
        <f>+Ires!AV24</f>
        <v>0</v>
      </c>
      <c r="AY12" s="27">
        <f>+Ires!AW24</f>
        <v>0</v>
      </c>
      <c r="AZ12" s="27">
        <f>+Ires!AX24</f>
        <v>0</v>
      </c>
      <c r="BA12" s="27">
        <f>+Ires!AY24</f>
        <v>0</v>
      </c>
      <c r="BB12" s="27">
        <f>+Ires!AZ24</f>
        <v>0</v>
      </c>
      <c r="BC12" s="27">
        <f>+Ires!BA24</f>
        <v>0</v>
      </c>
      <c r="BD12" s="27">
        <f>+Ires!BB24</f>
        <v>0</v>
      </c>
      <c r="BE12" s="27">
        <f>+Ires!BC24</f>
        <v>0</v>
      </c>
      <c r="BF12" s="27">
        <f>+Ires!BD24</f>
        <v>0</v>
      </c>
      <c r="BG12" s="27">
        <f>+Ires!BE24</f>
        <v>0</v>
      </c>
      <c r="BH12" s="27">
        <f>+Ires!BF24</f>
        <v>0</v>
      </c>
      <c r="BI12" s="27">
        <f>+Ires!BG24</f>
        <v>0</v>
      </c>
      <c r="BJ12" s="27">
        <f>+Ires!BH24</f>
        <v>0</v>
      </c>
      <c r="BK12" s="27">
        <f>+Ires!BI24</f>
        <v>0</v>
      </c>
    </row>
    <row r="13" spans="1:138" x14ac:dyDescent="0.25">
      <c r="B13" t="s">
        <v>380</v>
      </c>
      <c r="D13" s="27">
        <f>+Irap!B25</f>
        <v>0</v>
      </c>
      <c r="E13" s="27">
        <f>+Irap!C25</f>
        <v>0</v>
      </c>
      <c r="F13" s="27">
        <f>+Irap!D25</f>
        <v>0</v>
      </c>
      <c r="G13" s="27">
        <f>+Irap!E25</f>
        <v>0</v>
      </c>
      <c r="H13" s="27">
        <f>+Irap!F25</f>
        <v>0</v>
      </c>
      <c r="I13" s="27">
        <f>+Irap!G25</f>
        <v>0</v>
      </c>
      <c r="J13" s="27">
        <f>+Irap!H25</f>
        <v>0</v>
      </c>
      <c r="K13" s="27">
        <f>+Irap!I25</f>
        <v>0</v>
      </c>
      <c r="L13" s="27">
        <f>+Irap!J25</f>
        <v>0</v>
      </c>
      <c r="M13" s="27">
        <f>+Irap!K25</f>
        <v>0</v>
      </c>
      <c r="N13" s="27">
        <f>+Irap!L25</f>
        <v>0</v>
      </c>
      <c r="O13" s="27">
        <f>+Irap!M25</f>
        <v>0</v>
      </c>
      <c r="P13" s="27">
        <f>+Irap!N25</f>
        <v>0</v>
      </c>
      <c r="Q13" s="27">
        <f>+Irap!O25</f>
        <v>0</v>
      </c>
      <c r="R13" s="27">
        <f>+Irap!P25</f>
        <v>0</v>
      </c>
      <c r="S13" s="27">
        <f>+Irap!Q25</f>
        <v>0</v>
      </c>
      <c r="T13" s="27">
        <f>+Irap!R25</f>
        <v>0</v>
      </c>
      <c r="U13" s="27">
        <f>+Irap!S25</f>
        <v>0</v>
      </c>
      <c r="V13" s="27">
        <f>+Irap!T25</f>
        <v>0</v>
      </c>
      <c r="W13" s="27">
        <f>+Irap!U25</f>
        <v>0</v>
      </c>
      <c r="X13" s="27">
        <f>+Irap!V25</f>
        <v>0</v>
      </c>
      <c r="Y13" s="27">
        <f>+Irap!W25</f>
        <v>0</v>
      </c>
      <c r="Z13" s="27">
        <f>+Irap!X25</f>
        <v>0</v>
      </c>
      <c r="AA13" s="27">
        <f>+Irap!Y25</f>
        <v>0</v>
      </c>
      <c r="AB13" s="27">
        <f>+Irap!Z25</f>
        <v>0</v>
      </c>
      <c r="AC13" s="27">
        <f>+Irap!AA25</f>
        <v>0</v>
      </c>
      <c r="AD13" s="27">
        <f>+Irap!AB25</f>
        <v>0</v>
      </c>
      <c r="AE13" s="27">
        <f>+Irap!AC25</f>
        <v>0</v>
      </c>
      <c r="AF13" s="27">
        <f>+Irap!AD25</f>
        <v>0</v>
      </c>
      <c r="AG13" s="27">
        <f>+Irap!AE25</f>
        <v>0</v>
      </c>
      <c r="AH13" s="27">
        <f>+Irap!AF25</f>
        <v>0</v>
      </c>
      <c r="AI13" s="27">
        <f>+Irap!AG25</f>
        <v>0</v>
      </c>
      <c r="AJ13" s="27">
        <f>+Irap!AH25</f>
        <v>0</v>
      </c>
      <c r="AK13" s="27">
        <f>+Irap!AI25</f>
        <v>0</v>
      </c>
      <c r="AL13" s="27">
        <f>+Irap!AJ25</f>
        <v>0</v>
      </c>
      <c r="AM13" s="27">
        <f>+Irap!AK25</f>
        <v>0</v>
      </c>
      <c r="AN13" s="27">
        <f>+Irap!AL25</f>
        <v>0</v>
      </c>
      <c r="AO13" s="27">
        <f>+Irap!AM25</f>
        <v>0</v>
      </c>
      <c r="AP13" s="27">
        <f>+Irap!AN25</f>
        <v>0</v>
      </c>
      <c r="AQ13" s="27">
        <f>+Irap!AO25</f>
        <v>0</v>
      </c>
      <c r="AR13" s="27">
        <f>+Irap!AP25</f>
        <v>0</v>
      </c>
      <c r="AS13" s="27">
        <f>+Irap!AQ25</f>
        <v>0</v>
      </c>
      <c r="AT13" s="27">
        <f>+Irap!AR25</f>
        <v>0</v>
      </c>
      <c r="AU13" s="27">
        <f>+Irap!AS25</f>
        <v>0</v>
      </c>
      <c r="AV13" s="27">
        <f>+Irap!AT25</f>
        <v>0</v>
      </c>
      <c r="AW13" s="27">
        <f>+Irap!AU25</f>
        <v>0</v>
      </c>
      <c r="AX13" s="27">
        <f>+Irap!AV25</f>
        <v>0</v>
      </c>
      <c r="AY13" s="27">
        <f>+Irap!AW25</f>
        <v>0</v>
      </c>
      <c r="AZ13" s="27">
        <f>+Irap!AX25</f>
        <v>0</v>
      </c>
      <c r="BA13" s="27">
        <f>+Irap!AY25</f>
        <v>0</v>
      </c>
      <c r="BB13" s="27">
        <f>+Irap!AZ25</f>
        <v>0</v>
      </c>
      <c r="BC13" s="27">
        <f>+Irap!BA25</f>
        <v>0</v>
      </c>
      <c r="BD13" s="27">
        <f>+Irap!BB25</f>
        <v>0</v>
      </c>
      <c r="BE13" s="27">
        <f>+Irap!BC25</f>
        <v>0</v>
      </c>
      <c r="BF13" s="27">
        <f>+Irap!BD25</f>
        <v>0</v>
      </c>
      <c r="BG13" s="27">
        <f>+Irap!BE25</f>
        <v>0</v>
      </c>
      <c r="BH13" s="27">
        <f>+Irap!BF25</f>
        <v>0</v>
      </c>
      <c r="BI13" s="27">
        <f>+Irap!BG25</f>
        <v>0</v>
      </c>
      <c r="BJ13" s="27">
        <f>+Irap!BH25</f>
        <v>0</v>
      </c>
      <c r="BK13" s="27">
        <f>+Irap!BI25</f>
        <v>0</v>
      </c>
    </row>
    <row r="14" spans="1:138" x14ac:dyDescent="0.25">
      <c r="B14" t="s">
        <v>378</v>
      </c>
      <c r="D14" s="27">
        <f>+Irap!B24</f>
        <v>0</v>
      </c>
      <c r="E14" s="27">
        <f>+Irap!C24</f>
        <v>0</v>
      </c>
      <c r="F14" s="27">
        <f>+Irap!D24</f>
        <v>0</v>
      </c>
      <c r="G14" s="27">
        <f>+Irap!E24</f>
        <v>0</v>
      </c>
      <c r="H14" s="27">
        <f>+Irap!F24</f>
        <v>0</v>
      </c>
      <c r="I14" s="27">
        <f>+Irap!G24</f>
        <v>0</v>
      </c>
      <c r="J14" s="27">
        <f>+Irap!H24</f>
        <v>0</v>
      </c>
      <c r="K14" s="27">
        <f>+Irap!I24</f>
        <v>0</v>
      </c>
      <c r="L14" s="27">
        <f>+Irap!J24</f>
        <v>0</v>
      </c>
      <c r="M14" s="27">
        <f>+Irap!K24</f>
        <v>0</v>
      </c>
      <c r="N14" s="27">
        <f>+Irap!L24</f>
        <v>0</v>
      </c>
      <c r="O14" s="27">
        <f>+Irap!M24</f>
        <v>0</v>
      </c>
      <c r="P14" s="27">
        <f>+Irap!N24</f>
        <v>0</v>
      </c>
      <c r="Q14" s="27">
        <f>+Irap!O24</f>
        <v>0</v>
      </c>
      <c r="R14" s="27">
        <f>+Irap!P24</f>
        <v>0</v>
      </c>
      <c r="S14" s="27">
        <f>+Irap!Q24</f>
        <v>0</v>
      </c>
      <c r="T14" s="27">
        <f>+Irap!R24</f>
        <v>0</v>
      </c>
      <c r="U14" s="27">
        <f>+Irap!S24</f>
        <v>0</v>
      </c>
      <c r="V14" s="27">
        <f>+Irap!T24</f>
        <v>0</v>
      </c>
      <c r="W14" s="27">
        <f>+Irap!U24</f>
        <v>0</v>
      </c>
      <c r="X14" s="27">
        <f>+Irap!V24</f>
        <v>0</v>
      </c>
      <c r="Y14" s="27">
        <f>+Irap!W24</f>
        <v>0</v>
      </c>
      <c r="Z14" s="27">
        <f>+Irap!X24</f>
        <v>0</v>
      </c>
      <c r="AA14" s="27">
        <f>+Irap!Y24</f>
        <v>0</v>
      </c>
      <c r="AB14" s="27">
        <f>+Irap!Z24</f>
        <v>0</v>
      </c>
      <c r="AC14" s="27">
        <f>+Irap!AA24</f>
        <v>0</v>
      </c>
      <c r="AD14" s="27">
        <f>+Irap!AB24</f>
        <v>0</v>
      </c>
      <c r="AE14" s="27">
        <f>+Irap!AC24</f>
        <v>0</v>
      </c>
      <c r="AF14" s="27">
        <f>+Irap!AD24</f>
        <v>0</v>
      </c>
      <c r="AG14" s="27">
        <f>+Irap!AE24</f>
        <v>0</v>
      </c>
      <c r="AH14" s="27">
        <f>+Irap!AF24</f>
        <v>0</v>
      </c>
      <c r="AI14" s="27">
        <f>+Irap!AG24</f>
        <v>0</v>
      </c>
      <c r="AJ14" s="27">
        <f>+Irap!AH24</f>
        <v>0</v>
      </c>
      <c r="AK14" s="27">
        <f>+Irap!AI24</f>
        <v>0</v>
      </c>
      <c r="AL14" s="27">
        <f>+Irap!AJ24</f>
        <v>0</v>
      </c>
      <c r="AM14" s="27">
        <f>+Irap!AK24</f>
        <v>0</v>
      </c>
      <c r="AN14" s="27">
        <f>+Irap!AL24</f>
        <v>0</v>
      </c>
      <c r="AO14" s="27">
        <f>+Irap!AM24</f>
        <v>0</v>
      </c>
      <c r="AP14" s="27">
        <f>+Irap!AN24</f>
        <v>0</v>
      </c>
      <c r="AQ14" s="27">
        <f>+Irap!AO24</f>
        <v>0</v>
      </c>
      <c r="AR14" s="27">
        <f>+Irap!AP24</f>
        <v>0</v>
      </c>
      <c r="AS14" s="27">
        <f>+Irap!AQ24</f>
        <v>0</v>
      </c>
      <c r="AT14" s="27">
        <f>+Irap!AR24</f>
        <v>0</v>
      </c>
      <c r="AU14" s="27">
        <f>+Irap!AS24</f>
        <v>0</v>
      </c>
      <c r="AV14" s="27">
        <f>+Irap!AT24</f>
        <v>0</v>
      </c>
      <c r="AW14" s="27">
        <f>+Irap!AU24</f>
        <v>0</v>
      </c>
      <c r="AX14" s="27">
        <f>+Irap!AV24</f>
        <v>0</v>
      </c>
      <c r="AY14" s="27">
        <f>+Irap!AW24</f>
        <v>0</v>
      </c>
      <c r="AZ14" s="27">
        <f>+Irap!AX24</f>
        <v>0</v>
      </c>
      <c r="BA14" s="27">
        <f>+Irap!AY24</f>
        <v>0</v>
      </c>
      <c r="BB14" s="27">
        <f>+Irap!AZ24</f>
        <v>0</v>
      </c>
      <c r="BC14" s="27">
        <f>+Irap!BA24</f>
        <v>0</v>
      </c>
      <c r="BD14" s="27">
        <f>+Irap!BB24</f>
        <v>0</v>
      </c>
      <c r="BE14" s="27">
        <f>+Irap!BC24</f>
        <v>0</v>
      </c>
      <c r="BF14" s="27">
        <f>+Irap!BD24</f>
        <v>0</v>
      </c>
      <c r="BG14" s="27">
        <f>+Irap!BE24</f>
        <v>0</v>
      </c>
      <c r="BH14" s="27">
        <f>+Irap!BF24</f>
        <v>0</v>
      </c>
      <c r="BI14" s="27">
        <f>+Irap!BG24</f>
        <v>0</v>
      </c>
      <c r="BJ14" s="27">
        <f>+Irap!BH24</f>
        <v>0</v>
      </c>
      <c r="BK14" s="27">
        <f>+Irap!BI24</f>
        <v>0</v>
      </c>
    </row>
    <row r="15" spans="1:138" x14ac:dyDescent="0.25">
      <c r="B15" t="s">
        <v>445</v>
      </c>
      <c r="D15" s="27">
        <f>+IF('Flussi Cassa'!D34&lt;0,-'Flussi Cassa'!D34,0)</f>
        <v>0</v>
      </c>
      <c r="E15" s="27">
        <f>+IF('Flussi Cassa'!E34&lt;0,-'Flussi Cassa'!E34,0)</f>
        <v>0</v>
      </c>
      <c r="F15" s="27">
        <f>+IF('Flussi Cassa'!F34&lt;0,-'Flussi Cassa'!F34,0)</f>
        <v>0</v>
      </c>
      <c r="G15" s="27">
        <f>+IF('Flussi Cassa'!G34&lt;0,-'Flussi Cassa'!G34,0)</f>
        <v>0</v>
      </c>
      <c r="H15" s="27">
        <f>+IF('Flussi Cassa'!H34&lt;0,-'Flussi Cassa'!H34,0)</f>
        <v>0</v>
      </c>
      <c r="I15" s="27">
        <f>+IF('Flussi Cassa'!I34&lt;0,-'Flussi Cassa'!I34,0)</f>
        <v>0</v>
      </c>
      <c r="J15" s="27">
        <f>+IF('Flussi Cassa'!J34&lt;0,-'Flussi Cassa'!J34,0)</f>
        <v>0</v>
      </c>
      <c r="K15" s="27">
        <f>+IF('Flussi Cassa'!K34&lt;0,-'Flussi Cassa'!K34,0)</f>
        <v>0</v>
      </c>
      <c r="L15" s="27">
        <f>+IF('Flussi Cassa'!L34&lt;0,-'Flussi Cassa'!L34,0)</f>
        <v>0</v>
      </c>
      <c r="M15" s="27">
        <f>+IF('Flussi Cassa'!M34&lt;0,-'Flussi Cassa'!M34,0)</f>
        <v>0</v>
      </c>
      <c r="N15" s="27">
        <f>+IF('Flussi Cassa'!N34&lt;0,-'Flussi Cassa'!N34,0)</f>
        <v>0</v>
      </c>
      <c r="O15" s="27">
        <f>+IF('Flussi Cassa'!O34&lt;0,-'Flussi Cassa'!O34,0)</f>
        <v>0</v>
      </c>
      <c r="P15" s="27">
        <f>+IF('Flussi Cassa'!P34&lt;0,-'Flussi Cassa'!P34,0)</f>
        <v>0</v>
      </c>
      <c r="Q15" s="27">
        <f>+IF('Flussi Cassa'!Q34&lt;0,-'Flussi Cassa'!Q34,0)</f>
        <v>0</v>
      </c>
      <c r="R15" s="27">
        <f>+IF('Flussi Cassa'!R34&lt;0,-'Flussi Cassa'!R34,0)</f>
        <v>0</v>
      </c>
      <c r="S15" s="27">
        <f>+IF('Flussi Cassa'!S34&lt;0,-'Flussi Cassa'!S34,0)</f>
        <v>0</v>
      </c>
      <c r="T15" s="27">
        <f>+IF('Flussi Cassa'!T34&lt;0,-'Flussi Cassa'!T34,0)</f>
        <v>0</v>
      </c>
      <c r="U15" s="27">
        <f>+IF('Flussi Cassa'!U34&lt;0,-'Flussi Cassa'!U34,0)</f>
        <v>0</v>
      </c>
      <c r="V15" s="27">
        <f>+IF('Flussi Cassa'!V34&lt;0,-'Flussi Cassa'!V34,0)</f>
        <v>0</v>
      </c>
      <c r="W15" s="27">
        <f>+IF('Flussi Cassa'!W34&lt;0,-'Flussi Cassa'!W34,0)</f>
        <v>0</v>
      </c>
      <c r="X15" s="27">
        <f>+IF('Flussi Cassa'!X34&lt;0,-'Flussi Cassa'!X34,0)</f>
        <v>0</v>
      </c>
      <c r="Y15" s="27">
        <f>+IF('Flussi Cassa'!Y34&lt;0,-'Flussi Cassa'!Y34,0)</f>
        <v>0</v>
      </c>
      <c r="Z15" s="27">
        <f>+IF('Flussi Cassa'!Z34&lt;0,-'Flussi Cassa'!Z34,0)</f>
        <v>0</v>
      </c>
      <c r="AA15" s="27">
        <f>+IF('Flussi Cassa'!AA34&lt;0,-'Flussi Cassa'!AA34,0)</f>
        <v>0</v>
      </c>
      <c r="AB15" s="27">
        <f>+IF('Flussi Cassa'!AB34&lt;0,-'Flussi Cassa'!AB34,0)</f>
        <v>0</v>
      </c>
      <c r="AC15" s="27">
        <f>+IF('Flussi Cassa'!AC34&lt;0,-'Flussi Cassa'!AC34,0)</f>
        <v>0</v>
      </c>
      <c r="AD15" s="27">
        <f>+IF('Flussi Cassa'!AD34&lt;0,-'Flussi Cassa'!AD34,0)</f>
        <v>0</v>
      </c>
      <c r="AE15" s="27">
        <f>+IF('Flussi Cassa'!AE34&lt;0,-'Flussi Cassa'!AE34,0)</f>
        <v>0</v>
      </c>
      <c r="AF15" s="27">
        <f>+IF('Flussi Cassa'!AF34&lt;0,-'Flussi Cassa'!AF34,0)</f>
        <v>0</v>
      </c>
      <c r="AG15" s="27">
        <f>+IF('Flussi Cassa'!AG34&lt;0,-'Flussi Cassa'!AG34,0)</f>
        <v>0</v>
      </c>
      <c r="AH15" s="27">
        <f>+IF('Flussi Cassa'!AH34&lt;0,-'Flussi Cassa'!AH34,0)</f>
        <v>0</v>
      </c>
      <c r="AI15" s="27">
        <f>+IF('Flussi Cassa'!AI34&lt;0,-'Flussi Cassa'!AI34,0)</f>
        <v>0</v>
      </c>
      <c r="AJ15" s="27">
        <f>+IF('Flussi Cassa'!AJ34&lt;0,-'Flussi Cassa'!AJ34,0)</f>
        <v>0</v>
      </c>
      <c r="AK15" s="27">
        <f>+IF('Flussi Cassa'!AK34&lt;0,-'Flussi Cassa'!AK34,0)</f>
        <v>0</v>
      </c>
      <c r="AL15" s="27">
        <f>+IF('Flussi Cassa'!AL34&lt;0,-'Flussi Cassa'!AL34,0)</f>
        <v>0</v>
      </c>
      <c r="AM15" s="27">
        <f>+IF('Flussi Cassa'!AM34&lt;0,-'Flussi Cassa'!AM34,0)</f>
        <v>0</v>
      </c>
      <c r="AN15" s="27">
        <f>+IF('Flussi Cassa'!AN34&lt;0,-'Flussi Cassa'!AN34,0)</f>
        <v>0</v>
      </c>
      <c r="AO15" s="27">
        <f>+IF('Flussi Cassa'!AO34&lt;0,-'Flussi Cassa'!AO34,0)</f>
        <v>0</v>
      </c>
      <c r="AP15" s="27">
        <f>+IF('Flussi Cassa'!AP34&lt;0,-'Flussi Cassa'!AP34,0)</f>
        <v>0</v>
      </c>
      <c r="AQ15" s="27">
        <f>+IF('Flussi Cassa'!AQ34&lt;0,-'Flussi Cassa'!AQ34,0)</f>
        <v>0</v>
      </c>
      <c r="AR15" s="27">
        <f>+IF('Flussi Cassa'!AR34&lt;0,-'Flussi Cassa'!AR34,0)</f>
        <v>0</v>
      </c>
      <c r="AS15" s="27">
        <f>+IF('Flussi Cassa'!AS34&lt;0,-'Flussi Cassa'!AS34,0)</f>
        <v>0</v>
      </c>
      <c r="AT15" s="27">
        <f>+IF('Flussi Cassa'!AT34&lt;0,-'Flussi Cassa'!AT34,0)</f>
        <v>0</v>
      </c>
      <c r="AU15" s="27">
        <f>+IF('Flussi Cassa'!AU34&lt;0,-'Flussi Cassa'!AU34,0)</f>
        <v>0</v>
      </c>
      <c r="AV15" s="27">
        <f>+IF('Flussi Cassa'!AV34&lt;0,-'Flussi Cassa'!AV34,0)</f>
        <v>0</v>
      </c>
      <c r="AW15" s="27">
        <f>+IF('Flussi Cassa'!AW34&lt;0,-'Flussi Cassa'!AW34,0)</f>
        <v>0</v>
      </c>
      <c r="AX15" s="27">
        <f>+IF('Flussi Cassa'!AX34&lt;0,-'Flussi Cassa'!AX34,0)</f>
        <v>0</v>
      </c>
      <c r="AY15" s="27">
        <f>+IF('Flussi Cassa'!AY34&lt;0,-'Flussi Cassa'!AY34,0)</f>
        <v>0</v>
      </c>
      <c r="AZ15" s="27">
        <f>+IF('Flussi Cassa'!AZ34&lt;0,-'Flussi Cassa'!AZ34,0)</f>
        <v>0</v>
      </c>
      <c r="BA15" s="27">
        <f>+IF('Flussi Cassa'!BA34&lt;0,-'Flussi Cassa'!BA34,0)</f>
        <v>0</v>
      </c>
      <c r="BB15" s="27">
        <f>+IF('Flussi Cassa'!BB34&lt;0,-'Flussi Cassa'!BB34,0)</f>
        <v>0</v>
      </c>
      <c r="BC15" s="27">
        <f>+IF('Flussi Cassa'!BC34&lt;0,-'Flussi Cassa'!BC34,0)</f>
        <v>0</v>
      </c>
      <c r="BD15" s="27">
        <f>+IF('Flussi Cassa'!BD34&lt;0,-'Flussi Cassa'!BD34,0)</f>
        <v>0</v>
      </c>
      <c r="BE15" s="27">
        <f>+IF('Flussi Cassa'!BE34&lt;0,-'Flussi Cassa'!BE34,0)</f>
        <v>0</v>
      </c>
      <c r="BF15" s="27">
        <f>+IF('Flussi Cassa'!BF34&lt;0,-'Flussi Cassa'!BF34,0)</f>
        <v>0</v>
      </c>
      <c r="BG15" s="27">
        <f>+IF('Flussi Cassa'!BG34&lt;0,-'Flussi Cassa'!BG34,0)</f>
        <v>0</v>
      </c>
      <c r="BH15" s="27">
        <f>+IF('Flussi Cassa'!BH34&lt;0,-'Flussi Cassa'!BH34,0)</f>
        <v>0</v>
      </c>
      <c r="BI15" s="27">
        <f>+IF('Flussi Cassa'!BI34&lt;0,-'Flussi Cassa'!BI34,0)</f>
        <v>0</v>
      </c>
      <c r="BJ15" s="27">
        <f>+IF('Flussi Cassa'!BJ34&lt;0,-'Flussi Cassa'!BJ34,0)</f>
        <v>0</v>
      </c>
      <c r="BK15" s="27">
        <f>+IF('Flussi Cassa'!BK34&lt;0,-'Flussi Cassa'!BK34,0)</f>
        <v>0</v>
      </c>
    </row>
    <row r="16" spans="1:138" x14ac:dyDescent="0.25">
      <c r="B16" t="s">
        <v>446</v>
      </c>
      <c r="D16" s="27">
        <f>+IF('Flussi Cassa'!D34&gt;0,'Flussi Cassa'!D34,0)</f>
        <v>0</v>
      </c>
      <c r="E16" s="27">
        <f>+IF('Flussi Cassa'!E34&gt;0,'Flussi Cassa'!E34,0)</f>
        <v>0</v>
      </c>
      <c r="F16" s="27">
        <f>+IF('Flussi Cassa'!F34&gt;0,'Flussi Cassa'!F34,0)</f>
        <v>0</v>
      </c>
      <c r="G16" s="27">
        <f>+IF('Flussi Cassa'!G34&gt;0,'Flussi Cassa'!G34,0)</f>
        <v>0</v>
      </c>
      <c r="H16" s="27">
        <f>+IF('Flussi Cassa'!H34&gt;0,'Flussi Cassa'!H34,0)</f>
        <v>0</v>
      </c>
      <c r="I16" s="27">
        <f>+IF('Flussi Cassa'!I34&gt;0,'Flussi Cassa'!I34,0)</f>
        <v>0</v>
      </c>
      <c r="J16" s="27">
        <f>+IF('Flussi Cassa'!J34&gt;0,'Flussi Cassa'!J34,0)</f>
        <v>0</v>
      </c>
      <c r="K16" s="27">
        <f>+IF('Flussi Cassa'!K34&gt;0,'Flussi Cassa'!K34,0)</f>
        <v>0</v>
      </c>
      <c r="L16" s="27">
        <f>+IF('Flussi Cassa'!L34&gt;0,'Flussi Cassa'!L34,0)</f>
        <v>0</v>
      </c>
      <c r="M16" s="27">
        <f>+IF('Flussi Cassa'!M34&gt;0,'Flussi Cassa'!M34,0)</f>
        <v>0</v>
      </c>
      <c r="N16" s="27">
        <f>+IF('Flussi Cassa'!N34&gt;0,'Flussi Cassa'!N34,0)</f>
        <v>0</v>
      </c>
      <c r="O16" s="27">
        <f>+IF('Flussi Cassa'!O34&gt;0,'Flussi Cassa'!O34,0)</f>
        <v>0</v>
      </c>
      <c r="P16" s="27">
        <f>+IF('Flussi Cassa'!P34&gt;0,'Flussi Cassa'!P34,0)</f>
        <v>0</v>
      </c>
      <c r="Q16" s="27">
        <f>+IF('Flussi Cassa'!Q34&gt;0,'Flussi Cassa'!Q34,0)</f>
        <v>0</v>
      </c>
      <c r="R16" s="27">
        <f>+IF('Flussi Cassa'!R34&gt;0,'Flussi Cassa'!R34,0)</f>
        <v>0</v>
      </c>
      <c r="S16" s="27">
        <f>+IF('Flussi Cassa'!S34&gt;0,'Flussi Cassa'!S34,0)</f>
        <v>0</v>
      </c>
      <c r="T16" s="27">
        <f>+IF('Flussi Cassa'!T34&gt;0,'Flussi Cassa'!T34,0)</f>
        <v>0</v>
      </c>
      <c r="U16" s="27">
        <f>+IF('Flussi Cassa'!U34&gt;0,'Flussi Cassa'!U34,0)</f>
        <v>0</v>
      </c>
      <c r="V16" s="27">
        <f>+IF('Flussi Cassa'!V34&gt;0,'Flussi Cassa'!V34,0)</f>
        <v>0</v>
      </c>
      <c r="W16" s="27">
        <f>+IF('Flussi Cassa'!W34&gt;0,'Flussi Cassa'!W34,0)</f>
        <v>0</v>
      </c>
      <c r="X16" s="27">
        <f>+IF('Flussi Cassa'!X34&gt;0,'Flussi Cassa'!X34,0)</f>
        <v>0</v>
      </c>
      <c r="Y16" s="27">
        <f>+IF('Flussi Cassa'!Y34&gt;0,'Flussi Cassa'!Y34,0)</f>
        <v>0</v>
      </c>
      <c r="Z16" s="27">
        <f>+IF('Flussi Cassa'!Z34&gt;0,'Flussi Cassa'!Z34,0)</f>
        <v>0</v>
      </c>
      <c r="AA16" s="27">
        <f>+IF('Flussi Cassa'!AA34&gt;0,'Flussi Cassa'!AA34,0)</f>
        <v>0</v>
      </c>
      <c r="AB16" s="27">
        <f>+IF('Flussi Cassa'!AB34&gt;0,'Flussi Cassa'!AB34,0)</f>
        <v>0</v>
      </c>
      <c r="AC16" s="27">
        <f>+IF('Flussi Cassa'!AC34&gt;0,'Flussi Cassa'!AC34,0)</f>
        <v>0</v>
      </c>
      <c r="AD16" s="27">
        <f>+IF('Flussi Cassa'!AD34&gt;0,'Flussi Cassa'!AD34,0)</f>
        <v>0</v>
      </c>
      <c r="AE16" s="27">
        <f>+IF('Flussi Cassa'!AE34&gt;0,'Flussi Cassa'!AE34,0)</f>
        <v>0</v>
      </c>
      <c r="AF16" s="27">
        <f>+IF('Flussi Cassa'!AF34&gt;0,'Flussi Cassa'!AF34,0)</f>
        <v>0</v>
      </c>
      <c r="AG16" s="27">
        <f>+IF('Flussi Cassa'!AG34&gt;0,'Flussi Cassa'!AG34,0)</f>
        <v>0</v>
      </c>
      <c r="AH16" s="27">
        <f>+IF('Flussi Cassa'!AH34&gt;0,'Flussi Cassa'!AH34,0)</f>
        <v>0</v>
      </c>
      <c r="AI16" s="27">
        <f>+IF('Flussi Cassa'!AI34&gt;0,'Flussi Cassa'!AI34,0)</f>
        <v>0</v>
      </c>
      <c r="AJ16" s="27">
        <f>+IF('Flussi Cassa'!AJ34&gt;0,'Flussi Cassa'!AJ34,0)</f>
        <v>0</v>
      </c>
      <c r="AK16" s="27">
        <f>+IF('Flussi Cassa'!AK34&gt;0,'Flussi Cassa'!AK34,0)</f>
        <v>0</v>
      </c>
      <c r="AL16" s="27">
        <f>+IF('Flussi Cassa'!AL34&gt;0,'Flussi Cassa'!AL34,0)</f>
        <v>0</v>
      </c>
      <c r="AM16" s="27">
        <f>+IF('Flussi Cassa'!AM34&gt;0,'Flussi Cassa'!AM34,0)</f>
        <v>0</v>
      </c>
      <c r="AN16" s="27">
        <f>+IF('Flussi Cassa'!AN34&gt;0,'Flussi Cassa'!AN34,0)</f>
        <v>0</v>
      </c>
      <c r="AO16" s="27">
        <f>+IF('Flussi Cassa'!AO34&gt;0,'Flussi Cassa'!AO34,0)</f>
        <v>0</v>
      </c>
      <c r="AP16" s="27">
        <f>+IF('Flussi Cassa'!AP34&gt;0,'Flussi Cassa'!AP34,0)</f>
        <v>0</v>
      </c>
      <c r="AQ16" s="27">
        <f>+IF('Flussi Cassa'!AQ34&gt;0,'Flussi Cassa'!AQ34,0)</f>
        <v>0</v>
      </c>
      <c r="AR16" s="27">
        <f>+IF('Flussi Cassa'!AR34&gt;0,'Flussi Cassa'!AR34,0)</f>
        <v>0</v>
      </c>
      <c r="AS16" s="27">
        <f>+IF('Flussi Cassa'!AS34&gt;0,'Flussi Cassa'!AS34,0)</f>
        <v>0</v>
      </c>
      <c r="AT16" s="27">
        <f>+IF('Flussi Cassa'!AT34&gt;0,'Flussi Cassa'!AT34,0)</f>
        <v>0</v>
      </c>
      <c r="AU16" s="27">
        <f>+IF('Flussi Cassa'!AU34&gt;0,'Flussi Cassa'!AU34,0)</f>
        <v>0</v>
      </c>
      <c r="AV16" s="27">
        <f>+IF('Flussi Cassa'!AV34&gt;0,'Flussi Cassa'!AV34,0)</f>
        <v>0</v>
      </c>
      <c r="AW16" s="27">
        <f>+IF('Flussi Cassa'!AW34&gt;0,'Flussi Cassa'!AW34,0)</f>
        <v>0</v>
      </c>
      <c r="AX16" s="27">
        <f>+IF('Flussi Cassa'!AX34&gt;0,'Flussi Cassa'!AX34,0)</f>
        <v>0</v>
      </c>
      <c r="AY16" s="27">
        <f>+IF('Flussi Cassa'!AY34&gt;0,'Flussi Cassa'!AY34,0)</f>
        <v>0</v>
      </c>
      <c r="AZ16" s="27">
        <f>+IF('Flussi Cassa'!AZ34&gt;0,'Flussi Cassa'!AZ34,0)</f>
        <v>0</v>
      </c>
      <c r="BA16" s="27">
        <f>+IF('Flussi Cassa'!BA34&gt;0,'Flussi Cassa'!BA34,0)</f>
        <v>0</v>
      </c>
      <c r="BB16" s="27">
        <f>+IF('Flussi Cassa'!BB34&gt;0,'Flussi Cassa'!BB34,0)</f>
        <v>0</v>
      </c>
      <c r="BC16" s="27">
        <f>+IF('Flussi Cassa'!BC34&gt;0,'Flussi Cassa'!BC34,0)</f>
        <v>0</v>
      </c>
      <c r="BD16" s="27">
        <f>+IF('Flussi Cassa'!BD34&gt;0,'Flussi Cassa'!BD34,0)</f>
        <v>0</v>
      </c>
      <c r="BE16" s="27">
        <f>+IF('Flussi Cassa'!BE34&gt;0,'Flussi Cassa'!BE34,0)</f>
        <v>0</v>
      </c>
      <c r="BF16" s="27">
        <f>+IF('Flussi Cassa'!BF34&gt;0,'Flussi Cassa'!BF34,0)</f>
        <v>0</v>
      </c>
      <c r="BG16" s="27">
        <f>+IF('Flussi Cassa'!BG34&gt;0,'Flussi Cassa'!BG34,0)</f>
        <v>0</v>
      </c>
      <c r="BH16" s="27">
        <f>+IF('Flussi Cassa'!BH34&gt;0,'Flussi Cassa'!BH34,0)</f>
        <v>0</v>
      </c>
      <c r="BI16" s="27">
        <f>+IF('Flussi Cassa'!BI34&gt;0,'Flussi Cassa'!BI34,0)</f>
        <v>0</v>
      </c>
      <c r="BJ16" s="27">
        <f>+IF('Flussi Cassa'!BJ34&gt;0,'Flussi Cassa'!BJ34,0)</f>
        <v>0</v>
      </c>
      <c r="BK16" s="27">
        <f>+IF('Flussi Cassa'!BK34&gt;0,'Flussi Cassa'!BK34,0)</f>
        <v>0</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2:EJ32"/>
  <sheetViews>
    <sheetView showGridLines="0" topLeftCell="A9" workbookViewId="0">
      <selection activeCell="F19" sqref="F19"/>
    </sheetView>
  </sheetViews>
  <sheetFormatPr defaultRowHeight="15" x14ac:dyDescent="0.25"/>
  <cols>
    <col min="1" max="1" width="23.28515625" bestFit="1" customWidth="1"/>
    <col min="2" max="2" width="11.5703125" customWidth="1"/>
    <col min="3" max="3" width="10.85546875" bestFit="1" customWidth="1"/>
    <col min="4" max="4" width="10.140625" bestFit="1" customWidth="1"/>
    <col min="5" max="5" width="10.85546875" bestFit="1" customWidth="1"/>
    <col min="6" max="6" width="9" bestFit="1" customWidth="1"/>
    <col min="7" max="7" width="9.7109375" bestFit="1" customWidth="1"/>
    <col min="8" max="8" width="10.85546875" bestFit="1" customWidth="1"/>
    <col min="9" max="13" width="9.7109375" bestFit="1" customWidth="1"/>
    <col min="14" max="34" width="10.5703125" bestFit="1" customWidth="1"/>
    <col min="35" max="38" width="11.28515625" bestFit="1" customWidth="1"/>
    <col min="41" max="41" width="9.7109375" bestFit="1" customWidth="1"/>
    <col min="43" max="44" width="9.7109375" bestFit="1" customWidth="1"/>
    <col min="46" max="47" width="9.7109375" bestFit="1" customWidth="1"/>
    <col min="49" max="50" width="9.7109375" bestFit="1" customWidth="1"/>
    <col min="53" max="53" width="9.7109375" bestFit="1" customWidth="1"/>
    <col min="55" max="56" width="9.7109375" bestFit="1" customWidth="1"/>
    <col min="57" max="57" width="8.7109375" bestFit="1" customWidth="1"/>
    <col min="58" max="59" width="9.7109375" bestFit="1" customWidth="1"/>
    <col min="60" max="60" width="8.7109375" bestFit="1" customWidth="1"/>
    <col min="61" max="62" width="9.7109375" bestFit="1" customWidth="1"/>
    <col min="139" max="256" width="9.140625" style="25"/>
    <col min="257" max="257" width="23.28515625" style="25" bestFit="1" customWidth="1"/>
    <col min="258" max="258" width="11.5703125" style="25" customWidth="1"/>
    <col min="259" max="259" width="8" style="25" bestFit="1" customWidth="1"/>
    <col min="260" max="260" width="9" style="25" bestFit="1" customWidth="1"/>
    <col min="261" max="261" width="10.85546875" style="25" bestFit="1" customWidth="1"/>
    <col min="262" max="262" width="9" style="25" bestFit="1" customWidth="1"/>
    <col min="263" max="263" width="9.7109375" style="25" bestFit="1" customWidth="1"/>
    <col min="264" max="264" width="10.85546875" style="25" bestFit="1" customWidth="1"/>
    <col min="265" max="269" width="9.7109375" style="25" bestFit="1" customWidth="1"/>
    <col min="270" max="290" width="10.5703125" style="25" bestFit="1" customWidth="1"/>
    <col min="291" max="294" width="11.28515625" style="25" bestFit="1" customWidth="1"/>
    <col min="295" max="296" width="9.140625" style="25"/>
    <col min="297" max="297" width="9.7109375" style="25" bestFit="1" customWidth="1"/>
    <col min="298" max="298" width="9.140625" style="25"/>
    <col min="299" max="300" width="9.7109375" style="25" bestFit="1" customWidth="1"/>
    <col min="301" max="301" width="9.140625" style="25"/>
    <col min="302" max="303" width="9.7109375" style="25" bestFit="1" customWidth="1"/>
    <col min="304" max="304" width="9.140625" style="25"/>
    <col min="305" max="306" width="9.7109375" style="25" bestFit="1" customWidth="1"/>
    <col min="307" max="308" width="9.140625" style="25"/>
    <col min="309" max="309" width="9.7109375" style="25" bestFit="1" customWidth="1"/>
    <col min="310" max="310" width="9.140625" style="25"/>
    <col min="311" max="312" width="9.7109375" style="25" bestFit="1" customWidth="1"/>
    <col min="313" max="313" width="8.7109375" style="25" bestFit="1" customWidth="1"/>
    <col min="314" max="315" width="9.7109375" style="25" bestFit="1" customWidth="1"/>
    <col min="316" max="316" width="8.7109375" style="25" bestFit="1" customWidth="1"/>
    <col min="317" max="318" width="9.7109375" style="25" bestFit="1" customWidth="1"/>
    <col min="319" max="512" width="9.140625" style="25"/>
    <col min="513" max="513" width="23.28515625" style="25" bestFit="1" customWidth="1"/>
    <col min="514" max="514" width="11.5703125" style="25" customWidth="1"/>
    <col min="515" max="515" width="8" style="25" bestFit="1" customWidth="1"/>
    <col min="516" max="516" width="9" style="25" bestFit="1" customWidth="1"/>
    <col min="517" max="517" width="10.85546875" style="25" bestFit="1" customWidth="1"/>
    <col min="518" max="518" width="9" style="25" bestFit="1" customWidth="1"/>
    <col min="519" max="519" width="9.7109375" style="25" bestFit="1" customWidth="1"/>
    <col min="520" max="520" width="10.85546875" style="25" bestFit="1" customWidth="1"/>
    <col min="521" max="525" width="9.7109375" style="25" bestFit="1" customWidth="1"/>
    <col min="526" max="546" width="10.5703125" style="25" bestFit="1" customWidth="1"/>
    <col min="547" max="550" width="11.28515625" style="25" bestFit="1" customWidth="1"/>
    <col min="551" max="552" width="9.140625" style="25"/>
    <col min="553" max="553" width="9.7109375" style="25" bestFit="1" customWidth="1"/>
    <col min="554" max="554" width="9.140625" style="25"/>
    <col min="555" max="556" width="9.7109375" style="25" bestFit="1" customWidth="1"/>
    <col min="557" max="557" width="9.140625" style="25"/>
    <col min="558" max="559" width="9.7109375" style="25" bestFit="1" customWidth="1"/>
    <col min="560" max="560" width="9.140625" style="25"/>
    <col min="561" max="562" width="9.7109375" style="25" bestFit="1" customWidth="1"/>
    <col min="563" max="564" width="9.140625" style="25"/>
    <col min="565" max="565" width="9.7109375" style="25" bestFit="1" customWidth="1"/>
    <col min="566" max="566" width="9.140625" style="25"/>
    <col min="567" max="568" width="9.7109375" style="25" bestFit="1" customWidth="1"/>
    <col min="569" max="569" width="8.7109375" style="25" bestFit="1" customWidth="1"/>
    <col min="570" max="571" width="9.7109375" style="25" bestFit="1" customWidth="1"/>
    <col min="572" max="572" width="8.7109375" style="25" bestFit="1" customWidth="1"/>
    <col min="573" max="574" width="9.7109375" style="25" bestFit="1" customWidth="1"/>
    <col min="575" max="768" width="9.140625" style="25"/>
    <col min="769" max="769" width="23.28515625" style="25" bestFit="1" customWidth="1"/>
    <col min="770" max="770" width="11.5703125" style="25" customWidth="1"/>
    <col min="771" max="771" width="8" style="25" bestFit="1" customWidth="1"/>
    <col min="772" max="772" width="9" style="25" bestFit="1" customWidth="1"/>
    <col min="773" max="773" width="10.85546875" style="25" bestFit="1" customWidth="1"/>
    <col min="774" max="774" width="9" style="25" bestFit="1" customWidth="1"/>
    <col min="775" max="775" width="9.7109375" style="25" bestFit="1" customWidth="1"/>
    <col min="776" max="776" width="10.85546875" style="25" bestFit="1" customWidth="1"/>
    <col min="777" max="781" width="9.7109375" style="25" bestFit="1" customWidth="1"/>
    <col min="782" max="802" width="10.5703125" style="25" bestFit="1" customWidth="1"/>
    <col min="803" max="806" width="11.28515625" style="25" bestFit="1" customWidth="1"/>
    <col min="807" max="808" width="9.140625" style="25"/>
    <col min="809" max="809" width="9.7109375" style="25" bestFit="1" customWidth="1"/>
    <col min="810" max="810" width="9.140625" style="25"/>
    <col min="811" max="812" width="9.7109375" style="25" bestFit="1" customWidth="1"/>
    <col min="813" max="813" width="9.140625" style="25"/>
    <col min="814" max="815" width="9.7109375" style="25" bestFit="1" customWidth="1"/>
    <col min="816" max="816" width="9.140625" style="25"/>
    <col min="817" max="818" width="9.7109375" style="25" bestFit="1" customWidth="1"/>
    <col min="819" max="820" width="9.140625" style="25"/>
    <col min="821" max="821" width="9.7109375" style="25" bestFit="1" customWidth="1"/>
    <col min="822" max="822" width="9.140625" style="25"/>
    <col min="823" max="824" width="9.7109375" style="25" bestFit="1" customWidth="1"/>
    <col min="825" max="825" width="8.7109375" style="25" bestFit="1" customWidth="1"/>
    <col min="826" max="827" width="9.7109375" style="25" bestFit="1" customWidth="1"/>
    <col min="828" max="828" width="8.7109375" style="25" bestFit="1" customWidth="1"/>
    <col min="829" max="830" width="9.7109375" style="25" bestFit="1" customWidth="1"/>
    <col min="831" max="1024" width="9.140625" style="25"/>
    <col min="1025" max="1025" width="23.28515625" style="25" bestFit="1" customWidth="1"/>
    <col min="1026" max="1026" width="11.5703125" style="25" customWidth="1"/>
    <col min="1027" max="1027" width="8" style="25" bestFit="1" customWidth="1"/>
    <col min="1028" max="1028" width="9" style="25" bestFit="1" customWidth="1"/>
    <col min="1029" max="1029" width="10.85546875" style="25" bestFit="1" customWidth="1"/>
    <col min="1030" max="1030" width="9" style="25" bestFit="1" customWidth="1"/>
    <col min="1031" max="1031" width="9.7109375" style="25" bestFit="1" customWidth="1"/>
    <col min="1032" max="1032" width="10.85546875" style="25" bestFit="1" customWidth="1"/>
    <col min="1033" max="1037" width="9.7109375" style="25" bestFit="1" customWidth="1"/>
    <col min="1038" max="1058" width="10.5703125" style="25" bestFit="1" customWidth="1"/>
    <col min="1059" max="1062" width="11.28515625" style="25" bestFit="1" customWidth="1"/>
    <col min="1063" max="1064" width="9.140625" style="25"/>
    <col min="1065" max="1065" width="9.7109375" style="25" bestFit="1" customWidth="1"/>
    <col min="1066" max="1066" width="9.140625" style="25"/>
    <col min="1067" max="1068" width="9.7109375" style="25" bestFit="1" customWidth="1"/>
    <col min="1069" max="1069" width="9.140625" style="25"/>
    <col min="1070" max="1071" width="9.7109375" style="25" bestFit="1" customWidth="1"/>
    <col min="1072" max="1072" width="9.140625" style="25"/>
    <col min="1073" max="1074" width="9.7109375" style="25" bestFit="1" customWidth="1"/>
    <col min="1075" max="1076" width="9.140625" style="25"/>
    <col min="1077" max="1077" width="9.7109375" style="25" bestFit="1" customWidth="1"/>
    <col min="1078" max="1078" width="9.140625" style="25"/>
    <col min="1079" max="1080" width="9.7109375" style="25" bestFit="1" customWidth="1"/>
    <col min="1081" max="1081" width="8.7109375" style="25" bestFit="1" customWidth="1"/>
    <col min="1082" max="1083" width="9.7109375" style="25" bestFit="1" customWidth="1"/>
    <col min="1084" max="1084" width="8.7109375" style="25" bestFit="1" customWidth="1"/>
    <col min="1085" max="1086" width="9.7109375" style="25" bestFit="1" customWidth="1"/>
    <col min="1087" max="1280" width="9.140625" style="25"/>
    <col min="1281" max="1281" width="23.28515625" style="25" bestFit="1" customWidth="1"/>
    <col min="1282" max="1282" width="11.5703125" style="25" customWidth="1"/>
    <col min="1283" max="1283" width="8" style="25" bestFit="1" customWidth="1"/>
    <col min="1284" max="1284" width="9" style="25" bestFit="1" customWidth="1"/>
    <col min="1285" max="1285" width="10.85546875" style="25" bestFit="1" customWidth="1"/>
    <col min="1286" max="1286" width="9" style="25" bestFit="1" customWidth="1"/>
    <col min="1287" max="1287" width="9.7109375" style="25" bestFit="1" customWidth="1"/>
    <col min="1288" max="1288" width="10.85546875" style="25" bestFit="1" customWidth="1"/>
    <col min="1289" max="1293" width="9.7109375" style="25" bestFit="1" customWidth="1"/>
    <col min="1294" max="1314" width="10.5703125" style="25" bestFit="1" customWidth="1"/>
    <col min="1315" max="1318" width="11.28515625" style="25" bestFit="1" customWidth="1"/>
    <col min="1319" max="1320" width="9.140625" style="25"/>
    <col min="1321" max="1321" width="9.7109375" style="25" bestFit="1" customWidth="1"/>
    <col min="1322" max="1322" width="9.140625" style="25"/>
    <col min="1323" max="1324" width="9.7109375" style="25" bestFit="1" customWidth="1"/>
    <col min="1325" max="1325" width="9.140625" style="25"/>
    <col min="1326" max="1327" width="9.7109375" style="25" bestFit="1" customWidth="1"/>
    <col min="1328" max="1328" width="9.140625" style="25"/>
    <col min="1329" max="1330" width="9.7109375" style="25" bestFit="1" customWidth="1"/>
    <col min="1331" max="1332" width="9.140625" style="25"/>
    <col min="1333" max="1333" width="9.7109375" style="25" bestFit="1" customWidth="1"/>
    <col min="1334" max="1334" width="9.140625" style="25"/>
    <col min="1335" max="1336" width="9.7109375" style="25" bestFit="1" customWidth="1"/>
    <col min="1337" max="1337" width="8.7109375" style="25" bestFit="1" customWidth="1"/>
    <col min="1338" max="1339" width="9.7109375" style="25" bestFit="1" customWidth="1"/>
    <col min="1340" max="1340" width="8.7109375" style="25" bestFit="1" customWidth="1"/>
    <col min="1341" max="1342" width="9.7109375" style="25" bestFit="1" customWidth="1"/>
    <col min="1343" max="1536" width="9.140625" style="25"/>
    <col min="1537" max="1537" width="23.28515625" style="25" bestFit="1" customWidth="1"/>
    <col min="1538" max="1538" width="11.5703125" style="25" customWidth="1"/>
    <col min="1539" max="1539" width="8" style="25" bestFit="1" customWidth="1"/>
    <col min="1540" max="1540" width="9" style="25" bestFit="1" customWidth="1"/>
    <col min="1541" max="1541" width="10.85546875" style="25" bestFit="1" customWidth="1"/>
    <col min="1542" max="1542" width="9" style="25" bestFit="1" customWidth="1"/>
    <col min="1543" max="1543" width="9.7109375" style="25" bestFit="1" customWidth="1"/>
    <col min="1544" max="1544" width="10.85546875" style="25" bestFit="1" customWidth="1"/>
    <col min="1545" max="1549" width="9.7109375" style="25" bestFit="1" customWidth="1"/>
    <col min="1550" max="1570" width="10.5703125" style="25" bestFit="1" customWidth="1"/>
    <col min="1571" max="1574" width="11.28515625" style="25" bestFit="1" customWidth="1"/>
    <col min="1575" max="1576" width="9.140625" style="25"/>
    <col min="1577" max="1577" width="9.7109375" style="25" bestFit="1" customWidth="1"/>
    <col min="1578" max="1578" width="9.140625" style="25"/>
    <col min="1579" max="1580" width="9.7109375" style="25" bestFit="1" customWidth="1"/>
    <col min="1581" max="1581" width="9.140625" style="25"/>
    <col min="1582" max="1583" width="9.7109375" style="25" bestFit="1" customWidth="1"/>
    <col min="1584" max="1584" width="9.140625" style="25"/>
    <col min="1585" max="1586" width="9.7109375" style="25" bestFit="1" customWidth="1"/>
    <col min="1587" max="1588" width="9.140625" style="25"/>
    <col min="1589" max="1589" width="9.7109375" style="25" bestFit="1" customWidth="1"/>
    <col min="1590" max="1590" width="9.140625" style="25"/>
    <col min="1591" max="1592" width="9.7109375" style="25" bestFit="1" customWidth="1"/>
    <col min="1593" max="1593" width="8.7109375" style="25" bestFit="1" customWidth="1"/>
    <col min="1594" max="1595" width="9.7109375" style="25" bestFit="1" customWidth="1"/>
    <col min="1596" max="1596" width="8.7109375" style="25" bestFit="1" customWidth="1"/>
    <col min="1597" max="1598" width="9.7109375" style="25" bestFit="1" customWidth="1"/>
    <col min="1599" max="1792" width="9.140625" style="25"/>
    <col min="1793" max="1793" width="23.28515625" style="25" bestFit="1" customWidth="1"/>
    <col min="1794" max="1794" width="11.5703125" style="25" customWidth="1"/>
    <col min="1795" max="1795" width="8" style="25" bestFit="1" customWidth="1"/>
    <col min="1796" max="1796" width="9" style="25" bestFit="1" customWidth="1"/>
    <col min="1797" max="1797" width="10.85546875" style="25" bestFit="1" customWidth="1"/>
    <col min="1798" max="1798" width="9" style="25" bestFit="1" customWidth="1"/>
    <col min="1799" max="1799" width="9.7109375" style="25" bestFit="1" customWidth="1"/>
    <col min="1800" max="1800" width="10.85546875" style="25" bestFit="1" customWidth="1"/>
    <col min="1801" max="1805" width="9.7109375" style="25" bestFit="1" customWidth="1"/>
    <col min="1806" max="1826" width="10.5703125" style="25" bestFit="1" customWidth="1"/>
    <col min="1827" max="1830" width="11.28515625" style="25" bestFit="1" customWidth="1"/>
    <col min="1831" max="1832" width="9.140625" style="25"/>
    <col min="1833" max="1833" width="9.7109375" style="25" bestFit="1" customWidth="1"/>
    <col min="1834" max="1834" width="9.140625" style="25"/>
    <col min="1835" max="1836" width="9.7109375" style="25" bestFit="1" customWidth="1"/>
    <col min="1837" max="1837" width="9.140625" style="25"/>
    <col min="1838" max="1839" width="9.7109375" style="25" bestFit="1" customWidth="1"/>
    <col min="1840" max="1840" width="9.140625" style="25"/>
    <col min="1841" max="1842" width="9.7109375" style="25" bestFit="1" customWidth="1"/>
    <col min="1843" max="1844" width="9.140625" style="25"/>
    <col min="1845" max="1845" width="9.7109375" style="25" bestFit="1" customWidth="1"/>
    <col min="1846" max="1846" width="9.140625" style="25"/>
    <col min="1847" max="1848" width="9.7109375" style="25" bestFit="1" customWidth="1"/>
    <col min="1849" max="1849" width="8.7109375" style="25" bestFit="1" customWidth="1"/>
    <col min="1850" max="1851" width="9.7109375" style="25" bestFit="1" customWidth="1"/>
    <col min="1852" max="1852" width="8.7109375" style="25" bestFit="1" customWidth="1"/>
    <col min="1853" max="1854" width="9.7109375" style="25" bestFit="1" customWidth="1"/>
    <col min="1855" max="2048" width="9.140625" style="25"/>
    <col min="2049" max="2049" width="23.28515625" style="25" bestFit="1" customWidth="1"/>
    <col min="2050" max="2050" width="11.5703125" style="25" customWidth="1"/>
    <col min="2051" max="2051" width="8" style="25" bestFit="1" customWidth="1"/>
    <col min="2052" max="2052" width="9" style="25" bestFit="1" customWidth="1"/>
    <col min="2053" max="2053" width="10.85546875" style="25" bestFit="1" customWidth="1"/>
    <col min="2054" max="2054" width="9" style="25" bestFit="1" customWidth="1"/>
    <col min="2055" max="2055" width="9.7109375" style="25" bestFit="1" customWidth="1"/>
    <col min="2056" max="2056" width="10.85546875" style="25" bestFit="1" customWidth="1"/>
    <col min="2057" max="2061" width="9.7109375" style="25" bestFit="1" customWidth="1"/>
    <col min="2062" max="2082" width="10.5703125" style="25" bestFit="1" customWidth="1"/>
    <col min="2083" max="2086" width="11.28515625" style="25" bestFit="1" customWidth="1"/>
    <col min="2087" max="2088" width="9.140625" style="25"/>
    <col min="2089" max="2089" width="9.7109375" style="25" bestFit="1" customWidth="1"/>
    <col min="2090" max="2090" width="9.140625" style="25"/>
    <col min="2091" max="2092" width="9.7109375" style="25" bestFit="1" customWidth="1"/>
    <col min="2093" max="2093" width="9.140625" style="25"/>
    <col min="2094" max="2095" width="9.7109375" style="25" bestFit="1" customWidth="1"/>
    <col min="2096" max="2096" width="9.140625" style="25"/>
    <col min="2097" max="2098" width="9.7109375" style="25" bestFit="1" customWidth="1"/>
    <col min="2099" max="2100" width="9.140625" style="25"/>
    <col min="2101" max="2101" width="9.7109375" style="25" bestFit="1" customWidth="1"/>
    <col min="2102" max="2102" width="9.140625" style="25"/>
    <col min="2103" max="2104" width="9.7109375" style="25" bestFit="1" customWidth="1"/>
    <col min="2105" max="2105" width="8.7109375" style="25" bestFit="1" customWidth="1"/>
    <col min="2106" max="2107" width="9.7109375" style="25" bestFit="1" customWidth="1"/>
    <col min="2108" max="2108" width="8.7109375" style="25" bestFit="1" customWidth="1"/>
    <col min="2109" max="2110" width="9.7109375" style="25" bestFit="1" customWidth="1"/>
    <col min="2111" max="2304" width="9.140625" style="25"/>
    <col min="2305" max="2305" width="23.28515625" style="25" bestFit="1" customWidth="1"/>
    <col min="2306" max="2306" width="11.5703125" style="25" customWidth="1"/>
    <col min="2307" max="2307" width="8" style="25" bestFit="1" customWidth="1"/>
    <col min="2308" max="2308" width="9" style="25" bestFit="1" customWidth="1"/>
    <col min="2309" max="2309" width="10.85546875" style="25" bestFit="1" customWidth="1"/>
    <col min="2310" max="2310" width="9" style="25" bestFit="1" customWidth="1"/>
    <col min="2311" max="2311" width="9.7109375" style="25" bestFit="1" customWidth="1"/>
    <col min="2312" max="2312" width="10.85546875" style="25" bestFit="1" customWidth="1"/>
    <col min="2313" max="2317" width="9.7109375" style="25" bestFit="1" customWidth="1"/>
    <col min="2318" max="2338" width="10.5703125" style="25" bestFit="1" customWidth="1"/>
    <col min="2339" max="2342" width="11.28515625" style="25" bestFit="1" customWidth="1"/>
    <col min="2343" max="2344" width="9.140625" style="25"/>
    <col min="2345" max="2345" width="9.7109375" style="25" bestFit="1" customWidth="1"/>
    <col min="2346" max="2346" width="9.140625" style="25"/>
    <col min="2347" max="2348" width="9.7109375" style="25" bestFit="1" customWidth="1"/>
    <col min="2349" max="2349" width="9.140625" style="25"/>
    <col min="2350" max="2351" width="9.7109375" style="25" bestFit="1" customWidth="1"/>
    <col min="2352" max="2352" width="9.140625" style="25"/>
    <col min="2353" max="2354" width="9.7109375" style="25" bestFit="1" customWidth="1"/>
    <col min="2355" max="2356" width="9.140625" style="25"/>
    <col min="2357" max="2357" width="9.7109375" style="25" bestFit="1" customWidth="1"/>
    <col min="2358" max="2358" width="9.140625" style="25"/>
    <col min="2359" max="2360" width="9.7109375" style="25" bestFit="1" customWidth="1"/>
    <col min="2361" max="2361" width="8.7109375" style="25" bestFit="1" customWidth="1"/>
    <col min="2362" max="2363" width="9.7109375" style="25" bestFit="1" customWidth="1"/>
    <col min="2364" max="2364" width="8.7109375" style="25" bestFit="1" customWidth="1"/>
    <col min="2365" max="2366" width="9.7109375" style="25" bestFit="1" customWidth="1"/>
    <col min="2367" max="2560" width="9.140625" style="25"/>
    <col min="2561" max="2561" width="23.28515625" style="25" bestFit="1" customWidth="1"/>
    <col min="2562" max="2562" width="11.5703125" style="25" customWidth="1"/>
    <col min="2563" max="2563" width="8" style="25" bestFit="1" customWidth="1"/>
    <col min="2564" max="2564" width="9" style="25" bestFit="1" customWidth="1"/>
    <col min="2565" max="2565" width="10.85546875" style="25" bestFit="1" customWidth="1"/>
    <col min="2566" max="2566" width="9" style="25" bestFit="1" customWidth="1"/>
    <col min="2567" max="2567" width="9.7109375" style="25" bestFit="1" customWidth="1"/>
    <col min="2568" max="2568" width="10.85546875" style="25" bestFit="1" customWidth="1"/>
    <col min="2569" max="2573" width="9.7109375" style="25" bestFit="1" customWidth="1"/>
    <col min="2574" max="2594" width="10.5703125" style="25" bestFit="1" customWidth="1"/>
    <col min="2595" max="2598" width="11.28515625" style="25" bestFit="1" customWidth="1"/>
    <col min="2599" max="2600" width="9.140625" style="25"/>
    <col min="2601" max="2601" width="9.7109375" style="25" bestFit="1" customWidth="1"/>
    <col min="2602" max="2602" width="9.140625" style="25"/>
    <col min="2603" max="2604" width="9.7109375" style="25" bestFit="1" customWidth="1"/>
    <col min="2605" max="2605" width="9.140625" style="25"/>
    <col min="2606" max="2607" width="9.7109375" style="25" bestFit="1" customWidth="1"/>
    <col min="2608" max="2608" width="9.140625" style="25"/>
    <col min="2609" max="2610" width="9.7109375" style="25" bestFit="1" customWidth="1"/>
    <col min="2611" max="2612" width="9.140625" style="25"/>
    <col min="2613" max="2613" width="9.7109375" style="25" bestFit="1" customWidth="1"/>
    <col min="2614" max="2614" width="9.140625" style="25"/>
    <col min="2615" max="2616" width="9.7109375" style="25" bestFit="1" customWidth="1"/>
    <col min="2617" max="2617" width="8.7109375" style="25" bestFit="1" customWidth="1"/>
    <col min="2618" max="2619" width="9.7109375" style="25" bestFit="1" customWidth="1"/>
    <col min="2620" max="2620" width="8.7109375" style="25" bestFit="1" customWidth="1"/>
    <col min="2621" max="2622" width="9.7109375" style="25" bestFit="1" customWidth="1"/>
    <col min="2623" max="2816" width="9.140625" style="25"/>
    <col min="2817" max="2817" width="23.28515625" style="25" bestFit="1" customWidth="1"/>
    <col min="2818" max="2818" width="11.5703125" style="25" customWidth="1"/>
    <col min="2819" max="2819" width="8" style="25" bestFit="1" customWidth="1"/>
    <col min="2820" max="2820" width="9" style="25" bestFit="1" customWidth="1"/>
    <col min="2821" max="2821" width="10.85546875" style="25" bestFit="1" customWidth="1"/>
    <col min="2822" max="2822" width="9" style="25" bestFit="1" customWidth="1"/>
    <col min="2823" max="2823" width="9.7109375" style="25" bestFit="1" customWidth="1"/>
    <col min="2824" max="2824" width="10.85546875" style="25" bestFit="1" customWidth="1"/>
    <col min="2825" max="2829" width="9.7109375" style="25" bestFit="1" customWidth="1"/>
    <col min="2830" max="2850" width="10.5703125" style="25" bestFit="1" customWidth="1"/>
    <col min="2851" max="2854" width="11.28515625" style="25" bestFit="1" customWidth="1"/>
    <col min="2855" max="2856" width="9.140625" style="25"/>
    <col min="2857" max="2857" width="9.7109375" style="25" bestFit="1" customWidth="1"/>
    <col min="2858" max="2858" width="9.140625" style="25"/>
    <col min="2859" max="2860" width="9.7109375" style="25" bestFit="1" customWidth="1"/>
    <col min="2861" max="2861" width="9.140625" style="25"/>
    <col min="2862" max="2863" width="9.7109375" style="25" bestFit="1" customWidth="1"/>
    <col min="2864" max="2864" width="9.140625" style="25"/>
    <col min="2865" max="2866" width="9.7109375" style="25" bestFit="1" customWidth="1"/>
    <col min="2867" max="2868" width="9.140625" style="25"/>
    <col min="2869" max="2869" width="9.7109375" style="25" bestFit="1" customWidth="1"/>
    <col min="2870" max="2870" width="9.140625" style="25"/>
    <col min="2871" max="2872" width="9.7109375" style="25" bestFit="1" customWidth="1"/>
    <col min="2873" max="2873" width="8.7109375" style="25" bestFit="1" customWidth="1"/>
    <col min="2874" max="2875" width="9.7109375" style="25" bestFit="1" customWidth="1"/>
    <col min="2876" max="2876" width="8.7109375" style="25" bestFit="1" customWidth="1"/>
    <col min="2877" max="2878" width="9.7109375" style="25" bestFit="1" customWidth="1"/>
    <col min="2879" max="3072" width="9.140625" style="25"/>
    <col min="3073" max="3073" width="23.28515625" style="25" bestFit="1" customWidth="1"/>
    <col min="3074" max="3074" width="11.5703125" style="25" customWidth="1"/>
    <col min="3075" max="3075" width="8" style="25" bestFit="1" customWidth="1"/>
    <col min="3076" max="3076" width="9" style="25" bestFit="1" customWidth="1"/>
    <col min="3077" max="3077" width="10.85546875" style="25" bestFit="1" customWidth="1"/>
    <col min="3078" max="3078" width="9" style="25" bestFit="1" customWidth="1"/>
    <col min="3079" max="3079" width="9.7109375" style="25" bestFit="1" customWidth="1"/>
    <col min="3080" max="3080" width="10.85546875" style="25" bestFit="1" customWidth="1"/>
    <col min="3081" max="3085" width="9.7109375" style="25" bestFit="1" customWidth="1"/>
    <col min="3086" max="3106" width="10.5703125" style="25" bestFit="1" customWidth="1"/>
    <col min="3107" max="3110" width="11.28515625" style="25" bestFit="1" customWidth="1"/>
    <col min="3111" max="3112" width="9.140625" style="25"/>
    <col min="3113" max="3113" width="9.7109375" style="25" bestFit="1" customWidth="1"/>
    <col min="3114" max="3114" width="9.140625" style="25"/>
    <col min="3115" max="3116" width="9.7109375" style="25" bestFit="1" customWidth="1"/>
    <col min="3117" max="3117" width="9.140625" style="25"/>
    <col min="3118" max="3119" width="9.7109375" style="25" bestFit="1" customWidth="1"/>
    <col min="3120" max="3120" width="9.140625" style="25"/>
    <col min="3121" max="3122" width="9.7109375" style="25" bestFit="1" customWidth="1"/>
    <col min="3123" max="3124" width="9.140625" style="25"/>
    <col min="3125" max="3125" width="9.7109375" style="25" bestFit="1" customWidth="1"/>
    <col min="3126" max="3126" width="9.140625" style="25"/>
    <col min="3127" max="3128" width="9.7109375" style="25" bestFit="1" customWidth="1"/>
    <col min="3129" max="3129" width="8.7109375" style="25" bestFit="1" customWidth="1"/>
    <col min="3130" max="3131" width="9.7109375" style="25" bestFit="1" customWidth="1"/>
    <col min="3132" max="3132" width="8.7109375" style="25" bestFit="1" customWidth="1"/>
    <col min="3133" max="3134" width="9.7109375" style="25" bestFit="1" customWidth="1"/>
    <col min="3135" max="3328" width="9.140625" style="25"/>
    <col min="3329" max="3329" width="23.28515625" style="25" bestFit="1" customWidth="1"/>
    <col min="3330" max="3330" width="11.5703125" style="25" customWidth="1"/>
    <col min="3331" max="3331" width="8" style="25" bestFit="1" customWidth="1"/>
    <col min="3332" max="3332" width="9" style="25" bestFit="1" customWidth="1"/>
    <col min="3333" max="3333" width="10.85546875" style="25" bestFit="1" customWidth="1"/>
    <col min="3334" max="3334" width="9" style="25" bestFit="1" customWidth="1"/>
    <col min="3335" max="3335" width="9.7109375" style="25" bestFit="1" customWidth="1"/>
    <col min="3336" max="3336" width="10.85546875" style="25" bestFit="1" customWidth="1"/>
    <col min="3337" max="3341" width="9.7109375" style="25" bestFit="1" customWidth="1"/>
    <col min="3342" max="3362" width="10.5703125" style="25" bestFit="1" customWidth="1"/>
    <col min="3363" max="3366" width="11.28515625" style="25" bestFit="1" customWidth="1"/>
    <col min="3367" max="3368" width="9.140625" style="25"/>
    <col min="3369" max="3369" width="9.7109375" style="25" bestFit="1" customWidth="1"/>
    <col min="3370" max="3370" width="9.140625" style="25"/>
    <col min="3371" max="3372" width="9.7109375" style="25" bestFit="1" customWidth="1"/>
    <col min="3373" max="3373" width="9.140625" style="25"/>
    <col min="3374" max="3375" width="9.7109375" style="25" bestFit="1" customWidth="1"/>
    <col min="3376" max="3376" width="9.140625" style="25"/>
    <col min="3377" max="3378" width="9.7109375" style="25" bestFit="1" customWidth="1"/>
    <col min="3379" max="3380" width="9.140625" style="25"/>
    <col min="3381" max="3381" width="9.7109375" style="25" bestFit="1" customWidth="1"/>
    <col min="3382" max="3382" width="9.140625" style="25"/>
    <col min="3383" max="3384" width="9.7109375" style="25" bestFit="1" customWidth="1"/>
    <col min="3385" max="3385" width="8.7109375" style="25" bestFit="1" customWidth="1"/>
    <col min="3386" max="3387" width="9.7109375" style="25" bestFit="1" customWidth="1"/>
    <col min="3388" max="3388" width="8.7109375" style="25" bestFit="1" customWidth="1"/>
    <col min="3389" max="3390" width="9.7109375" style="25" bestFit="1" customWidth="1"/>
    <col min="3391" max="3584" width="9.140625" style="25"/>
    <col min="3585" max="3585" width="23.28515625" style="25" bestFit="1" customWidth="1"/>
    <col min="3586" max="3586" width="11.5703125" style="25" customWidth="1"/>
    <col min="3587" max="3587" width="8" style="25" bestFit="1" customWidth="1"/>
    <col min="3588" max="3588" width="9" style="25" bestFit="1" customWidth="1"/>
    <col min="3589" max="3589" width="10.85546875" style="25" bestFit="1" customWidth="1"/>
    <col min="3590" max="3590" width="9" style="25" bestFit="1" customWidth="1"/>
    <col min="3591" max="3591" width="9.7109375" style="25" bestFit="1" customWidth="1"/>
    <col min="3592" max="3592" width="10.85546875" style="25" bestFit="1" customWidth="1"/>
    <col min="3593" max="3597" width="9.7109375" style="25" bestFit="1" customWidth="1"/>
    <col min="3598" max="3618" width="10.5703125" style="25" bestFit="1" customWidth="1"/>
    <col min="3619" max="3622" width="11.28515625" style="25" bestFit="1" customWidth="1"/>
    <col min="3623" max="3624" width="9.140625" style="25"/>
    <col min="3625" max="3625" width="9.7109375" style="25" bestFit="1" customWidth="1"/>
    <col min="3626" max="3626" width="9.140625" style="25"/>
    <col min="3627" max="3628" width="9.7109375" style="25" bestFit="1" customWidth="1"/>
    <col min="3629" max="3629" width="9.140625" style="25"/>
    <col min="3630" max="3631" width="9.7109375" style="25" bestFit="1" customWidth="1"/>
    <col min="3632" max="3632" width="9.140625" style="25"/>
    <col min="3633" max="3634" width="9.7109375" style="25" bestFit="1" customWidth="1"/>
    <col min="3635" max="3636" width="9.140625" style="25"/>
    <col min="3637" max="3637" width="9.7109375" style="25" bestFit="1" customWidth="1"/>
    <col min="3638" max="3638" width="9.140625" style="25"/>
    <col min="3639" max="3640" width="9.7109375" style="25" bestFit="1" customWidth="1"/>
    <col min="3641" max="3641" width="8.7109375" style="25" bestFit="1" customWidth="1"/>
    <col min="3642" max="3643" width="9.7109375" style="25" bestFit="1" customWidth="1"/>
    <col min="3644" max="3644" width="8.7109375" style="25" bestFit="1" customWidth="1"/>
    <col min="3645" max="3646" width="9.7109375" style="25" bestFit="1" customWidth="1"/>
    <col min="3647" max="3840" width="9.140625" style="25"/>
    <col min="3841" max="3841" width="23.28515625" style="25" bestFit="1" customWidth="1"/>
    <col min="3842" max="3842" width="11.5703125" style="25" customWidth="1"/>
    <col min="3843" max="3843" width="8" style="25" bestFit="1" customWidth="1"/>
    <col min="3844" max="3844" width="9" style="25" bestFit="1" customWidth="1"/>
    <col min="3845" max="3845" width="10.85546875" style="25" bestFit="1" customWidth="1"/>
    <col min="3846" max="3846" width="9" style="25" bestFit="1" customWidth="1"/>
    <col min="3847" max="3847" width="9.7109375" style="25" bestFit="1" customWidth="1"/>
    <col min="3848" max="3848" width="10.85546875" style="25" bestFit="1" customWidth="1"/>
    <col min="3849" max="3853" width="9.7109375" style="25" bestFit="1" customWidth="1"/>
    <col min="3854" max="3874" width="10.5703125" style="25" bestFit="1" customWidth="1"/>
    <col min="3875" max="3878" width="11.28515625" style="25" bestFit="1" customWidth="1"/>
    <col min="3879" max="3880" width="9.140625" style="25"/>
    <col min="3881" max="3881" width="9.7109375" style="25" bestFit="1" customWidth="1"/>
    <col min="3882" max="3882" width="9.140625" style="25"/>
    <col min="3883" max="3884" width="9.7109375" style="25" bestFit="1" customWidth="1"/>
    <col min="3885" max="3885" width="9.140625" style="25"/>
    <col min="3886" max="3887" width="9.7109375" style="25" bestFit="1" customWidth="1"/>
    <col min="3888" max="3888" width="9.140625" style="25"/>
    <col min="3889" max="3890" width="9.7109375" style="25" bestFit="1" customWidth="1"/>
    <col min="3891" max="3892" width="9.140625" style="25"/>
    <col min="3893" max="3893" width="9.7109375" style="25" bestFit="1" customWidth="1"/>
    <col min="3894" max="3894" width="9.140625" style="25"/>
    <col min="3895" max="3896" width="9.7109375" style="25" bestFit="1" customWidth="1"/>
    <col min="3897" max="3897" width="8.7109375" style="25" bestFit="1" customWidth="1"/>
    <col min="3898" max="3899" width="9.7109375" style="25" bestFit="1" customWidth="1"/>
    <col min="3900" max="3900" width="8.7109375" style="25" bestFit="1" customWidth="1"/>
    <col min="3901" max="3902" width="9.7109375" style="25" bestFit="1" customWidth="1"/>
    <col min="3903" max="4096" width="9.140625" style="25"/>
    <col min="4097" max="4097" width="23.28515625" style="25" bestFit="1" customWidth="1"/>
    <col min="4098" max="4098" width="11.5703125" style="25" customWidth="1"/>
    <col min="4099" max="4099" width="8" style="25" bestFit="1" customWidth="1"/>
    <col min="4100" max="4100" width="9" style="25" bestFit="1" customWidth="1"/>
    <col min="4101" max="4101" width="10.85546875" style="25" bestFit="1" customWidth="1"/>
    <col min="4102" max="4102" width="9" style="25" bestFit="1" customWidth="1"/>
    <col min="4103" max="4103" width="9.7109375" style="25" bestFit="1" customWidth="1"/>
    <col min="4104" max="4104" width="10.85546875" style="25" bestFit="1" customWidth="1"/>
    <col min="4105" max="4109" width="9.7109375" style="25" bestFit="1" customWidth="1"/>
    <col min="4110" max="4130" width="10.5703125" style="25" bestFit="1" customWidth="1"/>
    <col min="4131" max="4134" width="11.28515625" style="25" bestFit="1" customWidth="1"/>
    <col min="4135" max="4136" width="9.140625" style="25"/>
    <col min="4137" max="4137" width="9.7109375" style="25" bestFit="1" customWidth="1"/>
    <col min="4138" max="4138" width="9.140625" style="25"/>
    <col min="4139" max="4140" width="9.7109375" style="25" bestFit="1" customWidth="1"/>
    <col min="4141" max="4141" width="9.140625" style="25"/>
    <col min="4142" max="4143" width="9.7109375" style="25" bestFit="1" customWidth="1"/>
    <col min="4144" max="4144" width="9.140625" style="25"/>
    <col min="4145" max="4146" width="9.7109375" style="25" bestFit="1" customWidth="1"/>
    <col min="4147" max="4148" width="9.140625" style="25"/>
    <col min="4149" max="4149" width="9.7109375" style="25" bestFit="1" customWidth="1"/>
    <col min="4150" max="4150" width="9.140625" style="25"/>
    <col min="4151" max="4152" width="9.7109375" style="25" bestFit="1" customWidth="1"/>
    <col min="4153" max="4153" width="8.7109375" style="25" bestFit="1" customWidth="1"/>
    <col min="4154" max="4155" width="9.7109375" style="25" bestFit="1" customWidth="1"/>
    <col min="4156" max="4156" width="8.7109375" style="25" bestFit="1" customWidth="1"/>
    <col min="4157" max="4158" width="9.7109375" style="25" bestFit="1" customWidth="1"/>
    <col min="4159" max="4352" width="9.140625" style="25"/>
    <col min="4353" max="4353" width="23.28515625" style="25" bestFit="1" customWidth="1"/>
    <col min="4354" max="4354" width="11.5703125" style="25" customWidth="1"/>
    <col min="4355" max="4355" width="8" style="25" bestFit="1" customWidth="1"/>
    <col min="4356" max="4356" width="9" style="25" bestFit="1" customWidth="1"/>
    <col min="4357" max="4357" width="10.85546875" style="25" bestFit="1" customWidth="1"/>
    <col min="4358" max="4358" width="9" style="25" bestFit="1" customWidth="1"/>
    <col min="4359" max="4359" width="9.7109375" style="25" bestFit="1" customWidth="1"/>
    <col min="4360" max="4360" width="10.85546875" style="25" bestFit="1" customWidth="1"/>
    <col min="4361" max="4365" width="9.7109375" style="25" bestFit="1" customWidth="1"/>
    <col min="4366" max="4386" width="10.5703125" style="25" bestFit="1" customWidth="1"/>
    <col min="4387" max="4390" width="11.28515625" style="25" bestFit="1" customWidth="1"/>
    <col min="4391" max="4392" width="9.140625" style="25"/>
    <col min="4393" max="4393" width="9.7109375" style="25" bestFit="1" customWidth="1"/>
    <col min="4394" max="4394" width="9.140625" style="25"/>
    <col min="4395" max="4396" width="9.7109375" style="25" bestFit="1" customWidth="1"/>
    <col min="4397" max="4397" width="9.140625" style="25"/>
    <col min="4398" max="4399" width="9.7109375" style="25" bestFit="1" customWidth="1"/>
    <col min="4400" max="4400" width="9.140625" style="25"/>
    <col min="4401" max="4402" width="9.7109375" style="25" bestFit="1" customWidth="1"/>
    <col min="4403" max="4404" width="9.140625" style="25"/>
    <col min="4405" max="4405" width="9.7109375" style="25" bestFit="1" customWidth="1"/>
    <col min="4406" max="4406" width="9.140625" style="25"/>
    <col min="4407" max="4408" width="9.7109375" style="25" bestFit="1" customWidth="1"/>
    <col min="4409" max="4409" width="8.7109375" style="25" bestFit="1" customWidth="1"/>
    <col min="4410" max="4411" width="9.7109375" style="25" bestFit="1" customWidth="1"/>
    <col min="4412" max="4412" width="8.7109375" style="25" bestFit="1" customWidth="1"/>
    <col min="4413" max="4414" width="9.7109375" style="25" bestFit="1" customWidth="1"/>
    <col min="4415" max="4608" width="9.140625" style="25"/>
    <col min="4609" max="4609" width="23.28515625" style="25" bestFit="1" customWidth="1"/>
    <col min="4610" max="4610" width="11.5703125" style="25" customWidth="1"/>
    <col min="4611" max="4611" width="8" style="25" bestFit="1" customWidth="1"/>
    <col min="4612" max="4612" width="9" style="25" bestFit="1" customWidth="1"/>
    <col min="4613" max="4613" width="10.85546875" style="25" bestFit="1" customWidth="1"/>
    <col min="4614" max="4614" width="9" style="25" bestFit="1" customWidth="1"/>
    <col min="4615" max="4615" width="9.7109375" style="25" bestFit="1" customWidth="1"/>
    <col min="4616" max="4616" width="10.85546875" style="25" bestFit="1" customWidth="1"/>
    <col min="4617" max="4621" width="9.7109375" style="25" bestFit="1" customWidth="1"/>
    <col min="4622" max="4642" width="10.5703125" style="25" bestFit="1" customWidth="1"/>
    <col min="4643" max="4646" width="11.28515625" style="25" bestFit="1" customWidth="1"/>
    <col min="4647" max="4648" width="9.140625" style="25"/>
    <col min="4649" max="4649" width="9.7109375" style="25" bestFit="1" customWidth="1"/>
    <col min="4650" max="4650" width="9.140625" style="25"/>
    <col min="4651" max="4652" width="9.7109375" style="25" bestFit="1" customWidth="1"/>
    <col min="4653" max="4653" width="9.140625" style="25"/>
    <col min="4654" max="4655" width="9.7109375" style="25" bestFit="1" customWidth="1"/>
    <col min="4656" max="4656" width="9.140625" style="25"/>
    <col min="4657" max="4658" width="9.7109375" style="25" bestFit="1" customWidth="1"/>
    <col min="4659" max="4660" width="9.140625" style="25"/>
    <col min="4661" max="4661" width="9.7109375" style="25" bestFit="1" customWidth="1"/>
    <col min="4662" max="4662" width="9.140625" style="25"/>
    <col min="4663" max="4664" width="9.7109375" style="25" bestFit="1" customWidth="1"/>
    <col min="4665" max="4665" width="8.7109375" style="25" bestFit="1" customWidth="1"/>
    <col min="4666" max="4667" width="9.7109375" style="25" bestFit="1" customWidth="1"/>
    <col min="4668" max="4668" width="8.7109375" style="25" bestFit="1" customWidth="1"/>
    <col min="4669" max="4670" width="9.7109375" style="25" bestFit="1" customWidth="1"/>
    <col min="4671" max="4864" width="9.140625" style="25"/>
    <col min="4865" max="4865" width="23.28515625" style="25" bestFit="1" customWidth="1"/>
    <col min="4866" max="4866" width="11.5703125" style="25" customWidth="1"/>
    <col min="4867" max="4867" width="8" style="25" bestFit="1" customWidth="1"/>
    <col min="4868" max="4868" width="9" style="25" bestFit="1" customWidth="1"/>
    <col min="4869" max="4869" width="10.85546875" style="25" bestFit="1" customWidth="1"/>
    <col min="4870" max="4870" width="9" style="25" bestFit="1" customWidth="1"/>
    <col min="4871" max="4871" width="9.7109375" style="25" bestFit="1" customWidth="1"/>
    <col min="4872" max="4872" width="10.85546875" style="25" bestFit="1" customWidth="1"/>
    <col min="4873" max="4877" width="9.7109375" style="25" bestFit="1" customWidth="1"/>
    <col min="4878" max="4898" width="10.5703125" style="25" bestFit="1" customWidth="1"/>
    <col min="4899" max="4902" width="11.28515625" style="25" bestFit="1" customWidth="1"/>
    <col min="4903" max="4904" width="9.140625" style="25"/>
    <col min="4905" max="4905" width="9.7109375" style="25" bestFit="1" customWidth="1"/>
    <col min="4906" max="4906" width="9.140625" style="25"/>
    <col min="4907" max="4908" width="9.7109375" style="25" bestFit="1" customWidth="1"/>
    <col min="4909" max="4909" width="9.140625" style="25"/>
    <col min="4910" max="4911" width="9.7109375" style="25" bestFit="1" customWidth="1"/>
    <col min="4912" max="4912" width="9.140625" style="25"/>
    <col min="4913" max="4914" width="9.7109375" style="25" bestFit="1" customWidth="1"/>
    <col min="4915" max="4916" width="9.140625" style="25"/>
    <col min="4917" max="4917" width="9.7109375" style="25" bestFit="1" customWidth="1"/>
    <col min="4918" max="4918" width="9.140625" style="25"/>
    <col min="4919" max="4920" width="9.7109375" style="25" bestFit="1" customWidth="1"/>
    <col min="4921" max="4921" width="8.7109375" style="25" bestFit="1" customWidth="1"/>
    <col min="4922" max="4923" width="9.7109375" style="25" bestFit="1" customWidth="1"/>
    <col min="4924" max="4924" width="8.7109375" style="25" bestFit="1" customWidth="1"/>
    <col min="4925" max="4926" width="9.7109375" style="25" bestFit="1" customWidth="1"/>
    <col min="4927" max="5120" width="9.140625" style="25"/>
    <col min="5121" max="5121" width="23.28515625" style="25" bestFit="1" customWidth="1"/>
    <col min="5122" max="5122" width="11.5703125" style="25" customWidth="1"/>
    <col min="5123" max="5123" width="8" style="25" bestFit="1" customWidth="1"/>
    <col min="5124" max="5124" width="9" style="25" bestFit="1" customWidth="1"/>
    <col min="5125" max="5125" width="10.85546875" style="25" bestFit="1" customWidth="1"/>
    <col min="5126" max="5126" width="9" style="25" bestFit="1" customWidth="1"/>
    <col min="5127" max="5127" width="9.7109375" style="25" bestFit="1" customWidth="1"/>
    <col min="5128" max="5128" width="10.85546875" style="25" bestFit="1" customWidth="1"/>
    <col min="5129" max="5133" width="9.7109375" style="25" bestFit="1" customWidth="1"/>
    <col min="5134" max="5154" width="10.5703125" style="25" bestFit="1" customWidth="1"/>
    <col min="5155" max="5158" width="11.28515625" style="25" bestFit="1" customWidth="1"/>
    <col min="5159" max="5160" width="9.140625" style="25"/>
    <col min="5161" max="5161" width="9.7109375" style="25" bestFit="1" customWidth="1"/>
    <col min="5162" max="5162" width="9.140625" style="25"/>
    <col min="5163" max="5164" width="9.7109375" style="25" bestFit="1" customWidth="1"/>
    <col min="5165" max="5165" width="9.140625" style="25"/>
    <col min="5166" max="5167" width="9.7109375" style="25" bestFit="1" customWidth="1"/>
    <col min="5168" max="5168" width="9.140625" style="25"/>
    <col min="5169" max="5170" width="9.7109375" style="25" bestFit="1" customWidth="1"/>
    <col min="5171" max="5172" width="9.140625" style="25"/>
    <col min="5173" max="5173" width="9.7109375" style="25" bestFit="1" customWidth="1"/>
    <col min="5174" max="5174" width="9.140625" style="25"/>
    <col min="5175" max="5176" width="9.7109375" style="25" bestFit="1" customWidth="1"/>
    <col min="5177" max="5177" width="8.7109375" style="25" bestFit="1" customWidth="1"/>
    <col min="5178" max="5179" width="9.7109375" style="25" bestFit="1" customWidth="1"/>
    <col min="5180" max="5180" width="8.7109375" style="25" bestFit="1" customWidth="1"/>
    <col min="5181" max="5182" width="9.7109375" style="25" bestFit="1" customWidth="1"/>
    <col min="5183" max="5376" width="9.140625" style="25"/>
    <col min="5377" max="5377" width="23.28515625" style="25" bestFit="1" customWidth="1"/>
    <col min="5378" max="5378" width="11.5703125" style="25" customWidth="1"/>
    <col min="5379" max="5379" width="8" style="25" bestFit="1" customWidth="1"/>
    <col min="5380" max="5380" width="9" style="25" bestFit="1" customWidth="1"/>
    <col min="5381" max="5381" width="10.85546875" style="25" bestFit="1" customWidth="1"/>
    <col min="5382" max="5382" width="9" style="25" bestFit="1" customWidth="1"/>
    <col min="5383" max="5383" width="9.7109375" style="25" bestFit="1" customWidth="1"/>
    <col min="5384" max="5384" width="10.85546875" style="25" bestFit="1" customWidth="1"/>
    <col min="5385" max="5389" width="9.7109375" style="25" bestFit="1" customWidth="1"/>
    <col min="5390" max="5410" width="10.5703125" style="25" bestFit="1" customWidth="1"/>
    <col min="5411" max="5414" width="11.28515625" style="25" bestFit="1" customWidth="1"/>
    <col min="5415" max="5416" width="9.140625" style="25"/>
    <col min="5417" max="5417" width="9.7109375" style="25" bestFit="1" customWidth="1"/>
    <col min="5418" max="5418" width="9.140625" style="25"/>
    <col min="5419" max="5420" width="9.7109375" style="25" bestFit="1" customWidth="1"/>
    <col min="5421" max="5421" width="9.140625" style="25"/>
    <col min="5422" max="5423" width="9.7109375" style="25" bestFit="1" customWidth="1"/>
    <col min="5424" max="5424" width="9.140625" style="25"/>
    <col min="5425" max="5426" width="9.7109375" style="25" bestFit="1" customWidth="1"/>
    <col min="5427" max="5428" width="9.140625" style="25"/>
    <col min="5429" max="5429" width="9.7109375" style="25" bestFit="1" customWidth="1"/>
    <col min="5430" max="5430" width="9.140625" style="25"/>
    <col min="5431" max="5432" width="9.7109375" style="25" bestFit="1" customWidth="1"/>
    <col min="5433" max="5433" width="8.7109375" style="25" bestFit="1" customWidth="1"/>
    <col min="5434" max="5435" width="9.7109375" style="25" bestFit="1" customWidth="1"/>
    <col min="5436" max="5436" width="8.7109375" style="25" bestFit="1" customWidth="1"/>
    <col min="5437" max="5438" width="9.7109375" style="25" bestFit="1" customWidth="1"/>
    <col min="5439" max="5632" width="9.140625" style="25"/>
    <col min="5633" max="5633" width="23.28515625" style="25" bestFit="1" customWidth="1"/>
    <col min="5634" max="5634" width="11.5703125" style="25" customWidth="1"/>
    <col min="5635" max="5635" width="8" style="25" bestFit="1" customWidth="1"/>
    <col min="5636" max="5636" width="9" style="25" bestFit="1" customWidth="1"/>
    <col min="5637" max="5637" width="10.85546875" style="25" bestFit="1" customWidth="1"/>
    <col min="5638" max="5638" width="9" style="25" bestFit="1" customWidth="1"/>
    <col min="5639" max="5639" width="9.7109375" style="25" bestFit="1" customWidth="1"/>
    <col min="5640" max="5640" width="10.85546875" style="25" bestFit="1" customWidth="1"/>
    <col min="5641" max="5645" width="9.7109375" style="25" bestFit="1" customWidth="1"/>
    <col min="5646" max="5666" width="10.5703125" style="25" bestFit="1" customWidth="1"/>
    <col min="5667" max="5670" width="11.28515625" style="25" bestFit="1" customWidth="1"/>
    <col min="5671" max="5672" width="9.140625" style="25"/>
    <col min="5673" max="5673" width="9.7109375" style="25" bestFit="1" customWidth="1"/>
    <col min="5674" max="5674" width="9.140625" style="25"/>
    <col min="5675" max="5676" width="9.7109375" style="25" bestFit="1" customWidth="1"/>
    <col min="5677" max="5677" width="9.140625" style="25"/>
    <col min="5678" max="5679" width="9.7109375" style="25" bestFit="1" customWidth="1"/>
    <col min="5680" max="5680" width="9.140625" style="25"/>
    <col min="5681" max="5682" width="9.7109375" style="25" bestFit="1" customWidth="1"/>
    <col min="5683" max="5684" width="9.140625" style="25"/>
    <col min="5685" max="5685" width="9.7109375" style="25" bestFit="1" customWidth="1"/>
    <col min="5686" max="5686" width="9.140625" style="25"/>
    <col min="5687" max="5688" width="9.7109375" style="25" bestFit="1" customWidth="1"/>
    <col min="5689" max="5689" width="8.7109375" style="25" bestFit="1" customWidth="1"/>
    <col min="5690" max="5691" width="9.7109375" style="25" bestFit="1" customWidth="1"/>
    <col min="5692" max="5692" width="8.7109375" style="25" bestFit="1" customWidth="1"/>
    <col min="5693" max="5694" width="9.7109375" style="25" bestFit="1" customWidth="1"/>
    <col min="5695" max="5888" width="9.140625" style="25"/>
    <col min="5889" max="5889" width="23.28515625" style="25" bestFit="1" customWidth="1"/>
    <col min="5890" max="5890" width="11.5703125" style="25" customWidth="1"/>
    <col min="5891" max="5891" width="8" style="25" bestFit="1" customWidth="1"/>
    <col min="5892" max="5892" width="9" style="25" bestFit="1" customWidth="1"/>
    <col min="5893" max="5893" width="10.85546875" style="25" bestFit="1" customWidth="1"/>
    <col min="5894" max="5894" width="9" style="25" bestFit="1" customWidth="1"/>
    <col min="5895" max="5895" width="9.7109375" style="25" bestFit="1" customWidth="1"/>
    <col min="5896" max="5896" width="10.85546875" style="25" bestFit="1" customWidth="1"/>
    <col min="5897" max="5901" width="9.7109375" style="25" bestFit="1" customWidth="1"/>
    <col min="5902" max="5922" width="10.5703125" style="25" bestFit="1" customWidth="1"/>
    <col min="5923" max="5926" width="11.28515625" style="25" bestFit="1" customWidth="1"/>
    <col min="5927" max="5928" width="9.140625" style="25"/>
    <col min="5929" max="5929" width="9.7109375" style="25" bestFit="1" customWidth="1"/>
    <col min="5930" max="5930" width="9.140625" style="25"/>
    <col min="5931" max="5932" width="9.7109375" style="25" bestFit="1" customWidth="1"/>
    <col min="5933" max="5933" width="9.140625" style="25"/>
    <col min="5934" max="5935" width="9.7109375" style="25" bestFit="1" customWidth="1"/>
    <col min="5936" max="5936" width="9.140625" style="25"/>
    <col min="5937" max="5938" width="9.7109375" style="25" bestFit="1" customWidth="1"/>
    <col min="5939" max="5940" width="9.140625" style="25"/>
    <col min="5941" max="5941" width="9.7109375" style="25" bestFit="1" customWidth="1"/>
    <col min="5942" max="5942" width="9.140625" style="25"/>
    <col min="5943" max="5944" width="9.7109375" style="25" bestFit="1" customWidth="1"/>
    <col min="5945" max="5945" width="8.7109375" style="25" bestFit="1" customWidth="1"/>
    <col min="5946" max="5947" width="9.7109375" style="25" bestFit="1" customWidth="1"/>
    <col min="5948" max="5948" width="8.7109375" style="25" bestFit="1" customWidth="1"/>
    <col min="5949" max="5950" width="9.7109375" style="25" bestFit="1" customWidth="1"/>
    <col min="5951" max="6144" width="9.140625" style="25"/>
    <col min="6145" max="6145" width="23.28515625" style="25" bestFit="1" customWidth="1"/>
    <col min="6146" max="6146" width="11.5703125" style="25" customWidth="1"/>
    <col min="6147" max="6147" width="8" style="25" bestFit="1" customWidth="1"/>
    <col min="6148" max="6148" width="9" style="25" bestFit="1" customWidth="1"/>
    <col min="6149" max="6149" width="10.85546875" style="25" bestFit="1" customWidth="1"/>
    <col min="6150" max="6150" width="9" style="25" bestFit="1" customWidth="1"/>
    <col min="6151" max="6151" width="9.7109375" style="25" bestFit="1" customWidth="1"/>
    <col min="6152" max="6152" width="10.85546875" style="25" bestFit="1" customWidth="1"/>
    <col min="6153" max="6157" width="9.7109375" style="25" bestFit="1" customWidth="1"/>
    <col min="6158" max="6178" width="10.5703125" style="25" bestFit="1" customWidth="1"/>
    <col min="6179" max="6182" width="11.28515625" style="25" bestFit="1" customWidth="1"/>
    <col min="6183" max="6184" width="9.140625" style="25"/>
    <col min="6185" max="6185" width="9.7109375" style="25" bestFit="1" customWidth="1"/>
    <col min="6186" max="6186" width="9.140625" style="25"/>
    <col min="6187" max="6188" width="9.7109375" style="25" bestFit="1" customWidth="1"/>
    <col min="6189" max="6189" width="9.140625" style="25"/>
    <col min="6190" max="6191" width="9.7109375" style="25" bestFit="1" customWidth="1"/>
    <col min="6192" max="6192" width="9.140625" style="25"/>
    <col min="6193" max="6194" width="9.7109375" style="25" bestFit="1" customWidth="1"/>
    <col min="6195" max="6196" width="9.140625" style="25"/>
    <col min="6197" max="6197" width="9.7109375" style="25" bestFit="1" customWidth="1"/>
    <col min="6198" max="6198" width="9.140625" style="25"/>
    <col min="6199" max="6200" width="9.7109375" style="25" bestFit="1" customWidth="1"/>
    <col min="6201" max="6201" width="8.7109375" style="25" bestFit="1" customWidth="1"/>
    <col min="6202" max="6203" width="9.7109375" style="25" bestFit="1" customWidth="1"/>
    <col min="6204" max="6204" width="8.7109375" style="25" bestFit="1" customWidth="1"/>
    <col min="6205" max="6206" width="9.7109375" style="25" bestFit="1" customWidth="1"/>
    <col min="6207" max="6400" width="9.140625" style="25"/>
    <col min="6401" max="6401" width="23.28515625" style="25" bestFit="1" customWidth="1"/>
    <col min="6402" max="6402" width="11.5703125" style="25" customWidth="1"/>
    <col min="6403" max="6403" width="8" style="25" bestFit="1" customWidth="1"/>
    <col min="6404" max="6404" width="9" style="25" bestFit="1" customWidth="1"/>
    <col min="6405" max="6405" width="10.85546875" style="25" bestFit="1" customWidth="1"/>
    <col min="6406" max="6406" width="9" style="25" bestFit="1" customWidth="1"/>
    <col min="6407" max="6407" width="9.7109375" style="25" bestFit="1" customWidth="1"/>
    <col min="6408" max="6408" width="10.85546875" style="25" bestFit="1" customWidth="1"/>
    <col min="6409" max="6413" width="9.7109375" style="25" bestFit="1" customWidth="1"/>
    <col min="6414" max="6434" width="10.5703125" style="25" bestFit="1" customWidth="1"/>
    <col min="6435" max="6438" width="11.28515625" style="25" bestFit="1" customWidth="1"/>
    <col min="6439" max="6440" width="9.140625" style="25"/>
    <col min="6441" max="6441" width="9.7109375" style="25" bestFit="1" customWidth="1"/>
    <col min="6442" max="6442" width="9.140625" style="25"/>
    <col min="6443" max="6444" width="9.7109375" style="25" bestFit="1" customWidth="1"/>
    <col min="6445" max="6445" width="9.140625" style="25"/>
    <col min="6446" max="6447" width="9.7109375" style="25" bestFit="1" customWidth="1"/>
    <col min="6448" max="6448" width="9.140625" style="25"/>
    <col min="6449" max="6450" width="9.7109375" style="25" bestFit="1" customWidth="1"/>
    <col min="6451" max="6452" width="9.140625" style="25"/>
    <col min="6453" max="6453" width="9.7109375" style="25" bestFit="1" customWidth="1"/>
    <col min="6454" max="6454" width="9.140625" style="25"/>
    <col min="6455" max="6456" width="9.7109375" style="25" bestFit="1" customWidth="1"/>
    <col min="6457" max="6457" width="8.7109375" style="25" bestFit="1" customWidth="1"/>
    <col min="6458" max="6459" width="9.7109375" style="25" bestFit="1" customWidth="1"/>
    <col min="6460" max="6460" width="8.7109375" style="25" bestFit="1" customWidth="1"/>
    <col min="6461" max="6462" width="9.7109375" style="25" bestFit="1" customWidth="1"/>
    <col min="6463" max="6656" width="9.140625" style="25"/>
    <col min="6657" max="6657" width="23.28515625" style="25" bestFit="1" customWidth="1"/>
    <col min="6658" max="6658" width="11.5703125" style="25" customWidth="1"/>
    <col min="6659" max="6659" width="8" style="25" bestFit="1" customWidth="1"/>
    <col min="6660" max="6660" width="9" style="25" bestFit="1" customWidth="1"/>
    <col min="6661" max="6661" width="10.85546875" style="25" bestFit="1" customWidth="1"/>
    <col min="6662" max="6662" width="9" style="25" bestFit="1" customWidth="1"/>
    <col min="6663" max="6663" width="9.7109375" style="25" bestFit="1" customWidth="1"/>
    <col min="6664" max="6664" width="10.85546875" style="25" bestFit="1" customWidth="1"/>
    <col min="6665" max="6669" width="9.7109375" style="25" bestFit="1" customWidth="1"/>
    <col min="6670" max="6690" width="10.5703125" style="25" bestFit="1" customWidth="1"/>
    <col min="6691" max="6694" width="11.28515625" style="25" bestFit="1" customWidth="1"/>
    <col min="6695" max="6696" width="9.140625" style="25"/>
    <col min="6697" max="6697" width="9.7109375" style="25" bestFit="1" customWidth="1"/>
    <col min="6698" max="6698" width="9.140625" style="25"/>
    <col min="6699" max="6700" width="9.7109375" style="25" bestFit="1" customWidth="1"/>
    <col min="6701" max="6701" width="9.140625" style="25"/>
    <col min="6702" max="6703" width="9.7109375" style="25" bestFit="1" customWidth="1"/>
    <col min="6704" max="6704" width="9.140625" style="25"/>
    <col min="6705" max="6706" width="9.7109375" style="25" bestFit="1" customWidth="1"/>
    <col min="6707" max="6708" width="9.140625" style="25"/>
    <col min="6709" max="6709" width="9.7109375" style="25" bestFit="1" customWidth="1"/>
    <col min="6710" max="6710" width="9.140625" style="25"/>
    <col min="6711" max="6712" width="9.7109375" style="25" bestFit="1" customWidth="1"/>
    <col min="6713" max="6713" width="8.7109375" style="25" bestFit="1" customWidth="1"/>
    <col min="6714" max="6715" width="9.7109375" style="25" bestFit="1" customWidth="1"/>
    <col min="6716" max="6716" width="8.7109375" style="25" bestFit="1" customWidth="1"/>
    <col min="6717" max="6718" width="9.7109375" style="25" bestFit="1" customWidth="1"/>
    <col min="6719" max="6912" width="9.140625" style="25"/>
    <col min="6913" max="6913" width="23.28515625" style="25" bestFit="1" customWidth="1"/>
    <col min="6914" max="6914" width="11.5703125" style="25" customWidth="1"/>
    <col min="6915" max="6915" width="8" style="25" bestFit="1" customWidth="1"/>
    <col min="6916" max="6916" width="9" style="25" bestFit="1" customWidth="1"/>
    <col min="6917" max="6917" width="10.85546875" style="25" bestFit="1" customWidth="1"/>
    <col min="6918" max="6918" width="9" style="25" bestFit="1" customWidth="1"/>
    <col min="6919" max="6919" width="9.7109375" style="25" bestFit="1" customWidth="1"/>
    <col min="6920" max="6920" width="10.85546875" style="25" bestFit="1" customWidth="1"/>
    <col min="6921" max="6925" width="9.7109375" style="25" bestFit="1" customWidth="1"/>
    <col min="6926" max="6946" width="10.5703125" style="25" bestFit="1" customWidth="1"/>
    <col min="6947" max="6950" width="11.28515625" style="25" bestFit="1" customWidth="1"/>
    <col min="6951" max="6952" width="9.140625" style="25"/>
    <col min="6953" max="6953" width="9.7109375" style="25" bestFit="1" customWidth="1"/>
    <col min="6954" max="6954" width="9.140625" style="25"/>
    <col min="6955" max="6956" width="9.7109375" style="25" bestFit="1" customWidth="1"/>
    <col min="6957" max="6957" width="9.140625" style="25"/>
    <col min="6958" max="6959" width="9.7109375" style="25" bestFit="1" customWidth="1"/>
    <col min="6960" max="6960" width="9.140625" style="25"/>
    <col min="6961" max="6962" width="9.7109375" style="25" bestFit="1" customWidth="1"/>
    <col min="6963" max="6964" width="9.140625" style="25"/>
    <col min="6965" max="6965" width="9.7109375" style="25" bestFit="1" customWidth="1"/>
    <col min="6966" max="6966" width="9.140625" style="25"/>
    <col min="6967" max="6968" width="9.7109375" style="25" bestFit="1" customWidth="1"/>
    <col min="6969" max="6969" width="8.7109375" style="25" bestFit="1" customWidth="1"/>
    <col min="6970" max="6971" width="9.7109375" style="25" bestFit="1" customWidth="1"/>
    <col min="6972" max="6972" width="8.7109375" style="25" bestFit="1" customWidth="1"/>
    <col min="6973" max="6974" width="9.7109375" style="25" bestFit="1" customWidth="1"/>
    <col min="6975" max="7168" width="9.140625" style="25"/>
    <col min="7169" max="7169" width="23.28515625" style="25" bestFit="1" customWidth="1"/>
    <col min="7170" max="7170" width="11.5703125" style="25" customWidth="1"/>
    <col min="7171" max="7171" width="8" style="25" bestFit="1" customWidth="1"/>
    <col min="7172" max="7172" width="9" style="25" bestFit="1" customWidth="1"/>
    <col min="7173" max="7173" width="10.85546875" style="25" bestFit="1" customWidth="1"/>
    <col min="7174" max="7174" width="9" style="25" bestFit="1" customWidth="1"/>
    <col min="7175" max="7175" width="9.7109375" style="25" bestFit="1" customWidth="1"/>
    <col min="7176" max="7176" width="10.85546875" style="25" bestFit="1" customWidth="1"/>
    <col min="7177" max="7181" width="9.7109375" style="25" bestFit="1" customWidth="1"/>
    <col min="7182" max="7202" width="10.5703125" style="25" bestFit="1" customWidth="1"/>
    <col min="7203" max="7206" width="11.28515625" style="25" bestFit="1" customWidth="1"/>
    <col min="7207" max="7208" width="9.140625" style="25"/>
    <col min="7209" max="7209" width="9.7109375" style="25" bestFit="1" customWidth="1"/>
    <col min="7210" max="7210" width="9.140625" style="25"/>
    <col min="7211" max="7212" width="9.7109375" style="25" bestFit="1" customWidth="1"/>
    <col min="7213" max="7213" width="9.140625" style="25"/>
    <col min="7214" max="7215" width="9.7109375" style="25" bestFit="1" customWidth="1"/>
    <col min="7216" max="7216" width="9.140625" style="25"/>
    <col min="7217" max="7218" width="9.7109375" style="25" bestFit="1" customWidth="1"/>
    <col min="7219" max="7220" width="9.140625" style="25"/>
    <col min="7221" max="7221" width="9.7109375" style="25" bestFit="1" customWidth="1"/>
    <col min="7222" max="7222" width="9.140625" style="25"/>
    <col min="7223" max="7224" width="9.7109375" style="25" bestFit="1" customWidth="1"/>
    <col min="7225" max="7225" width="8.7109375" style="25" bestFit="1" customWidth="1"/>
    <col min="7226" max="7227" width="9.7109375" style="25" bestFit="1" customWidth="1"/>
    <col min="7228" max="7228" width="8.7109375" style="25" bestFit="1" customWidth="1"/>
    <col min="7229" max="7230" width="9.7109375" style="25" bestFit="1" customWidth="1"/>
    <col min="7231" max="7424" width="9.140625" style="25"/>
    <col min="7425" max="7425" width="23.28515625" style="25" bestFit="1" customWidth="1"/>
    <col min="7426" max="7426" width="11.5703125" style="25" customWidth="1"/>
    <col min="7427" max="7427" width="8" style="25" bestFit="1" customWidth="1"/>
    <col min="7428" max="7428" width="9" style="25" bestFit="1" customWidth="1"/>
    <col min="7429" max="7429" width="10.85546875" style="25" bestFit="1" customWidth="1"/>
    <col min="7430" max="7430" width="9" style="25" bestFit="1" customWidth="1"/>
    <col min="7431" max="7431" width="9.7109375" style="25" bestFit="1" customWidth="1"/>
    <col min="7432" max="7432" width="10.85546875" style="25" bestFit="1" customWidth="1"/>
    <col min="7433" max="7437" width="9.7109375" style="25" bestFit="1" customWidth="1"/>
    <col min="7438" max="7458" width="10.5703125" style="25" bestFit="1" customWidth="1"/>
    <col min="7459" max="7462" width="11.28515625" style="25" bestFit="1" customWidth="1"/>
    <col min="7463" max="7464" width="9.140625" style="25"/>
    <col min="7465" max="7465" width="9.7109375" style="25" bestFit="1" customWidth="1"/>
    <col min="7466" max="7466" width="9.140625" style="25"/>
    <col min="7467" max="7468" width="9.7109375" style="25" bestFit="1" customWidth="1"/>
    <col min="7469" max="7469" width="9.140625" style="25"/>
    <col min="7470" max="7471" width="9.7109375" style="25" bestFit="1" customWidth="1"/>
    <col min="7472" max="7472" width="9.140625" style="25"/>
    <col min="7473" max="7474" width="9.7109375" style="25" bestFit="1" customWidth="1"/>
    <col min="7475" max="7476" width="9.140625" style="25"/>
    <col min="7477" max="7477" width="9.7109375" style="25" bestFit="1" customWidth="1"/>
    <col min="7478" max="7478" width="9.140625" style="25"/>
    <col min="7479" max="7480" width="9.7109375" style="25" bestFit="1" customWidth="1"/>
    <col min="7481" max="7481" width="8.7109375" style="25" bestFit="1" customWidth="1"/>
    <col min="7482" max="7483" width="9.7109375" style="25" bestFit="1" customWidth="1"/>
    <col min="7484" max="7484" width="8.7109375" style="25" bestFit="1" customWidth="1"/>
    <col min="7485" max="7486" width="9.7109375" style="25" bestFit="1" customWidth="1"/>
    <col min="7487" max="7680" width="9.140625" style="25"/>
    <col min="7681" max="7681" width="23.28515625" style="25" bestFit="1" customWidth="1"/>
    <col min="7682" max="7682" width="11.5703125" style="25" customWidth="1"/>
    <col min="7683" max="7683" width="8" style="25" bestFit="1" customWidth="1"/>
    <col min="7684" max="7684" width="9" style="25" bestFit="1" customWidth="1"/>
    <col min="7685" max="7685" width="10.85546875" style="25" bestFit="1" customWidth="1"/>
    <col min="7686" max="7686" width="9" style="25" bestFit="1" customWidth="1"/>
    <col min="7687" max="7687" width="9.7109375" style="25" bestFit="1" customWidth="1"/>
    <col min="7688" max="7688" width="10.85546875" style="25" bestFit="1" customWidth="1"/>
    <col min="7689" max="7693" width="9.7109375" style="25" bestFit="1" customWidth="1"/>
    <col min="7694" max="7714" width="10.5703125" style="25" bestFit="1" customWidth="1"/>
    <col min="7715" max="7718" width="11.28515625" style="25" bestFit="1" customWidth="1"/>
    <col min="7719" max="7720" width="9.140625" style="25"/>
    <col min="7721" max="7721" width="9.7109375" style="25" bestFit="1" customWidth="1"/>
    <col min="7722" max="7722" width="9.140625" style="25"/>
    <col min="7723" max="7724" width="9.7109375" style="25" bestFit="1" customWidth="1"/>
    <col min="7725" max="7725" width="9.140625" style="25"/>
    <col min="7726" max="7727" width="9.7109375" style="25" bestFit="1" customWidth="1"/>
    <col min="7728" max="7728" width="9.140625" style="25"/>
    <col min="7729" max="7730" width="9.7109375" style="25" bestFit="1" customWidth="1"/>
    <col min="7731" max="7732" width="9.140625" style="25"/>
    <col min="7733" max="7733" width="9.7109375" style="25" bestFit="1" customWidth="1"/>
    <col min="7734" max="7734" width="9.140625" style="25"/>
    <col min="7735" max="7736" width="9.7109375" style="25" bestFit="1" customWidth="1"/>
    <col min="7737" max="7737" width="8.7109375" style="25" bestFit="1" customWidth="1"/>
    <col min="7738" max="7739" width="9.7109375" style="25" bestFit="1" customWidth="1"/>
    <col min="7740" max="7740" width="8.7109375" style="25" bestFit="1" customWidth="1"/>
    <col min="7741" max="7742" width="9.7109375" style="25" bestFit="1" customWidth="1"/>
    <col min="7743" max="7936" width="9.140625" style="25"/>
    <col min="7937" max="7937" width="23.28515625" style="25" bestFit="1" customWidth="1"/>
    <col min="7938" max="7938" width="11.5703125" style="25" customWidth="1"/>
    <col min="7939" max="7939" width="8" style="25" bestFit="1" customWidth="1"/>
    <col min="7940" max="7940" width="9" style="25" bestFit="1" customWidth="1"/>
    <col min="7941" max="7941" width="10.85546875" style="25" bestFit="1" customWidth="1"/>
    <col min="7942" max="7942" width="9" style="25" bestFit="1" customWidth="1"/>
    <col min="7943" max="7943" width="9.7109375" style="25" bestFit="1" customWidth="1"/>
    <col min="7944" max="7944" width="10.85546875" style="25" bestFit="1" customWidth="1"/>
    <col min="7945" max="7949" width="9.7109375" style="25" bestFit="1" customWidth="1"/>
    <col min="7950" max="7970" width="10.5703125" style="25" bestFit="1" customWidth="1"/>
    <col min="7971" max="7974" width="11.28515625" style="25" bestFit="1" customWidth="1"/>
    <col min="7975" max="7976" width="9.140625" style="25"/>
    <col min="7977" max="7977" width="9.7109375" style="25" bestFit="1" customWidth="1"/>
    <col min="7978" max="7978" width="9.140625" style="25"/>
    <col min="7979" max="7980" width="9.7109375" style="25" bestFit="1" customWidth="1"/>
    <col min="7981" max="7981" width="9.140625" style="25"/>
    <col min="7982" max="7983" width="9.7109375" style="25" bestFit="1" customWidth="1"/>
    <col min="7984" max="7984" width="9.140625" style="25"/>
    <col min="7985" max="7986" width="9.7109375" style="25" bestFit="1" customWidth="1"/>
    <col min="7987" max="7988" width="9.140625" style="25"/>
    <col min="7989" max="7989" width="9.7109375" style="25" bestFit="1" customWidth="1"/>
    <col min="7990" max="7990" width="9.140625" style="25"/>
    <col min="7991" max="7992" width="9.7109375" style="25" bestFit="1" customWidth="1"/>
    <col min="7993" max="7993" width="8.7109375" style="25" bestFit="1" customWidth="1"/>
    <col min="7994" max="7995" width="9.7109375" style="25" bestFit="1" customWidth="1"/>
    <col min="7996" max="7996" width="8.7109375" style="25" bestFit="1" customWidth="1"/>
    <col min="7997" max="7998" width="9.7109375" style="25" bestFit="1" customWidth="1"/>
    <col min="7999" max="8192" width="9.140625" style="25"/>
    <col min="8193" max="8193" width="23.28515625" style="25" bestFit="1" customWidth="1"/>
    <col min="8194" max="8194" width="11.5703125" style="25" customWidth="1"/>
    <col min="8195" max="8195" width="8" style="25" bestFit="1" customWidth="1"/>
    <col min="8196" max="8196" width="9" style="25" bestFit="1" customWidth="1"/>
    <col min="8197" max="8197" width="10.85546875" style="25" bestFit="1" customWidth="1"/>
    <col min="8198" max="8198" width="9" style="25" bestFit="1" customWidth="1"/>
    <col min="8199" max="8199" width="9.7109375" style="25" bestFit="1" customWidth="1"/>
    <col min="8200" max="8200" width="10.85546875" style="25" bestFit="1" customWidth="1"/>
    <col min="8201" max="8205" width="9.7109375" style="25" bestFit="1" customWidth="1"/>
    <col min="8206" max="8226" width="10.5703125" style="25" bestFit="1" customWidth="1"/>
    <col min="8227" max="8230" width="11.28515625" style="25" bestFit="1" customWidth="1"/>
    <col min="8231" max="8232" width="9.140625" style="25"/>
    <col min="8233" max="8233" width="9.7109375" style="25" bestFit="1" customWidth="1"/>
    <col min="8234" max="8234" width="9.140625" style="25"/>
    <col min="8235" max="8236" width="9.7109375" style="25" bestFit="1" customWidth="1"/>
    <col min="8237" max="8237" width="9.140625" style="25"/>
    <col min="8238" max="8239" width="9.7109375" style="25" bestFit="1" customWidth="1"/>
    <col min="8240" max="8240" width="9.140625" style="25"/>
    <col min="8241" max="8242" width="9.7109375" style="25" bestFit="1" customWidth="1"/>
    <col min="8243" max="8244" width="9.140625" style="25"/>
    <col min="8245" max="8245" width="9.7109375" style="25" bestFit="1" customWidth="1"/>
    <col min="8246" max="8246" width="9.140625" style="25"/>
    <col min="8247" max="8248" width="9.7109375" style="25" bestFit="1" customWidth="1"/>
    <col min="8249" max="8249" width="8.7109375" style="25" bestFit="1" customWidth="1"/>
    <col min="8250" max="8251" width="9.7109375" style="25" bestFit="1" customWidth="1"/>
    <col min="8252" max="8252" width="8.7109375" style="25" bestFit="1" customWidth="1"/>
    <col min="8253" max="8254" width="9.7109375" style="25" bestFit="1" customWidth="1"/>
    <col min="8255" max="8448" width="9.140625" style="25"/>
    <col min="8449" max="8449" width="23.28515625" style="25" bestFit="1" customWidth="1"/>
    <col min="8450" max="8450" width="11.5703125" style="25" customWidth="1"/>
    <col min="8451" max="8451" width="8" style="25" bestFit="1" customWidth="1"/>
    <col min="8452" max="8452" width="9" style="25" bestFit="1" customWidth="1"/>
    <col min="8453" max="8453" width="10.85546875" style="25" bestFit="1" customWidth="1"/>
    <col min="8454" max="8454" width="9" style="25" bestFit="1" customWidth="1"/>
    <col min="8455" max="8455" width="9.7109375" style="25" bestFit="1" customWidth="1"/>
    <col min="8456" max="8456" width="10.85546875" style="25" bestFit="1" customWidth="1"/>
    <col min="8457" max="8461" width="9.7109375" style="25" bestFit="1" customWidth="1"/>
    <col min="8462" max="8482" width="10.5703125" style="25" bestFit="1" customWidth="1"/>
    <col min="8483" max="8486" width="11.28515625" style="25" bestFit="1" customWidth="1"/>
    <col min="8487" max="8488" width="9.140625" style="25"/>
    <col min="8489" max="8489" width="9.7109375" style="25" bestFit="1" customWidth="1"/>
    <col min="8490" max="8490" width="9.140625" style="25"/>
    <col min="8491" max="8492" width="9.7109375" style="25" bestFit="1" customWidth="1"/>
    <col min="8493" max="8493" width="9.140625" style="25"/>
    <col min="8494" max="8495" width="9.7109375" style="25" bestFit="1" customWidth="1"/>
    <col min="8496" max="8496" width="9.140625" style="25"/>
    <col min="8497" max="8498" width="9.7109375" style="25" bestFit="1" customWidth="1"/>
    <col min="8499" max="8500" width="9.140625" style="25"/>
    <col min="8501" max="8501" width="9.7109375" style="25" bestFit="1" customWidth="1"/>
    <col min="8502" max="8502" width="9.140625" style="25"/>
    <col min="8503" max="8504" width="9.7109375" style="25" bestFit="1" customWidth="1"/>
    <col min="8505" max="8505" width="8.7109375" style="25" bestFit="1" customWidth="1"/>
    <col min="8506" max="8507" width="9.7109375" style="25" bestFit="1" customWidth="1"/>
    <col min="8508" max="8508" width="8.7109375" style="25" bestFit="1" customWidth="1"/>
    <col min="8509" max="8510" width="9.7109375" style="25" bestFit="1" customWidth="1"/>
    <col min="8511" max="8704" width="9.140625" style="25"/>
    <col min="8705" max="8705" width="23.28515625" style="25" bestFit="1" customWidth="1"/>
    <col min="8706" max="8706" width="11.5703125" style="25" customWidth="1"/>
    <col min="8707" max="8707" width="8" style="25" bestFit="1" customWidth="1"/>
    <col min="8708" max="8708" width="9" style="25" bestFit="1" customWidth="1"/>
    <col min="8709" max="8709" width="10.85546875" style="25" bestFit="1" customWidth="1"/>
    <col min="8710" max="8710" width="9" style="25" bestFit="1" customWidth="1"/>
    <col min="8711" max="8711" width="9.7109375" style="25" bestFit="1" customWidth="1"/>
    <col min="8712" max="8712" width="10.85546875" style="25" bestFit="1" customWidth="1"/>
    <col min="8713" max="8717" width="9.7109375" style="25" bestFit="1" customWidth="1"/>
    <col min="8718" max="8738" width="10.5703125" style="25" bestFit="1" customWidth="1"/>
    <col min="8739" max="8742" width="11.28515625" style="25" bestFit="1" customWidth="1"/>
    <col min="8743" max="8744" width="9.140625" style="25"/>
    <col min="8745" max="8745" width="9.7109375" style="25" bestFit="1" customWidth="1"/>
    <col min="8746" max="8746" width="9.140625" style="25"/>
    <col min="8747" max="8748" width="9.7109375" style="25" bestFit="1" customWidth="1"/>
    <col min="8749" max="8749" width="9.140625" style="25"/>
    <col min="8750" max="8751" width="9.7109375" style="25" bestFit="1" customWidth="1"/>
    <col min="8752" max="8752" width="9.140625" style="25"/>
    <col min="8753" max="8754" width="9.7109375" style="25" bestFit="1" customWidth="1"/>
    <col min="8755" max="8756" width="9.140625" style="25"/>
    <col min="8757" max="8757" width="9.7109375" style="25" bestFit="1" customWidth="1"/>
    <col min="8758" max="8758" width="9.140625" style="25"/>
    <col min="8759" max="8760" width="9.7109375" style="25" bestFit="1" customWidth="1"/>
    <col min="8761" max="8761" width="8.7109375" style="25" bestFit="1" customWidth="1"/>
    <col min="8762" max="8763" width="9.7109375" style="25" bestFit="1" customWidth="1"/>
    <col min="8764" max="8764" width="8.7109375" style="25" bestFit="1" customWidth="1"/>
    <col min="8765" max="8766" width="9.7109375" style="25" bestFit="1" customWidth="1"/>
    <col min="8767" max="8960" width="9.140625" style="25"/>
    <col min="8961" max="8961" width="23.28515625" style="25" bestFit="1" customWidth="1"/>
    <col min="8962" max="8962" width="11.5703125" style="25" customWidth="1"/>
    <col min="8963" max="8963" width="8" style="25" bestFit="1" customWidth="1"/>
    <col min="8964" max="8964" width="9" style="25" bestFit="1" customWidth="1"/>
    <col min="8965" max="8965" width="10.85546875" style="25" bestFit="1" customWidth="1"/>
    <col min="8966" max="8966" width="9" style="25" bestFit="1" customWidth="1"/>
    <col min="8967" max="8967" width="9.7109375" style="25" bestFit="1" customWidth="1"/>
    <col min="8968" max="8968" width="10.85546875" style="25" bestFit="1" customWidth="1"/>
    <col min="8969" max="8973" width="9.7109375" style="25" bestFit="1" customWidth="1"/>
    <col min="8974" max="8994" width="10.5703125" style="25" bestFit="1" customWidth="1"/>
    <col min="8995" max="8998" width="11.28515625" style="25" bestFit="1" customWidth="1"/>
    <col min="8999" max="9000" width="9.140625" style="25"/>
    <col min="9001" max="9001" width="9.7109375" style="25" bestFit="1" customWidth="1"/>
    <col min="9002" max="9002" width="9.140625" style="25"/>
    <col min="9003" max="9004" width="9.7109375" style="25" bestFit="1" customWidth="1"/>
    <col min="9005" max="9005" width="9.140625" style="25"/>
    <col min="9006" max="9007" width="9.7109375" style="25" bestFit="1" customWidth="1"/>
    <col min="9008" max="9008" width="9.140625" style="25"/>
    <col min="9009" max="9010" width="9.7109375" style="25" bestFit="1" customWidth="1"/>
    <col min="9011" max="9012" width="9.140625" style="25"/>
    <col min="9013" max="9013" width="9.7109375" style="25" bestFit="1" customWidth="1"/>
    <col min="9014" max="9014" width="9.140625" style="25"/>
    <col min="9015" max="9016" width="9.7109375" style="25" bestFit="1" customWidth="1"/>
    <col min="9017" max="9017" width="8.7109375" style="25" bestFit="1" customWidth="1"/>
    <col min="9018" max="9019" width="9.7109375" style="25" bestFit="1" customWidth="1"/>
    <col min="9020" max="9020" width="8.7109375" style="25" bestFit="1" customWidth="1"/>
    <col min="9021" max="9022" width="9.7109375" style="25" bestFit="1" customWidth="1"/>
    <col min="9023" max="9216" width="9.140625" style="25"/>
    <col min="9217" max="9217" width="23.28515625" style="25" bestFit="1" customWidth="1"/>
    <col min="9218" max="9218" width="11.5703125" style="25" customWidth="1"/>
    <col min="9219" max="9219" width="8" style="25" bestFit="1" customWidth="1"/>
    <col min="9220" max="9220" width="9" style="25" bestFit="1" customWidth="1"/>
    <col min="9221" max="9221" width="10.85546875" style="25" bestFit="1" customWidth="1"/>
    <col min="9222" max="9222" width="9" style="25" bestFit="1" customWidth="1"/>
    <col min="9223" max="9223" width="9.7109375" style="25" bestFit="1" customWidth="1"/>
    <col min="9224" max="9224" width="10.85546875" style="25" bestFit="1" customWidth="1"/>
    <col min="9225" max="9229" width="9.7109375" style="25" bestFit="1" customWidth="1"/>
    <col min="9230" max="9250" width="10.5703125" style="25" bestFit="1" customWidth="1"/>
    <col min="9251" max="9254" width="11.28515625" style="25" bestFit="1" customWidth="1"/>
    <col min="9255" max="9256" width="9.140625" style="25"/>
    <col min="9257" max="9257" width="9.7109375" style="25" bestFit="1" customWidth="1"/>
    <col min="9258" max="9258" width="9.140625" style="25"/>
    <col min="9259" max="9260" width="9.7109375" style="25" bestFit="1" customWidth="1"/>
    <col min="9261" max="9261" width="9.140625" style="25"/>
    <col min="9262" max="9263" width="9.7109375" style="25" bestFit="1" customWidth="1"/>
    <col min="9264" max="9264" width="9.140625" style="25"/>
    <col min="9265" max="9266" width="9.7109375" style="25" bestFit="1" customWidth="1"/>
    <col min="9267" max="9268" width="9.140625" style="25"/>
    <col min="9269" max="9269" width="9.7109375" style="25" bestFit="1" customWidth="1"/>
    <col min="9270" max="9270" width="9.140625" style="25"/>
    <col min="9271" max="9272" width="9.7109375" style="25" bestFit="1" customWidth="1"/>
    <col min="9273" max="9273" width="8.7109375" style="25" bestFit="1" customWidth="1"/>
    <col min="9274" max="9275" width="9.7109375" style="25" bestFit="1" customWidth="1"/>
    <col min="9276" max="9276" width="8.7109375" style="25" bestFit="1" customWidth="1"/>
    <col min="9277" max="9278" width="9.7109375" style="25" bestFit="1" customWidth="1"/>
    <col min="9279" max="9472" width="9.140625" style="25"/>
    <col min="9473" max="9473" width="23.28515625" style="25" bestFit="1" customWidth="1"/>
    <col min="9474" max="9474" width="11.5703125" style="25" customWidth="1"/>
    <col min="9475" max="9475" width="8" style="25" bestFit="1" customWidth="1"/>
    <col min="9476" max="9476" width="9" style="25" bestFit="1" customWidth="1"/>
    <col min="9477" max="9477" width="10.85546875" style="25" bestFit="1" customWidth="1"/>
    <col min="9478" max="9478" width="9" style="25" bestFit="1" customWidth="1"/>
    <col min="9479" max="9479" width="9.7109375" style="25" bestFit="1" customWidth="1"/>
    <col min="9480" max="9480" width="10.85546875" style="25" bestFit="1" customWidth="1"/>
    <col min="9481" max="9485" width="9.7109375" style="25" bestFit="1" customWidth="1"/>
    <col min="9486" max="9506" width="10.5703125" style="25" bestFit="1" customWidth="1"/>
    <col min="9507" max="9510" width="11.28515625" style="25" bestFit="1" customWidth="1"/>
    <col min="9511" max="9512" width="9.140625" style="25"/>
    <col min="9513" max="9513" width="9.7109375" style="25" bestFit="1" customWidth="1"/>
    <col min="9514" max="9514" width="9.140625" style="25"/>
    <col min="9515" max="9516" width="9.7109375" style="25" bestFit="1" customWidth="1"/>
    <col min="9517" max="9517" width="9.140625" style="25"/>
    <col min="9518" max="9519" width="9.7109375" style="25" bestFit="1" customWidth="1"/>
    <col min="9520" max="9520" width="9.140625" style="25"/>
    <col min="9521" max="9522" width="9.7109375" style="25" bestFit="1" customWidth="1"/>
    <col min="9523" max="9524" width="9.140625" style="25"/>
    <col min="9525" max="9525" width="9.7109375" style="25" bestFit="1" customWidth="1"/>
    <col min="9526" max="9526" width="9.140625" style="25"/>
    <col min="9527" max="9528" width="9.7109375" style="25" bestFit="1" customWidth="1"/>
    <col min="9529" max="9529" width="8.7109375" style="25" bestFit="1" customWidth="1"/>
    <col min="9530" max="9531" width="9.7109375" style="25" bestFit="1" customWidth="1"/>
    <col min="9532" max="9532" width="8.7109375" style="25" bestFit="1" customWidth="1"/>
    <col min="9533" max="9534" width="9.7109375" style="25" bestFit="1" customWidth="1"/>
    <col min="9535" max="9728" width="9.140625" style="25"/>
    <col min="9729" max="9729" width="23.28515625" style="25" bestFit="1" customWidth="1"/>
    <col min="9730" max="9730" width="11.5703125" style="25" customWidth="1"/>
    <col min="9731" max="9731" width="8" style="25" bestFit="1" customWidth="1"/>
    <col min="9732" max="9732" width="9" style="25" bestFit="1" customWidth="1"/>
    <col min="9733" max="9733" width="10.85546875" style="25" bestFit="1" customWidth="1"/>
    <col min="9734" max="9734" width="9" style="25" bestFit="1" customWidth="1"/>
    <col min="9735" max="9735" width="9.7109375" style="25" bestFit="1" customWidth="1"/>
    <col min="9736" max="9736" width="10.85546875" style="25" bestFit="1" customWidth="1"/>
    <col min="9737" max="9741" width="9.7109375" style="25" bestFit="1" customWidth="1"/>
    <col min="9742" max="9762" width="10.5703125" style="25" bestFit="1" customWidth="1"/>
    <col min="9763" max="9766" width="11.28515625" style="25" bestFit="1" customWidth="1"/>
    <col min="9767" max="9768" width="9.140625" style="25"/>
    <col min="9769" max="9769" width="9.7109375" style="25" bestFit="1" customWidth="1"/>
    <col min="9770" max="9770" width="9.140625" style="25"/>
    <col min="9771" max="9772" width="9.7109375" style="25" bestFit="1" customWidth="1"/>
    <col min="9773" max="9773" width="9.140625" style="25"/>
    <col min="9774" max="9775" width="9.7109375" style="25" bestFit="1" customWidth="1"/>
    <col min="9776" max="9776" width="9.140625" style="25"/>
    <col min="9777" max="9778" width="9.7109375" style="25" bestFit="1" customWidth="1"/>
    <col min="9779" max="9780" width="9.140625" style="25"/>
    <col min="9781" max="9781" width="9.7109375" style="25" bestFit="1" customWidth="1"/>
    <col min="9782" max="9782" width="9.140625" style="25"/>
    <col min="9783" max="9784" width="9.7109375" style="25" bestFit="1" customWidth="1"/>
    <col min="9785" max="9785" width="8.7109375" style="25" bestFit="1" customWidth="1"/>
    <col min="9786" max="9787" width="9.7109375" style="25" bestFit="1" customWidth="1"/>
    <col min="9788" max="9788" width="8.7109375" style="25" bestFit="1" customWidth="1"/>
    <col min="9789" max="9790" width="9.7109375" style="25" bestFit="1" customWidth="1"/>
    <col min="9791" max="9984" width="9.140625" style="25"/>
    <col min="9985" max="9985" width="23.28515625" style="25" bestFit="1" customWidth="1"/>
    <col min="9986" max="9986" width="11.5703125" style="25" customWidth="1"/>
    <col min="9987" max="9987" width="8" style="25" bestFit="1" customWidth="1"/>
    <col min="9988" max="9988" width="9" style="25" bestFit="1" customWidth="1"/>
    <col min="9989" max="9989" width="10.85546875" style="25" bestFit="1" customWidth="1"/>
    <col min="9990" max="9990" width="9" style="25" bestFit="1" customWidth="1"/>
    <col min="9991" max="9991" width="9.7109375" style="25" bestFit="1" customWidth="1"/>
    <col min="9992" max="9992" width="10.85546875" style="25" bestFit="1" customWidth="1"/>
    <col min="9993" max="9997" width="9.7109375" style="25" bestFit="1" customWidth="1"/>
    <col min="9998" max="10018" width="10.5703125" style="25" bestFit="1" customWidth="1"/>
    <col min="10019" max="10022" width="11.28515625" style="25" bestFit="1" customWidth="1"/>
    <col min="10023" max="10024" width="9.140625" style="25"/>
    <col min="10025" max="10025" width="9.7109375" style="25" bestFit="1" customWidth="1"/>
    <col min="10026" max="10026" width="9.140625" style="25"/>
    <col min="10027" max="10028" width="9.7109375" style="25" bestFit="1" customWidth="1"/>
    <col min="10029" max="10029" width="9.140625" style="25"/>
    <col min="10030" max="10031" width="9.7109375" style="25" bestFit="1" customWidth="1"/>
    <col min="10032" max="10032" width="9.140625" style="25"/>
    <col min="10033" max="10034" width="9.7109375" style="25" bestFit="1" customWidth="1"/>
    <col min="10035" max="10036" width="9.140625" style="25"/>
    <col min="10037" max="10037" width="9.7109375" style="25" bestFit="1" customWidth="1"/>
    <col min="10038" max="10038" width="9.140625" style="25"/>
    <col min="10039" max="10040" width="9.7109375" style="25" bestFit="1" customWidth="1"/>
    <col min="10041" max="10041" width="8.7109375" style="25" bestFit="1" customWidth="1"/>
    <col min="10042" max="10043" width="9.7109375" style="25" bestFit="1" customWidth="1"/>
    <col min="10044" max="10044" width="8.7109375" style="25" bestFit="1" customWidth="1"/>
    <col min="10045" max="10046" width="9.7109375" style="25" bestFit="1" customWidth="1"/>
    <col min="10047" max="10240" width="9.140625" style="25"/>
    <col min="10241" max="10241" width="23.28515625" style="25" bestFit="1" customWidth="1"/>
    <col min="10242" max="10242" width="11.5703125" style="25" customWidth="1"/>
    <col min="10243" max="10243" width="8" style="25" bestFit="1" customWidth="1"/>
    <col min="10244" max="10244" width="9" style="25" bestFit="1" customWidth="1"/>
    <col min="10245" max="10245" width="10.85546875" style="25" bestFit="1" customWidth="1"/>
    <col min="10246" max="10246" width="9" style="25" bestFit="1" customWidth="1"/>
    <col min="10247" max="10247" width="9.7109375" style="25" bestFit="1" customWidth="1"/>
    <col min="10248" max="10248" width="10.85546875" style="25" bestFit="1" customWidth="1"/>
    <col min="10249" max="10253" width="9.7109375" style="25" bestFit="1" customWidth="1"/>
    <col min="10254" max="10274" width="10.5703125" style="25" bestFit="1" customWidth="1"/>
    <col min="10275" max="10278" width="11.28515625" style="25" bestFit="1" customWidth="1"/>
    <col min="10279" max="10280" width="9.140625" style="25"/>
    <col min="10281" max="10281" width="9.7109375" style="25" bestFit="1" customWidth="1"/>
    <col min="10282" max="10282" width="9.140625" style="25"/>
    <col min="10283" max="10284" width="9.7109375" style="25" bestFit="1" customWidth="1"/>
    <col min="10285" max="10285" width="9.140625" style="25"/>
    <col min="10286" max="10287" width="9.7109375" style="25" bestFit="1" customWidth="1"/>
    <col min="10288" max="10288" width="9.140625" style="25"/>
    <col min="10289" max="10290" width="9.7109375" style="25" bestFit="1" customWidth="1"/>
    <col min="10291" max="10292" width="9.140625" style="25"/>
    <col min="10293" max="10293" width="9.7109375" style="25" bestFit="1" customWidth="1"/>
    <col min="10294" max="10294" width="9.140625" style="25"/>
    <col min="10295" max="10296" width="9.7109375" style="25" bestFit="1" customWidth="1"/>
    <col min="10297" max="10297" width="8.7109375" style="25" bestFit="1" customWidth="1"/>
    <col min="10298" max="10299" width="9.7109375" style="25" bestFit="1" customWidth="1"/>
    <col min="10300" max="10300" width="8.7109375" style="25" bestFit="1" customWidth="1"/>
    <col min="10301" max="10302" width="9.7109375" style="25" bestFit="1" customWidth="1"/>
    <col min="10303" max="10496" width="9.140625" style="25"/>
    <col min="10497" max="10497" width="23.28515625" style="25" bestFit="1" customWidth="1"/>
    <col min="10498" max="10498" width="11.5703125" style="25" customWidth="1"/>
    <col min="10499" max="10499" width="8" style="25" bestFit="1" customWidth="1"/>
    <col min="10500" max="10500" width="9" style="25" bestFit="1" customWidth="1"/>
    <col min="10501" max="10501" width="10.85546875" style="25" bestFit="1" customWidth="1"/>
    <col min="10502" max="10502" width="9" style="25" bestFit="1" customWidth="1"/>
    <col min="10503" max="10503" width="9.7109375" style="25" bestFit="1" customWidth="1"/>
    <col min="10504" max="10504" width="10.85546875" style="25" bestFit="1" customWidth="1"/>
    <col min="10505" max="10509" width="9.7109375" style="25" bestFit="1" customWidth="1"/>
    <col min="10510" max="10530" width="10.5703125" style="25" bestFit="1" customWidth="1"/>
    <col min="10531" max="10534" width="11.28515625" style="25" bestFit="1" customWidth="1"/>
    <col min="10535" max="10536" width="9.140625" style="25"/>
    <col min="10537" max="10537" width="9.7109375" style="25" bestFit="1" customWidth="1"/>
    <col min="10538" max="10538" width="9.140625" style="25"/>
    <col min="10539" max="10540" width="9.7109375" style="25" bestFit="1" customWidth="1"/>
    <col min="10541" max="10541" width="9.140625" style="25"/>
    <col min="10542" max="10543" width="9.7109375" style="25" bestFit="1" customWidth="1"/>
    <col min="10544" max="10544" width="9.140625" style="25"/>
    <col min="10545" max="10546" width="9.7109375" style="25" bestFit="1" customWidth="1"/>
    <col min="10547" max="10548" width="9.140625" style="25"/>
    <col min="10549" max="10549" width="9.7109375" style="25" bestFit="1" customWidth="1"/>
    <col min="10550" max="10550" width="9.140625" style="25"/>
    <col min="10551" max="10552" width="9.7109375" style="25" bestFit="1" customWidth="1"/>
    <col min="10553" max="10553" width="8.7109375" style="25" bestFit="1" customWidth="1"/>
    <col min="10554" max="10555" width="9.7109375" style="25" bestFit="1" customWidth="1"/>
    <col min="10556" max="10556" width="8.7109375" style="25" bestFit="1" customWidth="1"/>
    <col min="10557" max="10558" width="9.7109375" style="25" bestFit="1" customWidth="1"/>
    <col min="10559" max="10752" width="9.140625" style="25"/>
    <col min="10753" max="10753" width="23.28515625" style="25" bestFit="1" customWidth="1"/>
    <col min="10754" max="10754" width="11.5703125" style="25" customWidth="1"/>
    <col min="10755" max="10755" width="8" style="25" bestFit="1" customWidth="1"/>
    <col min="10756" max="10756" width="9" style="25" bestFit="1" customWidth="1"/>
    <col min="10757" max="10757" width="10.85546875" style="25" bestFit="1" customWidth="1"/>
    <col min="10758" max="10758" width="9" style="25" bestFit="1" customWidth="1"/>
    <col min="10759" max="10759" width="9.7109375" style="25" bestFit="1" customWidth="1"/>
    <col min="10760" max="10760" width="10.85546875" style="25" bestFit="1" customWidth="1"/>
    <col min="10761" max="10765" width="9.7109375" style="25" bestFit="1" customWidth="1"/>
    <col min="10766" max="10786" width="10.5703125" style="25" bestFit="1" customWidth="1"/>
    <col min="10787" max="10790" width="11.28515625" style="25" bestFit="1" customWidth="1"/>
    <col min="10791" max="10792" width="9.140625" style="25"/>
    <col min="10793" max="10793" width="9.7109375" style="25" bestFit="1" customWidth="1"/>
    <col min="10794" max="10794" width="9.140625" style="25"/>
    <col min="10795" max="10796" width="9.7109375" style="25" bestFit="1" customWidth="1"/>
    <col min="10797" max="10797" width="9.140625" style="25"/>
    <col min="10798" max="10799" width="9.7109375" style="25" bestFit="1" customWidth="1"/>
    <col min="10800" max="10800" width="9.140625" style="25"/>
    <col min="10801" max="10802" width="9.7109375" style="25" bestFit="1" customWidth="1"/>
    <col min="10803" max="10804" width="9.140625" style="25"/>
    <col min="10805" max="10805" width="9.7109375" style="25" bestFit="1" customWidth="1"/>
    <col min="10806" max="10806" width="9.140625" style="25"/>
    <col min="10807" max="10808" width="9.7109375" style="25" bestFit="1" customWidth="1"/>
    <col min="10809" max="10809" width="8.7109375" style="25" bestFit="1" customWidth="1"/>
    <col min="10810" max="10811" width="9.7109375" style="25" bestFit="1" customWidth="1"/>
    <col min="10812" max="10812" width="8.7109375" style="25" bestFit="1" customWidth="1"/>
    <col min="10813" max="10814" width="9.7109375" style="25" bestFit="1" customWidth="1"/>
    <col min="10815" max="11008" width="9.140625" style="25"/>
    <col min="11009" max="11009" width="23.28515625" style="25" bestFit="1" customWidth="1"/>
    <col min="11010" max="11010" width="11.5703125" style="25" customWidth="1"/>
    <col min="11011" max="11011" width="8" style="25" bestFit="1" customWidth="1"/>
    <col min="11012" max="11012" width="9" style="25" bestFit="1" customWidth="1"/>
    <col min="11013" max="11013" width="10.85546875" style="25" bestFit="1" customWidth="1"/>
    <col min="11014" max="11014" width="9" style="25" bestFit="1" customWidth="1"/>
    <col min="11015" max="11015" width="9.7109375" style="25" bestFit="1" customWidth="1"/>
    <col min="11016" max="11016" width="10.85546875" style="25" bestFit="1" customWidth="1"/>
    <col min="11017" max="11021" width="9.7109375" style="25" bestFit="1" customWidth="1"/>
    <col min="11022" max="11042" width="10.5703125" style="25" bestFit="1" customWidth="1"/>
    <col min="11043" max="11046" width="11.28515625" style="25" bestFit="1" customWidth="1"/>
    <col min="11047" max="11048" width="9.140625" style="25"/>
    <col min="11049" max="11049" width="9.7109375" style="25" bestFit="1" customWidth="1"/>
    <col min="11050" max="11050" width="9.140625" style="25"/>
    <col min="11051" max="11052" width="9.7109375" style="25" bestFit="1" customWidth="1"/>
    <col min="11053" max="11053" width="9.140625" style="25"/>
    <col min="11054" max="11055" width="9.7109375" style="25" bestFit="1" customWidth="1"/>
    <col min="11056" max="11056" width="9.140625" style="25"/>
    <col min="11057" max="11058" width="9.7109375" style="25" bestFit="1" customWidth="1"/>
    <col min="11059" max="11060" width="9.140625" style="25"/>
    <col min="11061" max="11061" width="9.7109375" style="25" bestFit="1" customWidth="1"/>
    <col min="11062" max="11062" width="9.140625" style="25"/>
    <col min="11063" max="11064" width="9.7109375" style="25" bestFit="1" customWidth="1"/>
    <col min="11065" max="11065" width="8.7109375" style="25" bestFit="1" customWidth="1"/>
    <col min="11066" max="11067" width="9.7109375" style="25" bestFit="1" customWidth="1"/>
    <col min="11068" max="11068" width="8.7109375" style="25" bestFit="1" customWidth="1"/>
    <col min="11069" max="11070" width="9.7109375" style="25" bestFit="1" customWidth="1"/>
    <col min="11071" max="11264" width="9.140625" style="25"/>
    <col min="11265" max="11265" width="23.28515625" style="25" bestFit="1" customWidth="1"/>
    <col min="11266" max="11266" width="11.5703125" style="25" customWidth="1"/>
    <col min="11267" max="11267" width="8" style="25" bestFit="1" customWidth="1"/>
    <col min="11268" max="11268" width="9" style="25" bestFit="1" customWidth="1"/>
    <col min="11269" max="11269" width="10.85546875" style="25" bestFit="1" customWidth="1"/>
    <col min="11270" max="11270" width="9" style="25" bestFit="1" customWidth="1"/>
    <col min="11271" max="11271" width="9.7109375" style="25" bestFit="1" customWidth="1"/>
    <col min="11272" max="11272" width="10.85546875" style="25" bestFit="1" customWidth="1"/>
    <col min="11273" max="11277" width="9.7109375" style="25" bestFit="1" customWidth="1"/>
    <col min="11278" max="11298" width="10.5703125" style="25" bestFit="1" customWidth="1"/>
    <col min="11299" max="11302" width="11.28515625" style="25" bestFit="1" customWidth="1"/>
    <col min="11303" max="11304" width="9.140625" style="25"/>
    <col min="11305" max="11305" width="9.7109375" style="25" bestFit="1" customWidth="1"/>
    <col min="11306" max="11306" width="9.140625" style="25"/>
    <col min="11307" max="11308" width="9.7109375" style="25" bestFit="1" customWidth="1"/>
    <col min="11309" max="11309" width="9.140625" style="25"/>
    <col min="11310" max="11311" width="9.7109375" style="25" bestFit="1" customWidth="1"/>
    <col min="11312" max="11312" width="9.140625" style="25"/>
    <col min="11313" max="11314" width="9.7109375" style="25" bestFit="1" customWidth="1"/>
    <col min="11315" max="11316" width="9.140625" style="25"/>
    <col min="11317" max="11317" width="9.7109375" style="25" bestFit="1" customWidth="1"/>
    <col min="11318" max="11318" width="9.140625" style="25"/>
    <col min="11319" max="11320" width="9.7109375" style="25" bestFit="1" customWidth="1"/>
    <col min="11321" max="11321" width="8.7109375" style="25" bestFit="1" customWidth="1"/>
    <col min="11322" max="11323" width="9.7109375" style="25" bestFit="1" customWidth="1"/>
    <col min="11324" max="11324" width="8.7109375" style="25" bestFit="1" customWidth="1"/>
    <col min="11325" max="11326" width="9.7109375" style="25" bestFit="1" customWidth="1"/>
    <col min="11327" max="11520" width="9.140625" style="25"/>
    <col min="11521" max="11521" width="23.28515625" style="25" bestFit="1" customWidth="1"/>
    <col min="11522" max="11522" width="11.5703125" style="25" customWidth="1"/>
    <col min="11523" max="11523" width="8" style="25" bestFit="1" customWidth="1"/>
    <col min="11524" max="11524" width="9" style="25" bestFit="1" customWidth="1"/>
    <col min="11525" max="11525" width="10.85546875" style="25" bestFit="1" customWidth="1"/>
    <col min="11526" max="11526" width="9" style="25" bestFit="1" customWidth="1"/>
    <col min="11527" max="11527" width="9.7109375" style="25" bestFit="1" customWidth="1"/>
    <col min="11528" max="11528" width="10.85546875" style="25" bestFit="1" customWidth="1"/>
    <col min="11529" max="11533" width="9.7109375" style="25" bestFit="1" customWidth="1"/>
    <col min="11534" max="11554" width="10.5703125" style="25" bestFit="1" customWidth="1"/>
    <col min="11555" max="11558" width="11.28515625" style="25" bestFit="1" customWidth="1"/>
    <col min="11559" max="11560" width="9.140625" style="25"/>
    <col min="11561" max="11561" width="9.7109375" style="25" bestFit="1" customWidth="1"/>
    <col min="11562" max="11562" width="9.140625" style="25"/>
    <col min="11563" max="11564" width="9.7109375" style="25" bestFit="1" customWidth="1"/>
    <col min="11565" max="11565" width="9.140625" style="25"/>
    <col min="11566" max="11567" width="9.7109375" style="25" bestFit="1" customWidth="1"/>
    <col min="11568" max="11568" width="9.140625" style="25"/>
    <col min="11569" max="11570" width="9.7109375" style="25" bestFit="1" customWidth="1"/>
    <col min="11571" max="11572" width="9.140625" style="25"/>
    <col min="11573" max="11573" width="9.7109375" style="25" bestFit="1" customWidth="1"/>
    <col min="11574" max="11574" width="9.140625" style="25"/>
    <col min="11575" max="11576" width="9.7109375" style="25" bestFit="1" customWidth="1"/>
    <col min="11577" max="11577" width="8.7109375" style="25" bestFit="1" customWidth="1"/>
    <col min="11578" max="11579" width="9.7109375" style="25" bestFit="1" customWidth="1"/>
    <col min="11580" max="11580" width="8.7109375" style="25" bestFit="1" customWidth="1"/>
    <col min="11581" max="11582" width="9.7109375" style="25" bestFit="1" customWidth="1"/>
    <col min="11583" max="11776" width="9.140625" style="25"/>
    <col min="11777" max="11777" width="23.28515625" style="25" bestFit="1" customWidth="1"/>
    <col min="11778" max="11778" width="11.5703125" style="25" customWidth="1"/>
    <col min="11779" max="11779" width="8" style="25" bestFit="1" customWidth="1"/>
    <col min="11780" max="11780" width="9" style="25" bestFit="1" customWidth="1"/>
    <col min="11781" max="11781" width="10.85546875" style="25" bestFit="1" customWidth="1"/>
    <col min="11782" max="11782" width="9" style="25" bestFit="1" customWidth="1"/>
    <col min="11783" max="11783" width="9.7109375" style="25" bestFit="1" customWidth="1"/>
    <col min="11784" max="11784" width="10.85546875" style="25" bestFit="1" customWidth="1"/>
    <col min="11785" max="11789" width="9.7109375" style="25" bestFit="1" customWidth="1"/>
    <col min="11790" max="11810" width="10.5703125" style="25" bestFit="1" customWidth="1"/>
    <col min="11811" max="11814" width="11.28515625" style="25" bestFit="1" customWidth="1"/>
    <col min="11815" max="11816" width="9.140625" style="25"/>
    <col min="11817" max="11817" width="9.7109375" style="25" bestFit="1" customWidth="1"/>
    <col min="11818" max="11818" width="9.140625" style="25"/>
    <col min="11819" max="11820" width="9.7109375" style="25" bestFit="1" customWidth="1"/>
    <col min="11821" max="11821" width="9.140625" style="25"/>
    <col min="11822" max="11823" width="9.7109375" style="25" bestFit="1" customWidth="1"/>
    <col min="11824" max="11824" width="9.140625" style="25"/>
    <col min="11825" max="11826" width="9.7109375" style="25" bestFit="1" customWidth="1"/>
    <col min="11827" max="11828" width="9.140625" style="25"/>
    <col min="11829" max="11829" width="9.7109375" style="25" bestFit="1" customWidth="1"/>
    <col min="11830" max="11830" width="9.140625" style="25"/>
    <col min="11831" max="11832" width="9.7109375" style="25" bestFit="1" customWidth="1"/>
    <col min="11833" max="11833" width="8.7109375" style="25" bestFit="1" customWidth="1"/>
    <col min="11834" max="11835" width="9.7109375" style="25" bestFit="1" customWidth="1"/>
    <col min="11836" max="11836" width="8.7109375" style="25" bestFit="1" customWidth="1"/>
    <col min="11837" max="11838" width="9.7109375" style="25" bestFit="1" customWidth="1"/>
    <col min="11839" max="12032" width="9.140625" style="25"/>
    <col min="12033" max="12033" width="23.28515625" style="25" bestFit="1" customWidth="1"/>
    <col min="12034" max="12034" width="11.5703125" style="25" customWidth="1"/>
    <col min="12035" max="12035" width="8" style="25" bestFit="1" customWidth="1"/>
    <col min="12036" max="12036" width="9" style="25" bestFit="1" customWidth="1"/>
    <col min="12037" max="12037" width="10.85546875" style="25" bestFit="1" customWidth="1"/>
    <col min="12038" max="12038" width="9" style="25" bestFit="1" customWidth="1"/>
    <col min="12039" max="12039" width="9.7109375" style="25" bestFit="1" customWidth="1"/>
    <col min="12040" max="12040" width="10.85546875" style="25" bestFit="1" customWidth="1"/>
    <col min="12041" max="12045" width="9.7109375" style="25" bestFit="1" customWidth="1"/>
    <col min="12046" max="12066" width="10.5703125" style="25" bestFit="1" customWidth="1"/>
    <col min="12067" max="12070" width="11.28515625" style="25" bestFit="1" customWidth="1"/>
    <col min="12071" max="12072" width="9.140625" style="25"/>
    <col min="12073" max="12073" width="9.7109375" style="25" bestFit="1" customWidth="1"/>
    <col min="12074" max="12074" width="9.140625" style="25"/>
    <col min="12075" max="12076" width="9.7109375" style="25" bestFit="1" customWidth="1"/>
    <col min="12077" max="12077" width="9.140625" style="25"/>
    <col min="12078" max="12079" width="9.7109375" style="25" bestFit="1" customWidth="1"/>
    <col min="12080" max="12080" width="9.140625" style="25"/>
    <col min="12081" max="12082" width="9.7109375" style="25" bestFit="1" customWidth="1"/>
    <col min="12083" max="12084" width="9.140625" style="25"/>
    <col min="12085" max="12085" width="9.7109375" style="25" bestFit="1" customWidth="1"/>
    <col min="12086" max="12086" width="9.140625" style="25"/>
    <col min="12087" max="12088" width="9.7109375" style="25" bestFit="1" customWidth="1"/>
    <col min="12089" max="12089" width="8.7109375" style="25" bestFit="1" customWidth="1"/>
    <col min="12090" max="12091" width="9.7109375" style="25" bestFit="1" customWidth="1"/>
    <col min="12092" max="12092" width="8.7109375" style="25" bestFit="1" customWidth="1"/>
    <col min="12093" max="12094" width="9.7109375" style="25" bestFit="1" customWidth="1"/>
    <col min="12095" max="12288" width="9.140625" style="25"/>
    <col min="12289" max="12289" width="23.28515625" style="25" bestFit="1" customWidth="1"/>
    <col min="12290" max="12290" width="11.5703125" style="25" customWidth="1"/>
    <col min="12291" max="12291" width="8" style="25" bestFit="1" customWidth="1"/>
    <col min="12292" max="12292" width="9" style="25" bestFit="1" customWidth="1"/>
    <col min="12293" max="12293" width="10.85546875" style="25" bestFit="1" customWidth="1"/>
    <col min="12294" max="12294" width="9" style="25" bestFit="1" customWidth="1"/>
    <col min="12295" max="12295" width="9.7109375" style="25" bestFit="1" customWidth="1"/>
    <col min="12296" max="12296" width="10.85546875" style="25" bestFit="1" customWidth="1"/>
    <col min="12297" max="12301" width="9.7109375" style="25" bestFit="1" customWidth="1"/>
    <col min="12302" max="12322" width="10.5703125" style="25" bestFit="1" customWidth="1"/>
    <col min="12323" max="12326" width="11.28515625" style="25" bestFit="1" customWidth="1"/>
    <col min="12327" max="12328" width="9.140625" style="25"/>
    <col min="12329" max="12329" width="9.7109375" style="25" bestFit="1" customWidth="1"/>
    <col min="12330" max="12330" width="9.140625" style="25"/>
    <col min="12331" max="12332" width="9.7109375" style="25" bestFit="1" customWidth="1"/>
    <col min="12333" max="12333" width="9.140625" style="25"/>
    <col min="12334" max="12335" width="9.7109375" style="25" bestFit="1" customWidth="1"/>
    <col min="12336" max="12336" width="9.140625" style="25"/>
    <col min="12337" max="12338" width="9.7109375" style="25" bestFit="1" customWidth="1"/>
    <col min="12339" max="12340" width="9.140625" style="25"/>
    <col min="12341" max="12341" width="9.7109375" style="25" bestFit="1" customWidth="1"/>
    <col min="12342" max="12342" width="9.140625" style="25"/>
    <col min="12343" max="12344" width="9.7109375" style="25" bestFit="1" customWidth="1"/>
    <col min="12345" max="12345" width="8.7109375" style="25" bestFit="1" customWidth="1"/>
    <col min="12346" max="12347" width="9.7109375" style="25" bestFit="1" customWidth="1"/>
    <col min="12348" max="12348" width="8.7109375" style="25" bestFit="1" customWidth="1"/>
    <col min="12349" max="12350" width="9.7109375" style="25" bestFit="1" customWidth="1"/>
    <col min="12351" max="12544" width="9.140625" style="25"/>
    <col min="12545" max="12545" width="23.28515625" style="25" bestFit="1" customWidth="1"/>
    <col min="12546" max="12546" width="11.5703125" style="25" customWidth="1"/>
    <col min="12547" max="12547" width="8" style="25" bestFit="1" customWidth="1"/>
    <col min="12548" max="12548" width="9" style="25" bestFit="1" customWidth="1"/>
    <col min="12549" max="12549" width="10.85546875" style="25" bestFit="1" customWidth="1"/>
    <col min="12550" max="12550" width="9" style="25" bestFit="1" customWidth="1"/>
    <col min="12551" max="12551" width="9.7109375" style="25" bestFit="1" customWidth="1"/>
    <col min="12552" max="12552" width="10.85546875" style="25" bestFit="1" customWidth="1"/>
    <col min="12553" max="12557" width="9.7109375" style="25" bestFit="1" customWidth="1"/>
    <col min="12558" max="12578" width="10.5703125" style="25" bestFit="1" customWidth="1"/>
    <col min="12579" max="12582" width="11.28515625" style="25" bestFit="1" customWidth="1"/>
    <col min="12583" max="12584" width="9.140625" style="25"/>
    <col min="12585" max="12585" width="9.7109375" style="25" bestFit="1" customWidth="1"/>
    <col min="12586" max="12586" width="9.140625" style="25"/>
    <col min="12587" max="12588" width="9.7109375" style="25" bestFit="1" customWidth="1"/>
    <col min="12589" max="12589" width="9.140625" style="25"/>
    <col min="12590" max="12591" width="9.7109375" style="25" bestFit="1" customWidth="1"/>
    <col min="12592" max="12592" width="9.140625" style="25"/>
    <col min="12593" max="12594" width="9.7109375" style="25" bestFit="1" customWidth="1"/>
    <col min="12595" max="12596" width="9.140625" style="25"/>
    <col min="12597" max="12597" width="9.7109375" style="25" bestFit="1" customWidth="1"/>
    <col min="12598" max="12598" width="9.140625" style="25"/>
    <col min="12599" max="12600" width="9.7109375" style="25" bestFit="1" customWidth="1"/>
    <col min="12601" max="12601" width="8.7109375" style="25" bestFit="1" customWidth="1"/>
    <col min="12602" max="12603" width="9.7109375" style="25" bestFit="1" customWidth="1"/>
    <col min="12604" max="12604" width="8.7109375" style="25" bestFit="1" customWidth="1"/>
    <col min="12605" max="12606" width="9.7109375" style="25" bestFit="1" customWidth="1"/>
    <col min="12607" max="12800" width="9.140625" style="25"/>
    <col min="12801" max="12801" width="23.28515625" style="25" bestFit="1" customWidth="1"/>
    <col min="12802" max="12802" width="11.5703125" style="25" customWidth="1"/>
    <col min="12803" max="12803" width="8" style="25" bestFit="1" customWidth="1"/>
    <col min="12804" max="12804" width="9" style="25" bestFit="1" customWidth="1"/>
    <col min="12805" max="12805" width="10.85546875" style="25" bestFit="1" customWidth="1"/>
    <col min="12806" max="12806" width="9" style="25" bestFit="1" customWidth="1"/>
    <col min="12807" max="12807" width="9.7109375" style="25" bestFit="1" customWidth="1"/>
    <col min="12808" max="12808" width="10.85546875" style="25" bestFit="1" customWidth="1"/>
    <col min="12809" max="12813" width="9.7109375" style="25" bestFit="1" customWidth="1"/>
    <col min="12814" max="12834" width="10.5703125" style="25" bestFit="1" customWidth="1"/>
    <col min="12835" max="12838" width="11.28515625" style="25" bestFit="1" customWidth="1"/>
    <col min="12839" max="12840" width="9.140625" style="25"/>
    <col min="12841" max="12841" width="9.7109375" style="25" bestFit="1" customWidth="1"/>
    <col min="12842" max="12842" width="9.140625" style="25"/>
    <col min="12843" max="12844" width="9.7109375" style="25" bestFit="1" customWidth="1"/>
    <col min="12845" max="12845" width="9.140625" style="25"/>
    <col min="12846" max="12847" width="9.7109375" style="25" bestFit="1" customWidth="1"/>
    <col min="12848" max="12848" width="9.140625" style="25"/>
    <col min="12849" max="12850" width="9.7109375" style="25" bestFit="1" customWidth="1"/>
    <col min="12851" max="12852" width="9.140625" style="25"/>
    <col min="12853" max="12853" width="9.7109375" style="25" bestFit="1" customWidth="1"/>
    <col min="12854" max="12854" width="9.140625" style="25"/>
    <col min="12855" max="12856" width="9.7109375" style="25" bestFit="1" customWidth="1"/>
    <col min="12857" max="12857" width="8.7109375" style="25" bestFit="1" customWidth="1"/>
    <col min="12858" max="12859" width="9.7109375" style="25" bestFit="1" customWidth="1"/>
    <col min="12860" max="12860" width="8.7109375" style="25" bestFit="1" customWidth="1"/>
    <col min="12861" max="12862" width="9.7109375" style="25" bestFit="1" customWidth="1"/>
    <col min="12863" max="13056" width="9.140625" style="25"/>
    <col min="13057" max="13057" width="23.28515625" style="25" bestFit="1" customWidth="1"/>
    <col min="13058" max="13058" width="11.5703125" style="25" customWidth="1"/>
    <col min="13059" max="13059" width="8" style="25" bestFit="1" customWidth="1"/>
    <col min="13060" max="13060" width="9" style="25" bestFit="1" customWidth="1"/>
    <col min="13061" max="13061" width="10.85546875" style="25" bestFit="1" customWidth="1"/>
    <col min="13062" max="13062" width="9" style="25" bestFit="1" customWidth="1"/>
    <col min="13063" max="13063" width="9.7109375" style="25" bestFit="1" customWidth="1"/>
    <col min="13064" max="13064" width="10.85546875" style="25" bestFit="1" customWidth="1"/>
    <col min="13065" max="13069" width="9.7109375" style="25" bestFit="1" customWidth="1"/>
    <col min="13070" max="13090" width="10.5703125" style="25" bestFit="1" customWidth="1"/>
    <col min="13091" max="13094" width="11.28515625" style="25" bestFit="1" customWidth="1"/>
    <col min="13095" max="13096" width="9.140625" style="25"/>
    <col min="13097" max="13097" width="9.7109375" style="25" bestFit="1" customWidth="1"/>
    <col min="13098" max="13098" width="9.140625" style="25"/>
    <col min="13099" max="13100" width="9.7109375" style="25" bestFit="1" customWidth="1"/>
    <col min="13101" max="13101" width="9.140625" style="25"/>
    <col min="13102" max="13103" width="9.7109375" style="25" bestFit="1" customWidth="1"/>
    <col min="13104" max="13104" width="9.140625" style="25"/>
    <col min="13105" max="13106" width="9.7109375" style="25" bestFit="1" customWidth="1"/>
    <col min="13107" max="13108" width="9.140625" style="25"/>
    <col min="13109" max="13109" width="9.7109375" style="25" bestFit="1" customWidth="1"/>
    <col min="13110" max="13110" width="9.140625" style="25"/>
    <col min="13111" max="13112" width="9.7109375" style="25" bestFit="1" customWidth="1"/>
    <col min="13113" max="13113" width="8.7109375" style="25" bestFit="1" customWidth="1"/>
    <col min="13114" max="13115" width="9.7109375" style="25" bestFit="1" customWidth="1"/>
    <col min="13116" max="13116" width="8.7109375" style="25" bestFit="1" customWidth="1"/>
    <col min="13117" max="13118" width="9.7109375" style="25" bestFit="1" customWidth="1"/>
    <col min="13119" max="13312" width="9.140625" style="25"/>
    <col min="13313" max="13313" width="23.28515625" style="25" bestFit="1" customWidth="1"/>
    <col min="13314" max="13314" width="11.5703125" style="25" customWidth="1"/>
    <col min="13315" max="13315" width="8" style="25" bestFit="1" customWidth="1"/>
    <col min="13316" max="13316" width="9" style="25" bestFit="1" customWidth="1"/>
    <col min="13317" max="13317" width="10.85546875" style="25" bestFit="1" customWidth="1"/>
    <col min="13318" max="13318" width="9" style="25" bestFit="1" customWidth="1"/>
    <col min="13319" max="13319" width="9.7109375" style="25" bestFit="1" customWidth="1"/>
    <col min="13320" max="13320" width="10.85546875" style="25" bestFit="1" customWidth="1"/>
    <col min="13321" max="13325" width="9.7109375" style="25" bestFit="1" customWidth="1"/>
    <col min="13326" max="13346" width="10.5703125" style="25" bestFit="1" customWidth="1"/>
    <col min="13347" max="13350" width="11.28515625" style="25" bestFit="1" customWidth="1"/>
    <col min="13351" max="13352" width="9.140625" style="25"/>
    <col min="13353" max="13353" width="9.7109375" style="25" bestFit="1" customWidth="1"/>
    <col min="13354" max="13354" width="9.140625" style="25"/>
    <col min="13355" max="13356" width="9.7109375" style="25" bestFit="1" customWidth="1"/>
    <col min="13357" max="13357" width="9.140625" style="25"/>
    <col min="13358" max="13359" width="9.7109375" style="25" bestFit="1" customWidth="1"/>
    <col min="13360" max="13360" width="9.140625" style="25"/>
    <col min="13361" max="13362" width="9.7109375" style="25" bestFit="1" customWidth="1"/>
    <col min="13363" max="13364" width="9.140625" style="25"/>
    <col min="13365" max="13365" width="9.7109375" style="25" bestFit="1" customWidth="1"/>
    <col min="13366" max="13366" width="9.140625" style="25"/>
    <col min="13367" max="13368" width="9.7109375" style="25" bestFit="1" customWidth="1"/>
    <col min="13369" max="13369" width="8.7109375" style="25" bestFit="1" customWidth="1"/>
    <col min="13370" max="13371" width="9.7109375" style="25" bestFit="1" customWidth="1"/>
    <col min="13372" max="13372" width="8.7109375" style="25" bestFit="1" customWidth="1"/>
    <col min="13373" max="13374" width="9.7109375" style="25" bestFit="1" customWidth="1"/>
    <col min="13375" max="13568" width="9.140625" style="25"/>
    <col min="13569" max="13569" width="23.28515625" style="25" bestFit="1" customWidth="1"/>
    <col min="13570" max="13570" width="11.5703125" style="25" customWidth="1"/>
    <col min="13571" max="13571" width="8" style="25" bestFit="1" customWidth="1"/>
    <col min="13572" max="13572" width="9" style="25" bestFit="1" customWidth="1"/>
    <col min="13573" max="13573" width="10.85546875" style="25" bestFit="1" customWidth="1"/>
    <col min="13574" max="13574" width="9" style="25" bestFit="1" customWidth="1"/>
    <col min="13575" max="13575" width="9.7109375" style="25" bestFit="1" customWidth="1"/>
    <col min="13576" max="13576" width="10.85546875" style="25" bestFit="1" customWidth="1"/>
    <col min="13577" max="13581" width="9.7109375" style="25" bestFit="1" customWidth="1"/>
    <col min="13582" max="13602" width="10.5703125" style="25" bestFit="1" customWidth="1"/>
    <col min="13603" max="13606" width="11.28515625" style="25" bestFit="1" customWidth="1"/>
    <col min="13607" max="13608" width="9.140625" style="25"/>
    <col min="13609" max="13609" width="9.7109375" style="25" bestFit="1" customWidth="1"/>
    <col min="13610" max="13610" width="9.140625" style="25"/>
    <col min="13611" max="13612" width="9.7109375" style="25" bestFit="1" customWidth="1"/>
    <col min="13613" max="13613" width="9.140625" style="25"/>
    <col min="13614" max="13615" width="9.7109375" style="25" bestFit="1" customWidth="1"/>
    <col min="13616" max="13616" width="9.140625" style="25"/>
    <col min="13617" max="13618" width="9.7109375" style="25" bestFit="1" customWidth="1"/>
    <col min="13619" max="13620" width="9.140625" style="25"/>
    <col min="13621" max="13621" width="9.7109375" style="25" bestFit="1" customWidth="1"/>
    <col min="13622" max="13622" width="9.140625" style="25"/>
    <col min="13623" max="13624" width="9.7109375" style="25" bestFit="1" customWidth="1"/>
    <col min="13625" max="13625" width="8.7109375" style="25" bestFit="1" customWidth="1"/>
    <col min="13626" max="13627" width="9.7109375" style="25" bestFit="1" customWidth="1"/>
    <col min="13628" max="13628" width="8.7109375" style="25" bestFit="1" customWidth="1"/>
    <col min="13629" max="13630" width="9.7109375" style="25" bestFit="1" customWidth="1"/>
    <col min="13631" max="13824" width="9.140625" style="25"/>
    <col min="13825" max="13825" width="23.28515625" style="25" bestFit="1" customWidth="1"/>
    <col min="13826" max="13826" width="11.5703125" style="25" customWidth="1"/>
    <col min="13827" max="13827" width="8" style="25" bestFit="1" customWidth="1"/>
    <col min="13828" max="13828" width="9" style="25" bestFit="1" customWidth="1"/>
    <col min="13829" max="13829" width="10.85546875" style="25" bestFit="1" customWidth="1"/>
    <col min="13830" max="13830" width="9" style="25" bestFit="1" customWidth="1"/>
    <col min="13831" max="13831" width="9.7109375" style="25" bestFit="1" customWidth="1"/>
    <col min="13832" max="13832" width="10.85546875" style="25" bestFit="1" customWidth="1"/>
    <col min="13833" max="13837" width="9.7109375" style="25" bestFit="1" customWidth="1"/>
    <col min="13838" max="13858" width="10.5703125" style="25" bestFit="1" customWidth="1"/>
    <col min="13859" max="13862" width="11.28515625" style="25" bestFit="1" customWidth="1"/>
    <col min="13863" max="13864" width="9.140625" style="25"/>
    <col min="13865" max="13865" width="9.7109375" style="25" bestFit="1" customWidth="1"/>
    <col min="13866" max="13866" width="9.140625" style="25"/>
    <col min="13867" max="13868" width="9.7109375" style="25" bestFit="1" customWidth="1"/>
    <col min="13869" max="13869" width="9.140625" style="25"/>
    <col min="13870" max="13871" width="9.7109375" style="25" bestFit="1" customWidth="1"/>
    <col min="13872" max="13872" width="9.140625" style="25"/>
    <col min="13873" max="13874" width="9.7109375" style="25" bestFit="1" customWidth="1"/>
    <col min="13875" max="13876" width="9.140625" style="25"/>
    <col min="13877" max="13877" width="9.7109375" style="25" bestFit="1" customWidth="1"/>
    <col min="13878" max="13878" width="9.140625" style="25"/>
    <col min="13879" max="13880" width="9.7109375" style="25" bestFit="1" customWidth="1"/>
    <col min="13881" max="13881" width="8.7109375" style="25" bestFit="1" customWidth="1"/>
    <col min="13882" max="13883" width="9.7109375" style="25" bestFit="1" customWidth="1"/>
    <col min="13884" max="13884" width="8.7109375" style="25" bestFit="1" customWidth="1"/>
    <col min="13885" max="13886" width="9.7109375" style="25" bestFit="1" customWidth="1"/>
    <col min="13887" max="14080" width="9.140625" style="25"/>
    <col min="14081" max="14081" width="23.28515625" style="25" bestFit="1" customWidth="1"/>
    <col min="14082" max="14082" width="11.5703125" style="25" customWidth="1"/>
    <col min="14083" max="14083" width="8" style="25" bestFit="1" customWidth="1"/>
    <col min="14084" max="14084" width="9" style="25" bestFit="1" customWidth="1"/>
    <col min="14085" max="14085" width="10.85546875" style="25" bestFit="1" customWidth="1"/>
    <col min="14086" max="14086" width="9" style="25" bestFit="1" customWidth="1"/>
    <col min="14087" max="14087" width="9.7109375" style="25" bestFit="1" customWidth="1"/>
    <col min="14088" max="14088" width="10.85546875" style="25" bestFit="1" customWidth="1"/>
    <col min="14089" max="14093" width="9.7109375" style="25" bestFit="1" customWidth="1"/>
    <col min="14094" max="14114" width="10.5703125" style="25" bestFit="1" customWidth="1"/>
    <col min="14115" max="14118" width="11.28515625" style="25" bestFit="1" customWidth="1"/>
    <col min="14119" max="14120" width="9.140625" style="25"/>
    <col min="14121" max="14121" width="9.7109375" style="25" bestFit="1" customWidth="1"/>
    <col min="14122" max="14122" width="9.140625" style="25"/>
    <col min="14123" max="14124" width="9.7109375" style="25" bestFit="1" customWidth="1"/>
    <col min="14125" max="14125" width="9.140625" style="25"/>
    <col min="14126" max="14127" width="9.7109375" style="25" bestFit="1" customWidth="1"/>
    <col min="14128" max="14128" width="9.140625" style="25"/>
    <col min="14129" max="14130" width="9.7109375" style="25" bestFit="1" customWidth="1"/>
    <col min="14131" max="14132" width="9.140625" style="25"/>
    <col min="14133" max="14133" width="9.7109375" style="25" bestFit="1" customWidth="1"/>
    <col min="14134" max="14134" width="9.140625" style="25"/>
    <col min="14135" max="14136" width="9.7109375" style="25" bestFit="1" customWidth="1"/>
    <col min="14137" max="14137" width="8.7109375" style="25" bestFit="1" customWidth="1"/>
    <col min="14138" max="14139" width="9.7109375" style="25" bestFit="1" customWidth="1"/>
    <col min="14140" max="14140" width="8.7109375" style="25" bestFit="1" customWidth="1"/>
    <col min="14141" max="14142" width="9.7109375" style="25" bestFit="1" customWidth="1"/>
    <col min="14143" max="14336" width="9.140625" style="25"/>
    <col min="14337" max="14337" width="23.28515625" style="25" bestFit="1" customWidth="1"/>
    <col min="14338" max="14338" width="11.5703125" style="25" customWidth="1"/>
    <col min="14339" max="14339" width="8" style="25" bestFit="1" customWidth="1"/>
    <col min="14340" max="14340" width="9" style="25" bestFit="1" customWidth="1"/>
    <col min="14341" max="14341" width="10.85546875" style="25" bestFit="1" customWidth="1"/>
    <col min="14342" max="14342" width="9" style="25" bestFit="1" customWidth="1"/>
    <col min="14343" max="14343" width="9.7109375" style="25" bestFit="1" customWidth="1"/>
    <col min="14344" max="14344" width="10.85546875" style="25" bestFit="1" customWidth="1"/>
    <col min="14345" max="14349" width="9.7109375" style="25" bestFit="1" customWidth="1"/>
    <col min="14350" max="14370" width="10.5703125" style="25" bestFit="1" customWidth="1"/>
    <col min="14371" max="14374" width="11.28515625" style="25" bestFit="1" customWidth="1"/>
    <col min="14375" max="14376" width="9.140625" style="25"/>
    <col min="14377" max="14377" width="9.7109375" style="25" bestFit="1" customWidth="1"/>
    <col min="14378" max="14378" width="9.140625" style="25"/>
    <col min="14379" max="14380" width="9.7109375" style="25" bestFit="1" customWidth="1"/>
    <col min="14381" max="14381" width="9.140625" style="25"/>
    <col min="14382" max="14383" width="9.7109375" style="25" bestFit="1" customWidth="1"/>
    <col min="14384" max="14384" width="9.140625" style="25"/>
    <col min="14385" max="14386" width="9.7109375" style="25" bestFit="1" customWidth="1"/>
    <col min="14387" max="14388" width="9.140625" style="25"/>
    <col min="14389" max="14389" width="9.7109375" style="25" bestFit="1" customWidth="1"/>
    <col min="14390" max="14390" width="9.140625" style="25"/>
    <col min="14391" max="14392" width="9.7109375" style="25" bestFit="1" customWidth="1"/>
    <col min="14393" max="14393" width="8.7109375" style="25" bestFit="1" customWidth="1"/>
    <col min="14394" max="14395" width="9.7109375" style="25" bestFit="1" customWidth="1"/>
    <col min="14396" max="14396" width="8.7109375" style="25" bestFit="1" customWidth="1"/>
    <col min="14397" max="14398" width="9.7109375" style="25" bestFit="1" customWidth="1"/>
    <col min="14399" max="14592" width="9.140625" style="25"/>
    <col min="14593" max="14593" width="23.28515625" style="25" bestFit="1" customWidth="1"/>
    <col min="14594" max="14594" width="11.5703125" style="25" customWidth="1"/>
    <col min="14595" max="14595" width="8" style="25" bestFit="1" customWidth="1"/>
    <col min="14596" max="14596" width="9" style="25" bestFit="1" customWidth="1"/>
    <col min="14597" max="14597" width="10.85546875" style="25" bestFit="1" customWidth="1"/>
    <col min="14598" max="14598" width="9" style="25" bestFit="1" customWidth="1"/>
    <col min="14599" max="14599" width="9.7109375" style="25" bestFit="1" customWidth="1"/>
    <col min="14600" max="14600" width="10.85546875" style="25" bestFit="1" customWidth="1"/>
    <col min="14601" max="14605" width="9.7109375" style="25" bestFit="1" customWidth="1"/>
    <col min="14606" max="14626" width="10.5703125" style="25" bestFit="1" customWidth="1"/>
    <col min="14627" max="14630" width="11.28515625" style="25" bestFit="1" customWidth="1"/>
    <col min="14631" max="14632" width="9.140625" style="25"/>
    <col min="14633" max="14633" width="9.7109375" style="25" bestFit="1" customWidth="1"/>
    <col min="14634" max="14634" width="9.140625" style="25"/>
    <col min="14635" max="14636" width="9.7109375" style="25" bestFit="1" customWidth="1"/>
    <col min="14637" max="14637" width="9.140625" style="25"/>
    <col min="14638" max="14639" width="9.7109375" style="25" bestFit="1" customWidth="1"/>
    <col min="14640" max="14640" width="9.140625" style="25"/>
    <col min="14641" max="14642" width="9.7109375" style="25" bestFit="1" customWidth="1"/>
    <col min="14643" max="14644" width="9.140625" style="25"/>
    <col min="14645" max="14645" width="9.7109375" style="25" bestFit="1" customWidth="1"/>
    <col min="14646" max="14646" width="9.140625" style="25"/>
    <col min="14647" max="14648" width="9.7109375" style="25" bestFit="1" customWidth="1"/>
    <col min="14649" max="14649" width="8.7109375" style="25" bestFit="1" customWidth="1"/>
    <col min="14650" max="14651" width="9.7109375" style="25" bestFit="1" customWidth="1"/>
    <col min="14652" max="14652" width="8.7109375" style="25" bestFit="1" customWidth="1"/>
    <col min="14653" max="14654" width="9.7109375" style="25" bestFit="1" customWidth="1"/>
    <col min="14655" max="14848" width="9.140625" style="25"/>
    <col min="14849" max="14849" width="23.28515625" style="25" bestFit="1" customWidth="1"/>
    <col min="14850" max="14850" width="11.5703125" style="25" customWidth="1"/>
    <col min="14851" max="14851" width="8" style="25" bestFit="1" customWidth="1"/>
    <col min="14852" max="14852" width="9" style="25" bestFit="1" customWidth="1"/>
    <col min="14853" max="14853" width="10.85546875" style="25" bestFit="1" customWidth="1"/>
    <col min="14854" max="14854" width="9" style="25" bestFit="1" customWidth="1"/>
    <col min="14855" max="14855" width="9.7109375" style="25" bestFit="1" customWidth="1"/>
    <col min="14856" max="14856" width="10.85546875" style="25" bestFit="1" customWidth="1"/>
    <col min="14857" max="14861" width="9.7109375" style="25" bestFit="1" customWidth="1"/>
    <col min="14862" max="14882" width="10.5703125" style="25" bestFit="1" customWidth="1"/>
    <col min="14883" max="14886" width="11.28515625" style="25" bestFit="1" customWidth="1"/>
    <col min="14887" max="14888" width="9.140625" style="25"/>
    <col min="14889" max="14889" width="9.7109375" style="25" bestFit="1" customWidth="1"/>
    <col min="14890" max="14890" width="9.140625" style="25"/>
    <col min="14891" max="14892" width="9.7109375" style="25" bestFit="1" customWidth="1"/>
    <col min="14893" max="14893" width="9.140625" style="25"/>
    <col min="14894" max="14895" width="9.7109375" style="25" bestFit="1" customWidth="1"/>
    <col min="14896" max="14896" width="9.140625" style="25"/>
    <col min="14897" max="14898" width="9.7109375" style="25" bestFit="1" customWidth="1"/>
    <col min="14899" max="14900" width="9.140625" style="25"/>
    <col min="14901" max="14901" width="9.7109375" style="25" bestFit="1" customWidth="1"/>
    <col min="14902" max="14902" width="9.140625" style="25"/>
    <col min="14903" max="14904" width="9.7109375" style="25" bestFit="1" customWidth="1"/>
    <col min="14905" max="14905" width="8.7109375" style="25" bestFit="1" customWidth="1"/>
    <col min="14906" max="14907" width="9.7109375" style="25" bestFit="1" customWidth="1"/>
    <col min="14908" max="14908" width="8.7109375" style="25" bestFit="1" customWidth="1"/>
    <col min="14909" max="14910" width="9.7109375" style="25" bestFit="1" customWidth="1"/>
    <col min="14911" max="15104" width="9.140625" style="25"/>
    <col min="15105" max="15105" width="23.28515625" style="25" bestFit="1" customWidth="1"/>
    <col min="15106" max="15106" width="11.5703125" style="25" customWidth="1"/>
    <col min="15107" max="15107" width="8" style="25" bestFit="1" customWidth="1"/>
    <col min="15108" max="15108" width="9" style="25" bestFit="1" customWidth="1"/>
    <col min="15109" max="15109" width="10.85546875" style="25" bestFit="1" customWidth="1"/>
    <col min="15110" max="15110" width="9" style="25" bestFit="1" customWidth="1"/>
    <col min="15111" max="15111" width="9.7109375" style="25" bestFit="1" customWidth="1"/>
    <col min="15112" max="15112" width="10.85546875" style="25" bestFit="1" customWidth="1"/>
    <col min="15113" max="15117" width="9.7109375" style="25" bestFit="1" customWidth="1"/>
    <col min="15118" max="15138" width="10.5703125" style="25" bestFit="1" customWidth="1"/>
    <col min="15139" max="15142" width="11.28515625" style="25" bestFit="1" customWidth="1"/>
    <col min="15143" max="15144" width="9.140625" style="25"/>
    <col min="15145" max="15145" width="9.7109375" style="25" bestFit="1" customWidth="1"/>
    <col min="15146" max="15146" width="9.140625" style="25"/>
    <col min="15147" max="15148" width="9.7109375" style="25" bestFit="1" customWidth="1"/>
    <col min="15149" max="15149" width="9.140625" style="25"/>
    <col min="15150" max="15151" width="9.7109375" style="25" bestFit="1" customWidth="1"/>
    <col min="15152" max="15152" width="9.140625" style="25"/>
    <col min="15153" max="15154" width="9.7109375" style="25" bestFit="1" customWidth="1"/>
    <col min="15155" max="15156" width="9.140625" style="25"/>
    <col min="15157" max="15157" width="9.7109375" style="25" bestFit="1" customWidth="1"/>
    <col min="15158" max="15158" width="9.140625" style="25"/>
    <col min="15159" max="15160" width="9.7109375" style="25" bestFit="1" customWidth="1"/>
    <col min="15161" max="15161" width="8.7109375" style="25" bestFit="1" customWidth="1"/>
    <col min="15162" max="15163" width="9.7109375" style="25" bestFit="1" customWidth="1"/>
    <col min="15164" max="15164" width="8.7109375" style="25" bestFit="1" customWidth="1"/>
    <col min="15165" max="15166" width="9.7109375" style="25" bestFit="1" customWidth="1"/>
    <col min="15167" max="15360" width="9.140625" style="25"/>
    <col min="15361" max="15361" width="23.28515625" style="25" bestFit="1" customWidth="1"/>
    <col min="15362" max="15362" width="11.5703125" style="25" customWidth="1"/>
    <col min="15363" max="15363" width="8" style="25" bestFit="1" customWidth="1"/>
    <col min="15364" max="15364" width="9" style="25" bestFit="1" customWidth="1"/>
    <col min="15365" max="15365" width="10.85546875" style="25" bestFit="1" customWidth="1"/>
    <col min="15366" max="15366" width="9" style="25" bestFit="1" customWidth="1"/>
    <col min="15367" max="15367" width="9.7109375" style="25" bestFit="1" customWidth="1"/>
    <col min="15368" max="15368" width="10.85546875" style="25" bestFit="1" customWidth="1"/>
    <col min="15369" max="15373" width="9.7109375" style="25" bestFit="1" customWidth="1"/>
    <col min="15374" max="15394" width="10.5703125" style="25" bestFit="1" customWidth="1"/>
    <col min="15395" max="15398" width="11.28515625" style="25" bestFit="1" customWidth="1"/>
    <col min="15399" max="15400" width="9.140625" style="25"/>
    <col min="15401" max="15401" width="9.7109375" style="25" bestFit="1" customWidth="1"/>
    <col min="15402" max="15402" width="9.140625" style="25"/>
    <col min="15403" max="15404" width="9.7109375" style="25" bestFit="1" customWidth="1"/>
    <col min="15405" max="15405" width="9.140625" style="25"/>
    <col min="15406" max="15407" width="9.7109375" style="25" bestFit="1" customWidth="1"/>
    <col min="15408" max="15408" width="9.140625" style="25"/>
    <col min="15409" max="15410" width="9.7109375" style="25" bestFit="1" customWidth="1"/>
    <col min="15411" max="15412" width="9.140625" style="25"/>
    <col min="15413" max="15413" width="9.7109375" style="25" bestFit="1" customWidth="1"/>
    <col min="15414" max="15414" width="9.140625" style="25"/>
    <col min="15415" max="15416" width="9.7109375" style="25" bestFit="1" customWidth="1"/>
    <col min="15417" max="15417" width="8.7109375" style="25" bestFit="1" customWidth="1"/>
    <col min="15418" max="15419" width="9.7109375" style="25" bestFit="1" customWidth="1"/>
    <col min="15420" max="15420" width="8.7109375" style="25" bestFit="1" customWidth="1"/>
    <col min="15421" max="15422" width="9.7109375" style="25" bestFit="1" customWidth="1"/>
    <col min="15423" max="15616" width="9.140625" style="25"/>
    <col min="15617" max="15617" width="23.28515625" style="25" bestFit="1" customWidth="1"/>
    <col min="15618" max="15618" width="11.5703125" style="25" customWidth="1"/>
    <col min="15619" max="15619" width="8" style="25" bestFit="1" customWidth="1"/>
    <col min="15620" max="15620" width="9" style="25" bestFit="1" customWidth="1"/>
    <col min="15621" max="15621" width="10.85546875" style="25" bestFit="1" customWidth="1"/>
    <col min="15622" max="15622" width="9" style="25" bestFit="1" customWidth="1"/>
    <col min="15623" max="15623" width="9.7109375" style="25" bestFit="1" customWidth="1"/>
    <col min="15624" max="15624" width="10.85546875" style="25" bestFit="1" customWidth="1"/>
    <col min="15625" max="15629" width="9.7109375" style="25" bestFit="1" customWidth="1"/>
    <col min="15630" max="15650" width="10.5703125" style="25" bestFit="1" customWidth="1"/>
    <col min="15651" max="15654" width="11.28515625" style="25" bestFit="1" customWidth="1"/>
    <col min="15655" max="15656" width="9.140625" style="25"/>
    <col min="15657" max="15657" width="9.7109375" style="25" bestFit="1" customWidth="1"/>
    <col min="15658" max="15658" width="9.140625" style="25"/>
    <col min="15659" max="15660" width="9.7109375" style="25" bestFit="1" customWidth="1"/>
    <col min="15661" max="15661" width="9.140625" style="25"/>
    <col min="15662" max="15663" width="9.7109375" style="25" bestFit="1" customWidth="1"/>
    <col min="15664" max="15664" width="9.140625" style="25"/>
    <col min="15665" max="15666" width="9.7109375" style="25" bestFit="1" customWidth="1"/>
    <col min="15667" max="15668" width="9.140625" style="25"/>
    <col min="15669" max="15669" width="9.7109375" style="25" bestFit="1" customWidth="1"/>
    <col min="15670" max="15670" width="9.140625" style="25"/>
    <col min="15671" max="15672" width="9.7109375" style="25" bestFit="1" customWidth="1"/>
    <col min="15673" max="15673" width="8.7109375" style="25" bestFit="1" customWidth="1"/>
    <col min="15674" max="15675" width="9.7109375" style="25" bestFit="1" customWidth="1"/>
    <col min="15676" max="15676" width="8.7109375" style="25" bestFit="1" customWidth="1"/>
    <col min="15677" max="15678" width="9.7109375" style="25" bestFit="1" customWidth="1"/>
    <col min="15679" max="15872" width="9.140625" style="25"/>
    <col min="15873" max="15873" width="23.28515625" style="25" bestFit="1" customWidth="1"/>
    <col min="15874" max="15874" width="11.5703125" style="25" customWidth="1"/>
    <col min="15875" max="15875" width="8" style="25" bestFit="1" customWidth="1"/>
    <col min="15876" max="15876" width="9" style="25" bestFit="1" customWidth="1"/>
    <col min="15877" max="15877" width="10.85546875" style="25" bestFit="1" customWidth="1"/>
    <col min="15878" max="15878" width="9" style="25" bestFit="1" customWidth="1"/>
    <col min="15879" max="15879" width="9.7109375" style="25" bestFit="1" customWidth="1"/>
    <col min="15880" max="15880" width="10.85546875" style="25" bestFit="1" customWidth="1"/>
    <col min="15881" max="15885" width="9.7109375" style="25" bestFit="1" customWidth="1"/>
    <col min="15886" max="15906" width="10.5703125" style="25" bestFit="1" customWidth="1"/>
    <col min="15907" max="15910" width="11.28515625" style="25" bestFit="1" customWidth="1"/>
    <col min="15911" max="15912" width="9.140625" style="25"/>
    <col min="15913" max="15913" width="9.7109375" style="25" bestFit="1" customWidth="1"/>
    <col min="15914" max="15914" width="9.140625" style="25"/>
    <col min="15915" max="15916" width="9.7109375" style="25" bestFit="1" customWidth="1"/>
    <col min="15917" max="15917" width="9.140625" style="25"/>
    <col min="15918" max="15919" width="9.7109375" style="25" bestFit="1" customWidth="1"/>
    <col min="15920" max="15920" width="9.140625" style="25"/>
    <col min="15921" max="15922" width="9.7109375" style="25" bestFit="1" customWidth="1"/>
    <col min="15923" max="15924" width="9.140625" style="25"/>
    <col min="15925" max="15925" width="9.7109375" style="25" bestFit="1" customWidth="1"/>
    <col min="15926" max="15926" width="9.140625" style="25"/>
    <col min="15927" max="15928" width="9.7109375" style="25" bestFit="1" customWidth="1"/>
    <col min="15929" max="15929" width="8.7109375" style="25" bestFit="1" customWidth="1"/>
    <col min="15930" max="15931" width="9.7109375" style="25" bestFit="1" customWidth="1"/>
    <col min="15932" max="15932" width="8.7109375" style="25" bestFit="1" customWidth="1"/>
    <col min="15933" max="15934" width="9.7109375" style="25" bestFit="1" customWidth="1"/>
    <col min="15935" max="16128" width="9.140625" style="25"/>
    <col min="16129" max="16129" width="23.28515625" style="25" bestFit="1" customWidth="1"/>
    <col min="16130" max="16130" width="11.5703125" style="25" customWidth="1"/>
    <col min="16131" max="16131" width="8" style="25" bestFit="1" customWidth="1"/>
    <col min="16132" max="16132" width="9" style="25" bestFit="1" customWidth="1"/>
    <col min="16133" max="16133" width="10.85546875" style="25" bestFit="1" customWidth="1"/>
    <col min="16134" max="16134" width="9" style="25" bestFit="1" customWidth="1"/>
    <col min="16135" max="16135" width="9.7109375" style="25" bestFit="1" customWidth="1"/>
    <col min="16136" max="16136" width="10.85546875" style="25" bestFit="1" customWidth="1"/>
    <col min="16137" max="16141" width="9.7109375" style="25" bestFit="1" customWidth="1"/>
    <col min="16142" max="16162" width="10.5703125" style="25" bestFit="1" customWidth="1"/>
    <col min="16163" max="16166" width="11.28515625" style="25" bestFit="1" customWidth="1"/>
    <col min="16167" max="16168" width="9.140625" style="25"/>
    <col min="16169" max="16169" width="9.7109375" style="25" bestFit="1" customWidth="1"/>
    <col min="16170" max="16170" width="9.140625" style="25"/>
    <col min="16171" max="16172" width="9.7109375" style="25" bestFit="1" customWidth="1"/>
    <col min="16173" max="16173" width="9.140625" style="25"/>
    <col min="16174" max="16175" width="9.7109375" style="25" bestFit="1" customWidth="1"/>
    <col min="16176" max="16176" width="9.140625" style="25"/>
    <col min="16177" max="16178" width="9.7109375" style="25" bestFit="1" customWidth="1"/>
    <col min="16179" max="16180" width="9.140625" style="25"/>
    <col min="16181" max="16181" width="9.7109375" style="25" bestFit="1" customWidth="1"/>
    <col min="16182" max="16182" width="9.140625" style="25"/>
    <col min="16183" max="16184" width="9.7109375" style="25" bestFit="1" customWidth="1"/>
    <col min="16185" max="16185" width="8.7109375" style="25" bestFit="1" customWidth="1"/>
    <col min="16186" max="16187" width="9.7109375" style="25" bestFit="1" customWidth="1"/>
    <col min="16188" max="16188" width="8.7109375" style="25" bestFit="1" customWidth="1"/>
    <col min="16189" max="16190" width="9.7109375" style="25" bestFit="1" customWidth="1"/>
    <col min="16191" max="16384" width="9.140625" style="25"/>
  </cols>
  <sheetData>
    <row r="2" spans="1:140" x14ac:dyDescent="0.25">
      <c r="A2" s="21" t="s">
        <v>124</v>
      </c>
      <c r="B2" t="str">
        <f>+Input!E7</f>
        <v>mensile</v>
      </c>
    </row>
    <row r="4" spans="1:140" x14ac:dyDescent="0.25">
      <c r="A4" s="21"/>
      <c r="C4" s="26" t="s">
        <v>105</v>
      </c>
      <c r="D4" s="26" t="s">
        <v>106</v>
      </c>
      <c r="E4" s="26" t="s">
        <v>107</v>
      </c>
      <c r="F4" s="26" t="s">
        <v>108</v>
      </c>
      <c r="G4" s="26" t="s">
        <v>109</v>
      </c>
      <c r="H4" s="26" t="s">
        <v>110</v>
      </c>
      <c r="I4" s="26" t="s">
        <v>111</v>
      </c>
      <c r="J4" s="26" t="s">
        <v>112</v>
      </c>
      <c r="K4" s="26" t="s">
        <v>113</v>
      </c>
      <c r="L4" s="26" t="s">
        <v>114</v>
      </c>
      <c r="M4" s="26" t="s">
        <v>115</v>
      </c>
      <c r="N4" s="26" t="s">
        <v>116</v>
      </c>
      <c r="O4" s="26" t="s">
        <v>105</v>
      </c>
      <c r="P4" s="26" t="s">
        <v>106</v>
      </c>
      <c r="Q4" s="26" t="s">
        <v>107</v>
      </c>
      <c r="R4" s="26" t="s">
        <v>108</v>
      </c>
      <c r="S4" s="26" t="s">
        <v>109</v>
      </c>
      <c r="T4" s="26" t="s">
        <v>110</v>
      </c>
      <c r="U4" s="26" t="s">
        <v>111</v>
      </c>
      <c r="V4" s="26" t="s">
        <v>112</v>
      </c>
      <c r="W4" s="26" t="s">
        <v>113</v>
      </c>
      <c r="X4" s="26" t="s">
        <v>114</v>
      </c>
      <c r="Y4" s="26" t="s">
        <v>115</v>
      </c>
      <c r="Z4" s="26" t="s">
        <v>116</v>
      </c>
      <c r="AA4" s="26" t="s">
        <v>105</v>
      </c>
      <c r="AB4" s="26" t="s">
        <v>106</v>
      </c>
      <c r="AC4" s="26" t="s">
        <v>107</v>
      </c>
      <c r="AD4" s="26" t="s">
        <v>108</v>
      </c>
      <c r="AE4" s="26" t="s">
        <v>109</v>
      </c>
      <c r="AF4" s="26" t="s">
        <v>110</v>
      </c>
      <c r="AG4" s="26" t="s">
        <v>111</v>
      </c>
      <c r="AH4" s="26" t="s">
        <v>112</v>
      </c>
      <c r="AI4" s="26" t="s">
        <v>113</v>
      </c>
      <c r="AJ4" s="26" t="s">
        <v>114</v>
      </c>
      <c r="AK4" s="26" t="s">
        <v>115</v>
      </c>
      <c r="AL4" s="26" t="s">
        <v>116</v>
      </c>
      <c r="AM4" s="26" t="s">
        <v>105</v>
      </c>
      <c r="AN4" s="26" t="s">
        <v>106</v>
      </c>
      <c r="AO4" s="26" t="s">
        <v>107</v>
      </c>
      <c r="AP4" s="26" t="s">
        <v>108</v>
      </c>
      <c r="AQ4" s="26" t="s">
        <v>109</v>
      </c>
      <c r="AR4" s="26" t="s">
        <v>110</v>
      </c>
      <c r="AS4" s="26" t="s">
        <v>111</v>
      </c>
      <c r="AT4" s="26" t="s">
        <v>112</v>
      </c>
      <c r="AU4" s="26" t="s">
        <v>113</v>
      </c>
      <c r="AV4" s="26" t="s">
        <v>114</v>
      </c>
      <c r="AW4" s="26" t="s">
        <v>115</v>
      </c>
      <c r="AX4" s="26" t="s">
        <v>116</v>
      </c>
      <c r="AY4" s="26" t="s">
        <v>105</v>
      </c>
      <c r="AZ4" s="26" t="s">
        <v>106</v>
      </c>
      <c r="BA4" s="26" t="s">
        <v>107</v>
      </c>
      <c r="BB4" s="26" t="s">
        <v>108</v>
      </c>
      <c r="BC4" s="26" t="s">
        <v>109</v>
      </c>
      <c r="BD4" s="26" t="s">
        <v>110</v>
      </c>
      <c r="BE4" s="26" t="s">
        <v>111</v>
      </c>
      <c r="BF4" s="26" t="s">
        <v>112</v>
      </c>
      <c r="BG4" s="26" t="s">
        <v>113</v>
      </c>
      <c r="BH4" s="26" t="s">
        <v>114</v>
      </c>
      <c r="BI4" s="26" t="s">
        <v>115</v>
      </c>
      <c r="BJ4" s="26" t="s">
        <v>116</v>
      </c>
      <c r="EJ4" s="25" t="s">
        <v>117</v>
      </c>
    </row>
    <row r="5" spans="1:140" customFormat="1" x14ac:dyDescent="0.25">
      <c r="A5" t="s">
        <v>118</v>
      </c>
      <c r="B5" s="24"/>
      <c r="C5" s="24" t="str">
        <f>+SPm!C2</f>
        <v>gen 2014</v>
      </c>
      <c r="D5" s="33">
        <f>+SPm!D2</f>
        <v>41698</v>
      </c>
      <c r="E5" s="33">
        <f>+SPm!E2</f>
        <v>41729</v>
      </c>
      <c r="F5" s="33">
        <f>+SPm!F2</f>
        <v>41759</v>
      </c>
      <c r="G5" s="33">
        <f>+SPm!G2</f>
        <v>41790</v>
      </c>
      <c r="H5" s="33">
        <f>+SPm!H2</f>
        <v>41820</v>
      </c>
      <c r="I5" s="33">
        <f>+SPm!I2</f>
        <v>41851</v>
      </c>
      <c r="J5" s="33">
        <f>+SPm!J2</f>
        <v>41882</v>
      </c>
      <c r="K5" s="33">
        <f>+SPm!K2</f>
        <v>41912</v>
      </c>
      <c r="L5" s="33">
        <f>+SPm!L2</f>
        <v>41943</v>
      </c>
      <c r="M5" s="33">
        <f>+SPm!M2</f>
        <v>41973</v>
      </c>
      <c r="N5" s="33">
        <f>+SPm!N2</f>
        <v>42004</v>
      </c>
      <c r="O5" s="33">
        <f>+SPm!O2</f>
        <v>42035</v>
      </c>
      <c r="P5" s="33">
        <f>+SPm!P2</f>
        <v>42063</v>
      </c>
      <c r="Q5" s="33">
        <f>+SPm!Q2</f>
        <v>42094</v>
      </c>
      <c r="R5" s="33">
        <f>+SPm!R2</f>
        <v>42124</v>
      </c>
      <c r="S5" s="33">
        <f>+SPm!S2</f>
        <v>42155</v>
      </c>
      <c r="T5" s="33">
        <f>+SPm!T2</f>
        <v>42185</v>
      </c>
      <c r="U5" s="33">
        <f>+SPm!U2</f>
        <v>42216</v>
      </c>
      <c r="V5" s="33">
        <f>+SPm!V2</f>
        <v>42247</v>
      </c>
      <c r="W5" s="33">
        <f>+SPm!W2</f>
        <v>42277</v>
      </c>
      <c r="X5" s="33">
        <f>+SPm!X2</f>
        <v>42308</v>
      </c>
      <c r="Y5" s="33">
        <f>+SPm!Y2</f>
        <v>42338</v>
      </c>
      <c r="Z5" s="33">
        <f>+SPm!Z2</f>
        <v>42369</v>
      </c>
      <c r="AA5" s="33">
        <f>+SPm!AA2</f>
        <v>42400</v>
      </c>
      <c r="AB5" s="33">
        <f>+SPm!AB2</f>
        <v>42429</v>
      </c>
      <c r="AC5" s="33">
        <f>+SPm!AC2</f>
        <v>42460</v>
      </c>
      <c r="AD5" s="33">
        <f>+SPm!AD2</f>
        <v>42490</v>
      </c>
      <c r="AE5" s="33">
        <f>+SPm!AE2</f>
        <v>42521</v>
      </c>
      <c r="AF5" s="33">
        <f>+SPm!AF2</f>
        <v>42551</v>
      </c>
      <c r="AG5" s="33">
        <f>+SPm!AG2</f>
        <v>42582</v>
      </c>
      <c r="AH5" s="33">
        <f>+SPm!AH2</f>
        <v>42613</v>
      </c>
      <c r="AI5" s="33">
        <f>+SPm!AI2</f>
        <v>42643</v>
      </c>
      <c r="AJ5" s="33">
        <f>+SPm!AJ2</f>
        <v>42674</v>
      </c>
      <c r="AK5" s="33">
        <f>+SPm!AK2</f>
        <v>42704</v>
      </c>
      <c r="AL5" s="33">
        <f>+SPm!AL2</f>
        <v>42735</v>
      </c>
      <c r="AM5" s="33">
        <f>+SPm!AM2</f>
        <v>42766</v>
      </c>
      <c r="AN5" s="33">
        <f>+SPm!AN2</f>
        <v>42794</v>
      </c>
      <c r="AO5" s="33">
        <f>+SPm!AO2</f>
        <v>42825</v>
      </c>
      <c r="AP5" s="33">
        <f>+SPm!AP2</f>
        <v>42855</v>
      </c>
      <c r="AQ5" s="33">
        <f>+SPm!AQ2</f>
        <v>42886</v>
      </c>
      <c r="AR5" s="33">
        <f>+SPm!AR2</f>
        <v>42916</v>
      </c>
      <c r="AS5" s="33">
        <f>+SPm!AS2</f>
        <v>42947</v>
      </c>
      <c r="AT5" s="33">
        <f>+SPm!AT2</f>
        <v>42978</v>
      </c>
      <c r="AU5" s="33">
        <f>+SPm!AU2</f>
        <v>43008</v>
      </c>
      <c r="AV5" s="33">
        <f>+SPm!AV2</f>
        <v>43039</v>
      </c>
      <c r="AW5" s="33">
        <f>+SPm!AW2</f>
        <v>43069</v>
      </c>
      <c r="AX5" s="33">
        <f>+SPm!AX2</f>
        <v>43100</v>
      </c>
      <c r="AY5" s="33">
        <f>+SPm!AY2</f>
        <v>43131</v>
      </c>
      <c r="AZ5" s="33">
        <f>+SPm!AZ2</f>
        <v>43159</v>
      </c>
      <c r="BA5" s="33">
        <f>+SPm!BA2</f>
        <v>43190</v>
      </c>
      <c r="BB5" s="33">
        <f>+SPm!BB2</f>
        <v>43220</v>
      </c>
      <c r="BC5" s="33">
        <f>+SPm!BC2</f>
        <v>43251</v>
      </c>
      <c r="BD5" s="33">
        <f>+SPm!BD2</f>
        <v>43281</v>
      </c>
      <c r="BE5" s="33">
        <f>+SPm!BE2</f>
        <v>43312</v>
      </c>
      <c r="BF5" s="33">
        <f>+SPm!BF2</f>
        <v>43343</v>
      </c>
      <c r="BG5" s="33">
        <f>+SPm!BG2</f>
        <v>43373</v>
      </c>
      <c r="BH5" s="33">
        <f>+SPm!BH2</f>
        <v>43404</v>
      </c>
      <c r="BI5" s="33">
        <f>+SPm!BI2</f>
        <v>43434</v>
      </c>
      <c r="BJ5" s="33">
        <f>+SPm!BJ2</f>
        <v>43465</v>
      </c>
      <c r="BK5" s="33"/>
      <c r="EJ5" t="s">
        <v>119</v>
      </c>
    </row>
    <row r="6" spans="1:140" x14ac:dyDescent="0.25">
      <c r="A6" t="s">
        <v>120</v>
      </c>
      <c r="C6" s="28">
        <f>+M_Vendite!D93</f>
        <v>0</v>
      </c>
      <c r="D6" s="28">
        <f>+M_Vendite!E93</f>
        <v>0</v>
      </c>
      <c r="E6" s="28">
        <f>+M_Vendite!F93</f>
        <v>0</v>
      </c>
      <c r="F6" s="28">
        <f>+M_Vendite!G93</f>
        <v>0</v>
      </c>
      <c r="G6" s="28">
        <f>+M_Vendite!H93</f>
        <v>0</v>
      </c>
      <c r="H6" s="28">
        <f>+M_Vendite!I93</f>
        <v>0</v>
      </c>
      <c r="I6" s="28">
        <f>+M_Vendite!J93</f>
        <v>0</v>
      </c>
      <c r="J6" s="28">
        <f>+M_Vendite!K93</f>
        <v>0</v>
      </c>
      <c r="K6" s="28">
        <f>+M_Vendite!L93</f>
        <v>0</v>
      </c>
      <c r="L6" s="28">
        <f>+M_Vendite!M93</f>
        <v>0</v>
      </c>
      <c r="M6" s="28">
        <f>+M_Vendite!N93</f>
        <v>0</v>
      </c>
      <c r="N6" s="28">
        <f>+M_Vendite!O93</f>
        <v>0</v>
      </c>
      <c r="O6" s="28">
        <f>+M_Vendite!P93</f>
        <v>0</v>
      </c>
      <c r="P6" s="28">
        <f>+M_Vendite!Q93</f>
        <v>0</v>
      </c>
      <c r="Q6" s="28">
        <f>+M_Vendite!R93</f>
        <v>0</v>
      </c>
      <c r="R6" s="28">
        <f>+M_Vendite!S93</f>
        <v>0</v>
      </c>
      <c r="S6" s="28">
        <f>+M_Vendite!T93</f>
        <v>0</v>
      </c>
      <c r="T6" s="28">
        <f>+M_Vendite!U93</f>
        <v>0</v>
      </c>
      <c r="U6" s="28">
        <f>+M_Vendite!V93</f>
        <v>0</v>
      </c>
      <c r="V6" s="28">
        <f>+M_Vendite!W93</f>
        <v>0</v>
      </c>
      <c r="W6" s="28">
        <f>+M_Vendite!X93</f>
        <v>0</v>
      </c>
      <c r="X6" s="28">
        <f>+M_Vendite!Y93</f>
        <v>0</v>
      </c>
      <c r="Y6" s="28">
        <f>+M_Vendite!Z93</f>
        <v>0</v>
      </c>
      <c r="Z6" s="28">
        <f>+M_Vendite!AA93</f>
        <v>0</v>
      </c>
      <c r="AA6" s="28">
        <f>+M_Vendite!AB93</f>
        <v>0</v>
      </c>
      <c r="AB6" s="28">
        <f>+M_Vendite!AC93</f>
        <v>0</v>
      </c>
      <c r="AC6" s="28">
        <f>+M_Vendite!AD93</f>
        <v>0</v>
      </c>
      <c r="AD6" s="28">
        <f>+M_Vendite!AE93</f>
        <v>0</v>
      </c>
      <c r="AE6" s="28">
        <f>+M_Vendite!AF93</f>
        <v>0</v>
      </c>
      <c r="AF6" s="28">
        <f>+M_Vendite!AG93</f>
        <v>0</v>
      </c>
      <c r="AG6" s="28">
        <f>+M_Vendite!AH93</f>
        <v>0</v>
      </c>
      <c r="AH6" s="28">
        <f>+M_Vendite!AI93</f>
        <v>0</v>
      </c>
      <c r="AI6" s="28">
        <f>+M_Vendite!AJ93</f>
        <v>0</v>
      </c>
      <c r="AJ6" s="28">
        <f>+M_Vendite!AK93</f>
        <v>0</v>
      </c>
      <c r="AK6" s="28">
        <f>+M_Vendite!AL93</f>
        <v>0</v>
      </c>
      <c r="AL6" s="28">
        <f>+M_Vendite!AM93</f>
        <v>0</v>
      </c>
      <c r="AM6" s="28">
        <f>+M_Vendite!AN93</f>
        <v>0</v>
      </c>
      <c r="AN6" s="28">
        <f>+M_Vendite!AO93</f>
        <v>0</v>
      </c>
      <c r="AO6" s="28">
        <f>+M_Vendite!AP93</f>
        <v>0</v>
      </c>
      <c r="AP6" s="28">
        <f>+M_Vendite!AQ93</f>
        <v>0</v>
      </c>
      <c r="AQ6" s="28">
        <f>+M_Vendite!AR93</f>
        <v>0</v>
      </c>
      <c r="AR6" s="28">
        <f>+M_Vendite!AS93</f>
        <v>0</v>
      </c>
      <c r="AS6" s="28">
        <f>+M_Vendite!AT93</f>
        <v>0</v>
      </c>
      <c r="AT6" s="28">
        <f>+M_Vendite!AU93</f>
        <v>0</v>
      </c>
      <c r="AU6" s="28">
        <f>+M_Vendite!AV93</f>
        <v>0</v>
      </c>
      <c r="AV6" s="28">
        <f>+M_Vendite!AW93</f>
        <v>0</v>
      </c>
      <c r="AW6" s="28">
        <f>+M_Vendite!AX93</f>
        <v>0</v>
      </c>
      <c r="AX6" s="28">
        <f>+M_Vendite!AY93</f>
        <v>0</v>
      </c>
      <c r="AY6" s="28">
        <f>+M_Vendite!AZ93</f>
        <v>0</v>
      </c>
      <c r="AZ6" s="28">
        <f>+M_Vendite!BA93</f>
        <v>0</v>
      </c>
      <c r="BA6" s="28">
        <f>+M_Vendite!BB93</f>
        <v>0</v>
      </c>
      <c r="BB6" s="28">
        <f>+M_Vendite!BC93</f>
        <v>0</v>
      </c>
      <c r="BC6" s="28">
        <f>+M_Vendite!BD93</f>
        <v>0</v>
      </c>
      <c r="BD6" s="28">
        <f>+M_Vendite!BE93</f>
        <v>0</v>
      </c>
      <c r="BE6" s="28">
        <f>+M_Vendite!BF93</f>
        <v>0</v>
      </c>
      <c r="BF6" s="28">
        <f>+M_Vendite!BG93</f>
        <v>0</v>
      </c>
      <c r="BG6" s="28">
        <f>+M_Vendite!BH93</f>
        <v>0</v>
      </c>
      <c r="BH6" s="28">
        <f>+M_Vendite!BI93</f>
        <v>0</v>
      </c>
      <c r="BI6" s="28">
        <f>+M_Vendite!BJ93</f>
        <v>0</v>
      </c>
      <c r="BJ6" s="28">
        <f>+M_Vendite!BK93</f>
        <v>0</v>
      </c>
    </row>
    <row r="7" spans="1:140" x14ac:dyDescent="0.25">
      <c r="A7" t="s">
        <v>177</v>
      </c>
      <c r="C7" s="28">
        <f>+M_Inv!F20</f>
        <v>0</v>
      </c>
      <c r="D7" s="28">
        <f>+M_Inv!G20</f>
        <v>0</v>
      </c>
      <c r="E7" s="28">
        <f>+M_Inv!H20</f>
        <v>0</v>
      </c>
      <c r="F7" s="28">
        <f>+M_Inv!I20</f>
        <v>0</v>
      </c>
      <c r="G7" s="28">
        <f>+M_Inv!J20</f>
        <v>0</v>
      </c>
      <c r="H7" s="28">
        <f>+M_Inv!K20</f>
        <v>0</v>
      </c>
      <c r="I7" s="28">
        <f>+M_Inv!L20</f>
        <v>0</v>
      </c>
      <c r="J7" s="28">
        <f>+M_Inv!M20</f>
        <v>0</v>
      </c>
      <c r="K7" s="28">
        <f>+M_Inv!N20</f>
        <v>0</v>
      </c>
      <c r="L7" s="28">
        <f>+M_Inv!O20</f>
        <v>0</v>
      </c>
      <c r="M7" s="28">
        <f>+M_Inv!P20</f>
        <v>0</v>
      </c>
      <c r="N7" s="28">
        <f>+M_Inv!Q20</f>
        <v>0</v>
      </c>
      <c r="O7" s="28">
        <f>+M_Inv!R20</f>
        <v>0</v>
      </c>
      <c r="P7" s="28">
        <f>+M_Inv!S20</f>
        <v>0</v>
      </c>
      <c r="Q7" s="28">
        <f>+M_Inv!T20</f>
        <v>0</v>
      </c>
      <c r="R7" s="28">
        <f>+M_Inv!U20</f>
        <v>0</v>
      </c>
      <c r="S7" s="28">
        <f>+M_Inv!V20</f>
        <v>0</v>
      </c>
      <c r="T7" s="28">
        <f>+M_Inv!W20</f>
        <v>0</v>
      </c>
      <c r="U7" s="28">
        <f>+M_Inv!X20</f>
        <v>0</v>
      </c>
      <c r="V7" s="28">
        <f>+M_Inv!Y20</f>
        <v>0</v>
      </c>
      <c r="W7" s="28">
        <f>+M_Inv!Z20</f>
        <v>0</v>
      </c>
      <c r="X7" s="28">
        <f>+M_Inv!AA20</f>
        <v>0</v>
      </c>
      <c r="Y7" s="28">
        <f>+M_Inv!AB20</f>
        <v>0</v>
      </c>
      <c r="Z7" s="28">
        <f>+M_Inv!AC20</f>
        <v>0</v>
      </c>
      <c r="AA7" s="28">
        <f>+M_Inv!AD20</f>
        <v>0</v>
      </c>
      <c r="AB7" s="28">
        <f>+M_Inv!AE20</f>
        <v>0</v>
      </c>
      <c r="AC7" s="28">
        <f>+M_Inv!AF20</f>
        <v>0</v>
      </c>
      <c r="AD7" s="28">
        <f>+M_Inv!AG20</f>
        <v>0</v>
      </c>
      <c r="AE7" s="28">
        <f>+M_Inv!AH20</f>
        <v>0</v>
      </c>
      <c r="AF7" s="28">
        <f>+M_Inv!AI20</f>
        <v>0</v>
      </c>
      <c r="AG7" s="28">
        <f>+M_Inv!AJ20</f>
        <v>0</v>
      </c>
      <c r="AH7" s="28">
        <f>+M_Inv!AK20</f>
        <v>0</v>
      </c>
      <c r="AI7" s="28">
        <f>+M_Inv!AL20</f>
        <v>0</v>
      </c>
      <c r="AJ7" s="28">
        <f>+M_Inv!AM20</f>
        <v>0</v>
      </c>
      <c r="AK7" s="28">
        <f>+M_Inv!AN20</f>
        <v>0</v>
      </c>
      <c r="AL7" s="28">
        <f>+M_Inv!AO20</f>
        <v>0</v>
      </c>
      <c r="AM7" s="28">
        <f>+M_Inv!AP20</f>
        <v>0</v>
      </c>
      <c r="AN7" s="28">
        <f>+M_Inv!AQ20</f>
        <v>0</v>
      </c>
      <c r="AO7" s="28">
        <f>+M_Inv!AR20</f>
        <v>0</v>
      </c>
      <c r="AP7" s="28">
        <f>+M_Inv!AS20</f>
        <v>0</v>
      </c>
      <c r="AQ7" s="28">
        <f>+M_Inv!AT20</f>
        <v>0</v>
      </c>
      <c r="AR7" s="28">
        <f>+M_Inv!AU20</f>
        <v>0</v>
      </c>
      <c r="AS7" s="28">
        <f>+M_Inv!AV20</f>
        <v>0</v>
      </c>
      <c r="AT7" s="28">
        <f>+M_Inv!AW20</f>
        <v>0</v>
      </c>
      <c r="AU7" s="28">
        <f>+M_Inv!AX20</f>
        <v>0</v>
      </c>
      <c r="AV7" s="28">
        <f>+M_Inv!AY20</f>
        <v>0</v>
      </c>
      <c r="AW7" s="28">
        <f>+M_Inv!AZ20</f>
        <v>0</v>
      </c>
      <c r="AX7" s="28">
        <f>+M_Inv!BA20</f>
        <v>0</v>
      </c>
      <c r="AY7" s="28">
        <f>+M_Inv!BB20</f>
        <v>0</v>
      </c>
      <c r="AZ7" s="28">
        <f>+M_Inv!BC20</f>
        <v>0</v>
      </c>
      <c r="BA7" s="28">
        <f>+M_Inv!BD20</f>
        <v>0</v>
      </c>
      <c r="BB7" s="28">
        <f>+M_Inv!BE20</f>
        <v>0</v>
      </c>
      <c r="BC7" s="28">
        <f>+M_Inv!BF20</f>
        <v>0</v>
      </c>
      <c r="BD7" s="28">
        <f>+M_Inv!BG20</f>
        <v>0</v>
      </c>
      <c r="BE7" s="28">
        <f>+M_Inv!BH20</f>
        <v>0</v>
      </c>
      <c r="BF7" s="28">
        <f>+M_Inv!BI20</f>
        <v>0</v>
      </c>
      <c r="BG7" s="28">
        <f>+M_Inv!BJ20</f>
        <v>0</v>
      </c>
      <c r="BH7" s="28">
        <f>+M_Inv!BK20</f>
        <v>0</v>
      </c>
      <c r="BI7" s="28">
        <f>+M_Inv!BL20</f>
        <v>0</v>
      </c>
      <c r="BJ7" s="28">
        <f>+M_Inv!BM20</f>
        <v>0</v>
      </c>
    </row>
    <row r="8" spans="1:140" x14ac:dyDescent="0.25">
      <c r="A8" t="s">
        <v>242</v>
      </c>
      <c r="C8" s="28">
        <f>+'M_Altri Costi'!D51</f>
        <v>0</v>
      </c>
      <c r="D8" s="28">
        <f>+'M_Altri Costi'!E51</f>
        <v>0</v>
      </c>
      <c r="E8" s="28">
        <f>+'M_Altri Costi'!F51</f>
        <v>0</v>
      </c>
      <c r="F8" s="28">
        <f>+'M_Altri Costi'!G51</f>
        <v>0</v>
      </c>
      <c r="G8" s="28">
        <f>+'M_Altri Costi'!H51</f>
        <v>0</v>
      </c>
      <c r="H8" s="28">
        <f>+'M_Altri Costi'!I51</f>
        <v>0</v>
      </c>
      <c r="I8" s="28">
        <f>+'M_Altri Costi'!J51</f>
        <v>0</v>
      </c>
      <c r="J8" s="28">
        <f>+'M_Altri Costi'!K51</f>
        <v>0</v>
      </c>
      <c r="K8" s="28">
        <f>+'M_Altri Costi'!L51</f>
        <v>0</v>
      </c>
      <c r="L8" s="28">
        <f>+'M_Altri Costi'!M51</f>
        <v>0</v>
      </c>
      <c r="M8" s="28">
        <f>+'M_Altri Costi'!N51</f>
        <v>0</v>
      </c>
      <c r="N8" s="28">
        <f>+'M_Altri Costi'!O51</f>
        <v>0</v>
      </c>
      <c r="O8" s="28">
        <f>+'M_Altri Costi'!P51</f>
        <v>0</v>
      </c>
      <c r="P8" s="28">
        <f>+'M_Altri Costi'!Q51</f>
        <v>0</v>
      </c>
      <c r="Q8" s="28">
        <f>+'M_Altri Costi'!R51</f>
        <v>0</v>
      </c>
      <c r="R8" s="28">
        <f>+'M_Altri Costi'!S51</f>
        <v>0</v>
      </c>
      <c r="S8" s="28">
        <f>+'M_Altri Costi'!T51</f>
        <v>0</v>
      </c>
      <c r="T8" s="28">
        <f>+'M_Altri Costi'!U51</f>
        <v>0</v>
      </c>
      <c r="U8" s="28">
        <f>+'M_Altri Costi'!V51</f>
        <v>0</v>
      </c>
      <c r="V8" s="28">
        <f>+'M_Altri Costi'!W51</f>
        <v>0</v>
      </c>
      <c r="W8" s="28">
        <f>+'M_Altri Costi'!X51</f>
        <v>0</v>
      </c>
      <c r="X8" s="28">
        <f>+'M_Altri Costi'!Y51</f>
        <v>0</v>
      </c>
      <c r="Y8" s="28">
        <f>+'M_Altri Costi'!Z51</f>
        <v>0</v>
      </c>
      <c r="Z8" s="28">
        <f>+'M_Altri Costi'!AA51</f>
        <v>0</v>
      </c>
      <c r="AA8" s="28">
        <f>+'M_Altri Costi'!AB51</f>
        <v>0</v>
      </c>
      <c r="AB8" s="28">
        <f>+'M_Altri Costi'!AC51</f>
        <v>0</v>
      </c>
      <c r="AC8" s="28">
        <f>+'M_Altri Costi'!AD51</f>
        <v>0</v>
      </c>
      <c r="AD8" s="28">
        <f>+'M_Altri Costi'!AE51</f>
        <v>0</v>
      </c>
      <c r="AE8" s="28">
        <f>+'M_Altri Costi'!AF51</f>
        <v>0</v>
      </c>
      <c r="AF8" s="28">
        <f>+'M_Altri Costi'!AG51</f>
        <v>0</v>
      </c>
      <c r="AG8" s="28">
        <f>+'M_Altri Costi'!AH51</f>
        <v>0</v>
      </c>
      <c r="AH8" s="28">
        <f>+'M_Altri Costi'!AI51</f>
        <v>0</v>
      </c>
      <c r="AI8" s="28">
        <f>+'M_Altri Costi'!AJ51</f>
        <v>0</v>
      </c>
      <c r="AJ8" s="28">
        <f>+'M_Altri Costi'!AK51</f>
        <v>0</v>
      </c>
      <c r="AK8" s="28">
        <f>+'M_Altri Costi'!AL51</f>
        <v>0</v>
      </c>
      <c r="AL8" s="28">
        <f>+'M_Altri Costi'!AM51</f>
        <v>0</v>
      </c>
      <c r="AM8" s="28">
        <f>+'M_Altri Costi'!AN51</f>
        <v>0</v>
      </c>
      <c r="AN8" s="28">
        <f>+'M_Altri Costi'!AO51</f>
        <v>0</v>
      </c>
      <c r="AO8" s="28">
        <f>+'M_Altri Costi'!AP51</f>
        <v>0</v>
      </c>
      <c r="AP8" s="28">
        <f>+'M_Altri Costi'!AQ51</f>
        <v>0</v>
      </c>
      <c r="AQ8" s="28">
        <f>+'M_Altri Costi'!AR51</f>
        <v>0</v>
      </c>
      <c r="AR8" s="28">
        <f>+'M_Altri Costi'!AS51</f>
        <v>0</v>
      </c>
      <c r="AS8" s="28">
        <f>+'M_Altri Costi'!AT51</f>
        <v>0</v>
      </c>
      <c r="AT8" s="28">
        <f>+'M_Altri Costi'!AU51</f>
        <v>0</v>
      </c>
      <c r="AU8" s="28">
        <f>+'M_Altri Costi'!AV51</f>
        <v>0</v>
      </c>
      <c r="AV8" s="28">
        <f>+'M_Altri Costi'!AW51</f>
        <v>0</v>
      </c>
      <c r="AW8" s="28">
        <f>+'M_Altri Costi'!AX51</f>
        <v>0</v>
      </c>
      <c r="AX8" s="28">
        <f>+'M_Altri Costi'!AY51</f>
        <v>0</v>
      </c>
      <c r="AY8" s="28">
        <f>+'M_Altri Costi'!AZ51</f>
        <v>0</v>
      </c>
      <c r="AZ8" s="28">
        <f>+'M_Altri Costi'!BA51</f>
        <v>0</v>
      </c>
      <c r="BA8" s="28">
        <f>+'M_Altri Costi'!BB51</f>
        <v>0</v>
      </c>
      <c r="BB8" s="28">
        <f>+'M_Altri Costi'!BC51</f>
        <v>0</v>
      </c>
      <c r="BC8" s="28">
        <f>+'M_Altri Costi'!BD51</f>
        <v>0</v>
      </c>
      <c r="BD8" s="28">
        <f>+'M_Altri Costi'!BE51</f>
        <v>0</v>
      </c>
      <c r="BE8" s="28">
        <f>+'M_Altri Costi'!BF51</f>
        <v>0</v>
      </c>
      <c r="BF8" s="28">
        <f>+'M_Altri Costi'!BG51</f>
        <v>0</v>
      </c>
      <c r="BG8" s="28">
        <f>+'M_Altri Costi'!BH51</f>
        <v>0</v>
      </c>
      <c r="BH8" s="28">
        <f>+'M_Altri Costi'!BI51</f>
        <v>0</v>
      </c>
      <c r="BI8" s="28">
        <f>+'M_Altri Costi'!BJ51</f>
        <v>0</v>
      </c>
      <c r="BJ8" s="28">
        <f>+'M_Altri Costi'!BK51</f>
        <v>0</v>
      </c>
    </row>
    <row r="9" spans="1:140" x14ac:dyDescent="0.25">
      <c r="C9" s="27">
        <f>+-C6+C7+C8</f>
        <v>0</v>
      </c>
      <c r="D9" s="27">
        <f>+-D6+D7+D8</f>
        <v>0</v>
      </c>
      <c r="E9" s="27">
        <f t="shared" ref="E9:BJ9" si="0">+-E6+E7+E8</f>
        <v>0</v>
      </c>
      <c r="F9" s="27">
        <f t="shared" si="0"/>
        <v>0</v>
      </c>
      <c r="G9" s="27">
        <f t="shared" si="0"/>
        <v>0</v>
      </c>
      <c r="H9" s="27">
        <f t="shared" si="0"/>
        <v>0</v>
      </c>
      <c r="I9" s="27">
        <f t="shared" si="0"/>
        <v>0</v>
      </c>
      <c r="J9" s="27">
        <f t="shared" si="0"/>
        <v>0</v>
      </c>
      <c r="K9" s="27">
        <f t="shared" si="0"/>
        <v>0</v>
      </c>
      <c r="L9" s="27">
        <f t="shared" si="0"/>
        <v>0</v>
      </c>
      <c r="M9" s="27">
        <f t="shared" si="0"/>
        <v>0</v>
      </c>
      <c r="N9" s="27">
        <f t="shared" si="0"/>
        <v>0</v>
      </c>
      <c r="O9" s="27">
        <f t="shared" si="0"/>
        <v>0</v>
      </c>
      <c r="P9" s="27">
        <f t="shared" si="0"/>
        <v>0</v>
      </c>
      <c r="Q9" s="27">
        <f t="shared" si="0"/>
        <v>0</v>
      </c>
      <c r="R9" s="27">
        <f t="shared" si="0"/>
        <v>0</v>
      </c>
      <c r="S9" s="27">
        <f t="shared" si="0"/>
        <v>0</v>
      </c>
      <c r="T9" s="27">
        <f t="shared" si="0"/>
        <v>0</v>
      </c>
      <c r="U9" s="27">
        <f t="shared" si="0"/>
        <v>0</v>
      </c>
      <c r="V9" s="27">
        <f t="shared" si="0"/>
        <v>0</v>
      </c>
      <c r="W9" s="27">
        <f t="shared" si="0"/>
        <v>0</v>
      </c>
      <c r="X9" s="27">
        <f t="shared" si="0"/>
        <v>0</v>
      </c>
      <c r="Y9" s="27">
        <f t="shared" si="0"/>
        <v>0</v>
      </c>
      <c r="Z9" s="27">
        <f t="shared" si="0"/>
        <v>0</v>
      </c>
      <c r="AA9" s="27">
        <f t="shared" si="0"/>
        <v>0</v>
      </c>
      <c r="AB9" s="27">
        <f t="shared" si="0"/>
        <v>0</v>
      </c>
      <c r="AC9" s="27">
        <f t="shared" si="0"/>
        <v>0</v>
      </c>
      <c r="AD9" s="27">
        <f t="shared" si="0"/>
        <v>0</v>
      </c>
      <c r="AE9" s="27">
        <f t="shared" si="0"/>
        <v>0</v>
      </c>
      <c r="AF9" s="27">
        <f t="shared" si="0"/>
        <v>0</v>
      </c>
      <c r="AG9" s="27">
        <f t="shared" si="0"/>
        <v>0</v>
      </c>
      <c r="AH9" s="27">
        <f t="shared" si="0"/>
        <v>0</v>
      </c>
      <c r="AI9" s="27">
        <f t="shared" si="0"/>
        <v>0</v>
      </c>
      <c r="AJ9" s="27">
        <f t="shared" si="0"/>
        <v>0</v>
      </c>
      <c r="AK9" s="27">
        <f t="shared" si="0"/>
        <v>0</v>
      </c>
      <c r="AL9" s="27">
        <f t="shared" si="0"/>
        <v>0</v>
      </c>
      <c r="AM9" s="27">
        <f t="shared" si="0"/>
        <v>0</v>
      </c>
      <c r="AN9" s="27">
        <f t="shared" si="0"/>
        <v>0</v>
      </c>
      <c r="AO9" s="27">
        <f t="shared" si="0"/>
        <v>0</v>
      </c>
      <c r="AP9" s="27">
        <f t="shared" si="0"/>
        <v>0</v>
      </c>
      <c r="AQ9" s="27">
        <f t="shared" si="0"/>
        <v>0</v>
      </c>
      <c r="AR9" s="27">
        <f t="shared" si="0"/>
        <v>0</v>
      </c>
      <c r="AS9" s="27">
        <f t="shared" si="0"/>
        <v>0</v>
      </c>
      <c r="AT9" s="27">
        <f t="shared" si="0"/>
        <v>0</v>
      </c>
      <c r="AU9" s="27">
        <f t="shared" si="0"/>
        <v>0</v>
      </c>
      <c r="AV9" s="27">
        <f t="shared" si="0"/>
        <v>0</v>
      </c>
      <c r="AW9" s="27">
        <f t="shared" si="0"/>
        <v>0</v>
      </c>
      <c r="AX9" s="27">
        <f t="shared" si="0"/>
        <v>0</v>
      </c>
      <c r="AY9" s="27">
        <f t="shared" si="0"/>
        <v>0</v>
      </c>
      <c r="AZ9" s="27">
        <f t="shared" si="0"/>
        <v>0</v>
      </c>
      <c r="BA9" s="27">
        <f t="shared" si="0"/>
        <v>0</v>
      </c>
      <c r="BB9" s="27">
        <f t="shared" si="0"/>
        <v>0</v>
      </c>
      <c r="BC9" s="27">
        <f t="shared" si="0"/>
        <v>0</v>
      </c>
      <c r="BD9" s="27">
        <f t="shared" si="0"/>
        <v>0</v>
      </c>
      <c r="BE9" s="27">
        <f t="shared" si="0"/>
        <v>0</v>
      </c>
      <c r="BF9" s="27">
        <f t="shared" si="0"/>
        <v>0</v>
      </c>
      <c r="BG9" s="27">
        <f t="shared" si="0"/>
        <v>0</v>
      </c>
      <c r="BH9" s="27">
        <f t="shared" si="0"/>
        <v>0</v>
      </c>
      <c r="BI9" s="27">
        <f t="shared" si="0"/>
        <v>0</v>
      </c>
      <c r="BJ9" s="27">
        <f t="shared" si="0"/>
        <v>0</v>
      </c>
    </row>
    <row r="11" spans="1:140" customFormat="1" x14ac:dyDescent="0.25">
      <c r="A11" t="s">
        <v>121</v>
      </c>
      <c r="B11" s="24"/>
      <c r="C11" s="24" t="str">
        <f t="shared" ref="C11:AH11" si="1">+C5</f>
        <v>gen 2014</v>
      </c>
      <c r="D11" s="33">
        <f t="shared" si="1"/>
        <v>41698</v>
      </c>
      <c r="E11" s="33">
        <f t="shared" si="1"/>
        <v>41729</v>
      </c>
      <c r="F11" s="33">
        <f t="shared" si="1"/>
        <v>41759</v>
      </c>
      <c r="G11" s="33">
        <f t="shared" si="1"/>
        <v>41790</v>
      </c>
      <c r="H11" s="33">
        <f t="shared" si="1"/>
        <v>41820</v>
      </c>
      <c r="I11" s="33">
        <f t="shared" si="1"/>
        <v>41851</v>
      </c>
      <c r="J11" s="33">
        <f t="shared" si="1"/>
        <v>41882</v>
      </c>
      <c r="K11" s="33">
        <f t="shared" si="1"/>
        <v>41912</v>
      </c>
      <c r="L11" s="33">
        <f t="shared" si="1"/>
        <v>41943</v>
      </c>
      <c r="M11" s="33">
        <f t="shared" si="1"/>
        <v>41973</v>
      </c>
      <c r="N11" s="33">
        <f t="shared" si="1"/>
        <v>42004</v>
      </c>
      <c r="O11" s="33">
        <f t="shared" si="1"/>
        <v>42035</v>
      </c>
      <c r="P11" s="33">
        <f t="shared" si="1"/>
        <v>42063</v>
      </c>
      <c r="Q11" s="33">
        <f t="shared" si="1"/>
        <v>42094</v>
      </c>
      <c r="R11" s="33">
        <f t="shared" si="1"/>
        <v>42124</v>
      </c>
      <c r="S11" s="33">
        <f t="shared" si="1"/>
        <v>42155</v>
      </c>
      <c r="T11" s="33">
        <f t="shared" si="1"/>
        <v>42185</v>
      </c>
      <c r="U11" s="33">
        <f t="shared" si="1"/>
        <v>42216</v>
      </c>
      <c r="V11" s="33">
        <f t="shared" si="1"/>
        <v>42247</v>
      </c>
      <c r="W11" s="33">
        <f t="shared" si="1"/>
        <v>42277</v>
      </c>
      <c r="X11" s="33">
        <f t="shared" si="1"/>
        <v>42308</v>
      </c>
      <c r="Y11" s="33">
        <f t="shared" si="1"/>
        <v>42338</v>
      </c>
      <c r="Z11" s="33">
        <f t="shared" si="1"/>
        <v>42369</v>
      </c>
      <c r="AA11" s="33">
        <f t="shared" si="1"/>
        <v>42400</v>
      </c>
      <c r="AB11" s="33">
        <f t="shared" si="1"/>
        <v>42429</v>
      </c>
      <c r="AC11" s="33">
        <f t="shared" si="1"/>
        <v>42460</v>
      </c>
      <c r="AD11" s="33">
        <f t="shared" si="1"/>
        <v>42490</v>
      </c>
      <c r="AE11" s="33">
        <f t="shared" si="1"/>
        <v>42521</v>
      </c>
      <c r="AF11" s="33">
        <f t="shared" si="1"/>
        <v>42551</v>
      </c>
      <c r="AG11" s="33">
        <f t="shared" si="1"/>
        <v>42582</v>
      </c>
      <c r="AH11" s="33">
        <f t="shared" si="1"/>
        <v>42613</v>
      </c>
      <c r="AI11" s="33">
        <f t="shared" ref="AI11:BJ11" si="2">+AI5</f>
        <v>42643</v>
      </c>
      <c r="AJ11" s="33">
        <f t="shared" si="2"/>
        <v>42674</v>
      </c>
      <c r="AK11" s="33">
        <f t="shared" si="2"/>
        <v>42704</v>
      </c>
      <c r="AL11" s="33">
        <f t="shared" si="2"/>
        <v>42735</v>
      </c>
      <c r="AM11" s="33">
        <f t="shared" si="2"/>
        <v>42766</v>
      </c>
      <c r="AN11" s="33">
        <f t="shared" si="2"/>
        <v>42794</v>
      </c>
      <c r="AO11" s="33">
        <f t="shared" si="2"/>
        <v>42825</v>
      </c>
      <c r="AP11" s="33">
        <f t="shared" si="2"/>
        <v>42855</v>
      </c>
      <c r="AQ11" s="33">
        <f t="shared" si="2"/>
        <v>42886</v>
      </c>
      <c r="AR11" s="33">
        <f t="shared" si="2"/>
        <v>42916</v>
      </c>
      <c r="AS11" s="33">
        <f t="shared" si="2"/>
        <v>42947</v>
      </c>
      <c r="AT11" s="33">
        <f t="shared" si="2"/>
        <v>42978</v>
      </c>
      <c r="AU11" s="33">
        <f t="shared" si="2"/>
        <v>43008</v>
      </c>
      <c r="AV11" s="33">
        <f t="shared" si="2"/>
        <v>43039</v>
      </c>
      <c r="AW11" s="33">
        <f t="shared" si="2"/>
        <v>43069</v>
      </c>
      <c r="AX11" s="33">
        <f t="shared" si="2"/>
        <v>43100</v>
      </c>
      <c r="AY11" s="33">
        <f t="shared" si="2"/>
        <v>43131</v>
      </c>
      <c r="AZ11" s="33">
        <f t="shared" si="2"/>
        <v>43159</v>
      </c>
      <c r="BA11" s="33">
        <f t="shared" si="2"/>
        <v>43190</v>
      </c>
      <c r="BB11" s="33">
        <f t="shared" si="2"/>
        <v>43220</v>
      </c>
      <c r="BC11" s="33">
        <f t="shared" si="2"/>
        <v>43251</v>
      </c>
      <c r="BD11" s="33">
        <f t="shared" si="2"/>
        <v>43281</v>
      </c>
      <c r="BE11" s="33">
        <f t="shared" si="2"/>
        <v>43312</v>
      </c>
      <c r="BF11" s="33">
        <f t="shared" si="2"/>
        <v>43343</v>
      </c>
      <c r="BG11" s="33">
        <f t="shared" si="2"/>
        <v>43373</v>
      </c>
      <c r="BH11" s="33">
        <f t="shared" si="2"/>
        <v>43404</v>
      </c>
      <c r="BI11" s="33">
        <f t="shared" si="2"/>
        <v>43434</v>
      </c>
      <c r="BJ11" s="33">
        <f t="shared" si="2"/>
        <v>43465</v>
      </c>
      <c r="BK11" s="33"/>
    </row>
    <row r="12" spans="1:140" x14ac:dyDescent="0.25">
      <c r="A12" s="21" t="s">
        <v>122</v>
      </c>
      <c r="C12" s="28">
        <f t="shared" ref="C12:BJ12" si="3">+C9</f>
        <v>0</v>
      </c>
      <c r="D12" s="28">
        <f t="shared" si="3"/>
        <v>0</v>
      </c>
      <c r="E12" s="28">
        <f t="shared" si="3"/>
        <v>0</v>
      </c>
      <c r="F12" s="28">
        <f t="shared" si="3"/>
        <v>0</v>
      </c>
      <c r="G12" s="28">
        <f t="shared" si="3"/>
        <v>0</v>
      </c>
      <c r="H12" s="28">
        <f t="shared" si="3"/>
        <v>0</v>
      </c>
      <c r="I12" s="28">
        <f t="shared" si="3"/>
        <v>0</v>
      </c>
      <c r="J12" s="28">
        <f t="shared" si="3"/>
        <v>0</v>
      </c>
      <c r="K12" s="28">
        <f t="shared" si="3"/>
        <v>0</v>
      </c>
      <c r="L12" s="28">
        <f t="shared" si="3"/>
        <v>0</v>
      </c>
      <c r="M12" s="28">
        <f t="shared" si="3"/>
        <v>0</v>
      </c>
      <c r="N12" s="28">
        <f t="shared" si="3"/>
        <v>0</v>
      </c>
      <c r="O12" s="28">
        <f t="shared" si="3"/>
        <v>0</v>
      </c>
      <c r="P12" s="28">
        <f t="shared" si="3"/>
        <v>0</v>
      </c>
      <c r="Q12" s="28">
        <f t="shared" si="3"/>
        <v>0</v>
      </c>
      <c r="R12" s="28">
        <f t="shared" si="3"/>
        <v>0</v>
      </c>
      <c r="S12" s="28">
        <f t="shared" si="3"/>
        <v>0</v>
      </c>
      <c r="T12" s="28">
        <f t="shared" si="3"/>
        <v>0</v>
      </c>
      <c r="U12" s="28">
        <f t="shared" si="3"/>
        <v>0</v>
      </c>
      <c r="V12" s="28">
        <f t="shared" si="3"/>
        <v>0</v>
      </c>
      <c r="W12" s="28">
        <f t="shared" si="3"/>
        <v>0</v>
      </c>
      <c r="X12" s="28">
        <f t="shared" si="3"/>
        <v>0</v>
      </c>
      <c r="Y12" s="28">
        <f t="shared" si="3"/>
        <v>0</v>
      </c>
      <c r="Z12" s="28">
        <f t="shared" si="3"/>
        <v>0</v>
      </c>
      <c r="AA12" s="28">
        <f t="shared" si="3"/>
        <v>0</v>
      </c>
      <c r="AB12" s="28">
        <f t="shared" si="3"/>
        <v>0</v>
      </c>
      <c r="AC12" s="28">
        <f t="shared" si="3"/>
        <v>0</v>
      </c>
      <c r="AD12" s="28">
        <f t="shared" si="3"/>
        <v>0</v>
      </c>
      <c r="AE12" s="28">
        <f t="shared" si="3"/>
        <v>0</v>
      </c>
      <c r="AF12" s="28">
        <f t="shared" si="3"/>
        <v>0</v>
      </c>
      <c r="AG12" s="28">
        <f t="shared" si="3"/>
        <v>0</v>
      </c>
      <c r="AH12" s="28">
        <f t="shared" si="3"/>
        <v>0</v>
      </c>
      <c r="AI12" s="28">
        <f t="shared" si="3"/>
        <v>0</v>
      </c>
      <c r="AJ12" s="28">
        <f t="shared" si="3"/>
        <v>0</v>
      </c>
      <c r="AK12" s="28">
        <f t="shared" si="3"/>
        <v>0</v>
      </c>
      <c r="AL12" s="28">
        <f t="shared" si="3"/>
        <v>0</v>
      </c>
      <c r="AM12" s="28">
        <f t="shared" si="3"/>
        <v>0</v>
      </c>
      <c r="AN12" s="28">
        <f t="shared" si="3"/>
        <v>0</v>
      </c>
      <c r="AO12" s="28">
        <f t="shared" si="3"/>
        <v>0</v>
      </c>
      <c r="AP12" s="28">
        <f t="shared" si="3"/>
        <v>0</v>
      </c>
      <c r="AQ12" s="28">
        <f t="shared" si="3"/>
        <v>0</v>
      </c>
      <c r="AR12" s="28">
        <f t="shared" si="3"/>
        <v>0</v>
      </c>
      <c r="AS12" s="28">
        <f t="shared" si="3"/>
        <v>0</v>
      </c>
      <c r="AT12" s="28">
        <f t="shared" si="3"/>
        <v>0</v>
      </c>
      <c r="AU12" s="28">
        <f t="shared" si="3"/>
        <v>0</v>
      </c>
      <c r="AV12" s="28">
        <f t="shared" si="3"/>
        <v>0</v>
      </c>
      <c r="AW12" s="28">
        <f t="shared" si="3"/>
        <v>0</v>
      </c>
      <c r="AX12" s="28">
        <f t="shared" si="3"/>
        <v>0</v>
      </c>
      <c r="AY12" s="28">
        <f t="shared" si="3"/>
        <v>0</v>
      </c>
      <c r="AZ12" s="28">
        <f t="shared" si="3"/>
        <v>0</v>
      </c>
      <c r="BA12" s="28">
        <f t="shared" si="3"/>
        <v>0</v>
      </c>
      <c r="BB12" s="28">
        <f t="shared" si="3"/>
        <v>0</v>
      </c>
      <c r="BC12" s="28">
        <f t="shared" si="3"/>
        <v>0</v>
      </c>
      <c r="BD12" s="28">
        <f t="shared" si="3"/>
        <v>0</v>
      </c>
      <c r="BE12" s="28">
        <f t="shared" si="3"/>
        <v>0</v>
      </c>
      <c r="BF12" s="28">
        <f t="shared" si="3"/>
        <v>0</v>
      </c>
      <c r="BG12" s="28">
        <f t="shared" si="3"/>
        <v>0</v>
      </c>
      <c r="BH12" s="28">
        <f t="shared" si="3"/>
        <v>0</v>
      </c>
      <c r="BI12" s="28">
        <f t="shared" si="3"/>
        <v>0</v>
      </c>
      <c r="BJ12" s="28">
        <f t="shared" si="3"/>
        <v>0</v>
      </c>
    </row>
    <row r="13" spans="1:140" x14ac:dyDescent="0.25">
      <c r="A13" s="21" t="s">
        <v>123</v>
      </c>
      <c r="C13" s="28">
        <v>0</v>
      </c>
      <c r="D13" s="28">
        <f t="shared" ref="D13:BJ13" si="4">+IF(D12&gt;0,0,IF(C15&gt;-D12,-D12,C15))</f>
        <v>0</v>
      </c>
      <c r="E13" s="28">
        <f t="shared" si="4"/>
        <v>0</v>
      </c>
      <c r="F13" s="28">
        <f t="shared" si="4"/>
        <v>0</v>
      </c>
      <c r="G13" s="28">
        <f t="shared" si="4"/>
        <v>0</v>
      </c>
      <c r="H13" s="28">
        <f t="shared" si="4"/>
        <v>0</v>
      </c>
      <c r="I13" s="28">
        <f t="shared" si="4"/>
        <v>0</v>
      </c>
      <c r="J13" s="28">
        <f t="shared" si="4"/>
        <v>0</v>
      </c>
      <c r="K13" s="28">
        <f t="shared" si="4"/>
        <v>0</v>
      </c>
      <c r="L13" s="28">
        <f t="shared" si="4"/>
        <v>0</v>
      </c>
      <c r="M13" s="28">
        <f t="shared" si="4"/>
        <v>0</v>
      </c>
      <c r="N13" s="28">
        <f t="shared" si="4"/>
        <v>0</v>
      </c>
      <c r="O13" s="28">
        <f t="shared" si="4"/>
        <v>0</v>
      </c>
      <c r="P13" s="28">
        <f t="shared" si="4"/>
        <v>0</v>
      </c>
      <c r="Q13" s="28">
        <f t="shared" si="4"/>
        <v>0</v>
      </c>
      <c r="R13" s="28">
        <f t="shared" si="4"/>
        <v>0</v>
      </c>
      <c r="S13" s="28">
        <f t="shared" si="4"/>
        <v>0</v>
      </c>
      <c r="T13" s="28">
        <f t="shared" si="4"/>
        <v>0</v>
      </c>
      <c r="U13" s="28">
        <f t="shared" si="4"/>
        <v>0</v>
      </c>
      <c r="V13" s="28">
        <f t="shared" si="4"/>
        <v>0</v>
      </c>
      <c r="W13" s="28">
        <f t="shared" si="4"/>
        <v>0</v>
      </c>
      <c r="X13" s="28">
        <f t="shared" si="4"/>
        <v>0</v>
      </c>
      <c r="Y13" s="28">
        <f t="shared" si="4"/>
        <v>0</v>
      </c>
      <c r="Z13" s="28">
        <f t="shared" si="4"/>
        <v>0</v>
      </c>
      <c r="AA13" s="28">
        <f t="shared" si="4"/>
        <v>0</v>
      </c>
      <c r="AB13" s="28">
        <f t="shared" si="4"/>
        <v>0</v>
      </c>
      <c r="AC13" s="28">
        <f t="shared" si="4"/>
        <v>0</v>
      </c>
      <c r="AD13" s="28">
        <f t="shared" si="4"/>
        <v>0</v>
      </c>
      <c r="AE13" s="28">
        <f t="shared" si="4"/>
        <v>0</v>
      </c>
      <c r="AF13" s="28">
        <f t="shared" si="4"/>
        <v>0</v>
      </c>
      <c r="AG13" s="28">
        <f t="shared" si="4"/>
        <v>0</v>
      </c>
      <c r="AH13" s="28">
        <f t="shared" si="4"/>
        <v>0</v>
      </c>
      <c r="AI13" s="28">
        <f t="shared" si="4"/>
        <v>0</v>
      </c>
      <c r="AJ13" s="28">
        <f t="shared" si="4"/>
        <v>0</v>
      </c>
      <c r="AK13" s="28">
        <f t="shared" si="4"/>
        <v>0</v>
      </c>
      <c r="AL13" s="28">
        <f t="shared" si="4"/>
        <v>0</v>
      </c>
      <c r="AM13" s="28">
        <f t="shared" si="4"/>
        <v>0</v>
      </c>
      <c r="AN13" s="28">
        <f t="shared" si="4"/>
        <v>0</v>
      </c>
      <c r="AO13" s="28">
        <f t="shared" si="4"/>
        <v>0</v>
      </c>
      <c r="AP13" s="28">
        <f t="shared" si="4"/>
        <v>0</v>
      </c>
      <c r="AQ13" s="28">
        <f t="shared" si="4"/>
        <v>0</v>
      </c>
      <c r="AR13" s="28">
        <f t="shared" si="4"/>
        <v>0</v>
      </c>
      <c r="AS13" s="28">
        <f t="shared" si="4"/>
        <v>0</v>
      </c>
      <c r="AT13" s="28">
        <f t="shared" si="4"/>
        <v>0</v>
      </c>
      <c r="AU13" s="28">
        <f t="shared" si="4"/>
        <v>0</v>
      </c>
      <c r="AV13" s="28">
        <f t="shared" si="4"/>
        <v>0</v>
      </c>
      <c r="AW13" s="28">
        <f t="shared" si="4"/>
        <v>0</v>
      </c>
      <c r="AX13" s="28">
        <f t="shared" si="4"/>
        <v>0</v>
      </c>
      <c r="AY13" s="28">
        <f t="shared" si="4"/>
        <v>0</v>
      </c>
      <c r="AZ13" s="28">
        <f t="shared" si="4"/>
        <v>0</v>
      </c>
      <c r="BA13" s="28">
        <f t="shared" si="4"/>
        <v>0</v>
      </c>
      <c r="BB13" s="28">
        <f t="shared" si="4"/>
        <v>0</v>
      </c>
      <c r="BC13" s="28">
        <f t="shared" si="4"/>
        <v>0</v>
      </c>
      <c r="BD13" s="28">
        <f t="shared" si="4"/>
        <v>0</v>
      </c>
      <c r="BE13" s="28">
        <f t="shared" si="4"/>
        <v>0</v>
      </c>
      <c r="BF13" s="28">
        <f t="shared" si="4"/>
        <v>0</v>
      </c>
      <c r="BG13" s="28">
        <f t="shared" si="4"/>
        <v>0</v>
      </c>
      <c r="BH13" s="28">
        <f t="shared" si="4"/>
        <v>0</v>
      </c>
      <c r="BI13" s="28">
        <f t="shared" si="4"/>
        <v>0</v>
      </c>
      <c r="BJ13" s="28">
        <f t="shared" si="4"/>
        <v>0</v>
      </c>
    </row>
    <row r="14" spans="1:140" x14ac:dyDescent="0.25">
      <c r="A14" s="21" t="s">
        <v>124</v>
      </c>
      <c r="C14" s="28">
        <f t="shared" ref="C14:BJ14" si="5">+IF((C12+C13)&gt;0,0,(C12+C13))</f>
        <v>0</v>
      </c>
      <c r="D14" s="28">
        <f t="shared" si="5"/>
        <v>0</v>
      </c>
      <c r="E14" s="28">
        <f>+IF((E12+E13)&gt;0,0,(E12+E13))</f>
        <v>0</v>
      </c>
      <c r="F14" s="28">
        <f t="shared" si="5"/>
        <v>0</v>
      </c>
      <c r="G14" s="28">
        <f t="shared" si="5"/>
        <v>0</v>
      </c>
      <c r="H14" s="28">
        <f t="shared" si="5"/>
        <v>0</v>
      </c>
      <c r="I14" s="28">
        <f t="shared" si="5"/>
        <v>0</v>
      </c>
      <c r="J14" s="28">
        <f t="shared" si="5"/>
        <v>0</v>
      </c>
      <c r="K14" s="28">
        <f t="shared" si="5"/>
        <v>0</v>
      </c>
      <c r="L14" s="28">
        <f t="shared" si="5"/>
        <v>0</v>
      </c>
      <c r="M14" s="28">
        <f t="shared" si="5"/>
        <v>0</v>
      </c>
      <c r="N14" s="28">
        <f t="shared" si="5"/>
        <v>0</v>
      </c>
      <c r="O14" s="28">
        <f t="shared" si="5"/>
        <v>0</v>
      </c>
      <c r="P14" s="28">
        <f t="shared" si="5"/>
        <v>0</v>
      </c>
      <c r="Q14" s="28">
        <f t="shared" si="5"/>
        <v>0</v>
      </c>
      <c r="R14" s="28">
        <f t="shared" si="5"/>
        <v>0</v>
      </c>
      <c r="S14" s="28">
        <f t="shared" si="5"/>
        <v>0</v>
      </c>
      <c r="T14" s="28">
        <f t="shared" si="5"/>
        <v>0</v>
      </c>
      <c r="U14" s="28">
        <f t="shared" si="5"/>
        <v>0</v>
      </c>
      <c r="V14" s="28">
        <f t="shared" si="5"/>
        <v>0</v>
      </c>
      <c r="W14" s="28">
        <f t="shared" si="5"/>
        <v>0</v>
      </c>
      <c r="X14" s="28">
        <f t="shared" si="5"/>
        <v>0</v>
      </c>
      <c r="Y14" s="28">
        <f t="shared" si="5"/>
        <v>0</v>
      </c>
      <c r="Z14" s="28">
        <f t="shared" si="5"/>
        <v>0</v>
      </c>
      <c r="AA14" s="28">
        <f t="shared" si="5"/>
        <v>0</v>
      </c>
      <c r="AB14" s="28">
        <f t="shared" si="5"/>
        <v>0</v>
      </c>
      <c r="AC14" s="28">
        <f t="shared" si="5"/>
        <v>0</v>
      </c>
      <c r="AD14" s="28">
        <f t="shared" si="5"/>
        <v>0</v>
      </c>
      <c r="AE14" s="28">
        <f t="shared" si="5"/>
        <v>0</v>
      </c>
      <c r="AF14" s="28">
        <f t="shared" si="5"/>
        <v>0</v>
      </c>
      <c r="AG14" s="28">
        <f t="shared" si="5"/>
        <v>0</v>
      </c>
      <c r="AH14" s="28">
        <f t="shared" si="5"/>
        <v>0</v>
      </c>
      <c r="AI14" s="28">
        <f t="shared" si="5"/>
        <v>0</v>
      </c>
      <c r="AJ14" s="28">
        <f t="shared" si="5"/>
        <v>0</v>
      </c>
      <c r="AK14" s="28">
        <f t="shared" si="5"/>
        <v>0</v>
      </c>
      <c r="AL14" s="28">
        <f t="shared" si="5"/>
        <v>0</v>
      </c>
      <c r="AM14" s="28">
        <f t="shared" si="5"/>
        <v>0</v>
      </c>
      <c r="AN14" s="28">
        <f t="shared" si="5"/>
        <v>0</v>
      </c>
      <c r="AO14" s="28">
        <f t="shared" si="5"/>
        <v>0</v>
      </c>
      <c r="AP14" s="28">
        <f t="shared" si="5"/>
        <v>0</v>
      </c>
      <c r="AQ14" s="28">
        <f t="shared" si="5"/>
        <v>0</v>
      </c>
      <c r="AR14" s="28">
        <f t="shared" si="5"/>
        <v>0</v>
      </c>
      <c r="AS14" s="28">
        <f t="shared" si="5"/>
        <v>0</v>
      </c>
      <c r="AT14" s="28">
        <f t="shared" si="5"/>
        <v>0</v>
      </c>
      <c r="AU14" s="28">
        <f t="shared" si="5"/>
        <v>0</v>
      </c>
      <c r="AV14" s="28">
        <f t="shared" si="5"/>
        <v>0</v>
      </c>
      <c r="AW14" s="28">
        <f t="shared" si="5"/>
        <v>0</v>
      </c>
      <c r="AX14" s="28">
        <f t="shared" si="5"/>
        <v>0</v>
      </c>
      <c r="AY14" s="28">
        <f t="shared" si="5"/>
        <v>0</v>
      </c>
      <c r="AZ14" s="28">
        <f t="shared" si="5"/>
        <v>0</v>
      </c>
      <c r="BA14" s="28">
        <f t="shared" si="5"/>
        <v>0</v>
      </c>
      <c r="BB14" s="28">
        <f t="shared" si="5"/>
        <v>0</v>
      </c>
      <c r="BC14" s="28">
        <f t="shared" si="5"/>
        <v>0</v>
      </c>
      <c r="BD14" s="28">
        <f t="shared" si="5"/>
        <v>0</v>
      </c>
      <c r="BE14" s="28">
        <f t="shared" si="5"/>
        <v>0</v>
      </c>
      <c r="BF14" s="28">
        <f t="shared" si="5"/>
        <v>0</v>
      </c>
      <c r="BG14" s="28">
        <f t="shared" si="5"/>
        <v>0</v>
      </c>
      <c r="BH14" s="28">
        <f t="shared" si="5"/>
        <v>0</v>
      </c>
      <c r="BI14" s="28">
        <f t="shared" si="5"/>
        <v>0</v>
      </c>
      <c r="BJ14" s="28">
        <f t="shared" si="5"/>
        <v>0</v>
      </c>
    </row>
    <row r="15" spans="1:140" x14ac:dyDescent="0.25">
      <c r="A15" s="21" t="s">
        <v>125</v>
      </c>
      <c r="C15" s="28">
        <f>+IF(SUM(C7:C8)&gt;C6,SUM(C7:C8)-C6,0)</f>
        <v>0</v>
      </c>
      <c r="D15" s="28">
        <f t="shared" ref="D15:BJ15" si="6">+IF(D12&gt;0,C15+D12,C15-D13)</f>
        <v>0</v>
      </c>
      <c r="E15" s="28">
        <f t="shared" si="6"/>
        <v>0</v>
      </c>
      <c r="F15" s="28">
        <f t="shared" si="6"/>
        <v>0</v>
      </c>
      <c r="G15" s="28">
        <f t="shared" si="6"/>
        <v>0</v>
      </c>
      <c r="H15" s="28">
        <f t="shared" si="6"/>
        <v>0</v>
      </c>
      <c r="I15" s="28">
        <f t="shared" si="6"/>
        <v>0</v>
      </c>
      <c r="J15" s="28">
        <f t="shared" si="6"/>
        <v>0</v>
      </c>
      <c r="K15" s="28">
        <f t="shared" si="6"/>
        <v>0</v>
      </c>
      <c r="L15" s="28">
        <f t="shared" si="6"/>
        <v>0</v>
      </c>
      <c r="M15" s="28">
        <f t="shared" si="6"/>
        <v>0</v>
      </c>
      <c r="N15" s="28">
        <f t="shared" si="6"/>
        <v>0</v>
      </c>
      <c r="O15" s="28">
        <f t="shared" si="6"/>
        <v>0</v>
      </c>
      <c r="P15" s="28">
        <f t="shared" si="6"/>
        <v>0</v>
      </c>
      <c r="Q15" s="28">
        <f t="shared" si="6"/>
        <v>0</v>
      </c>
      <c r="R15" s="28">
        <f t="shared" si="6"/>
        <v>0</v>
      </c>
      <c r="S15" s="28">
        <f t="shared" si="6"/>
        <v>0</v>
      </c>
      <c r="T15" s="28">
        <f t="shared" si="6"/>
        <v>0</v>
      </c>
      <c r="U15" s="28">
        <f t="shared" si="6"/>
        <v>0</v>
      </c>
      <c r="V15" s="28">
        <f t="shared" si="6"/>
        <v>0</v>
      </c>
      <c r="W15" s="28">
        <f t="shared" si="6"/>
        <v>0</v>
      </c>
      <c r="X15" s="28">
        <f t="shared" si="6"/>
        <v>0</v>
      </c>
      <c r="Y15" s="28">
        <f t="shared" si="6"/>
        <v>0</v>
      </c>
      <c r="Z15" s="28">
        <f t="shared" si="6"/>
        <v>0</v>
      </c>
      <c r="AA15" s="28">
        <f t="shared" si="6"/>
        <v>0</v>
      </c>
      <c r="AB15" s="28">
        <f t="shared" si="6"/>
        <v>0</v>
      </c>
      <c r="AC15" s="28">
        <f t="shared" si="6"/>
        <v>0</v>
      </c>
      <c r="AD15" s="28">
        <f t="shared" si="6"/>
        <v>0</v>
      </c>
      <c r="AE15" s="28">
        <f t="shared" si="6"/>
        <v>0</v>
      </c>
      <c r="AF15" s="28">
        <f t="shared" si="6"/>
        <v>0</v>
      </c>
      <c r="AG15" s="28">
        <f t="shared" si="6"/>
        <v>0</v>
      </c>
      <c r="AH15" s="28">
        <f t="shared" si="6"/>
        <v>0</v>
      </c>
      <c r="AI15" s="28">
        <f t="shared" si="6"/>
        <v>0</v>
      </c>
      <c r="AJ15" s="28">
        <f t="shared" si="6"/>
        <v>0</v>
      </c>
      <c r="AK15" s="28">
        <f t="shared" si="6"/>
        <v>0</v>
      </c>
      <c r="AL15" s="28">
        <f t="shared" si="6"/>
        <v>0</v>
      </c>
      <c r="AM15" s="28">
        <f t="shared" si="6"/>
        <v>0</v>
      </c>
      <c r="AN15" s="28">
        <f t="shared" si="6"/>
        <v>0</v>
      </c>
      <c r="AO15" s="28">
        <f t="shared" si="6"/>
        <v>0</v>
      </c>
      <c r="AP15" s="28">
        <f t="shared" si="6"/>
        <v>0</v>
      </c>
      <c r="AQ15" s="28">
        <f t="shared" si="6"/>
        <v>0</v>
      </c>
      <c r="AR15" s="28">
        <f t="shared" si="6"/>
        <v>0</v>
      </c>
      <c r="AS15" s="28">
        <f t="shared" si="6"/>
        <v>0</v>
      </c>
      <c r="AT15" s="28">
        <f t="shared" si="6"/>
        <v>0</v>
      </c>
      <c r="AU15" s="28">
        <f t="shared" si="6"/>
        <v>0</v>
      </c>
      <c r="AV15" s="28">
        <f t="shared" si="6"/>
        <v>0</v>
      </c>
      <c r="AW15" s="28">
        <f t="shared" si="6"/>
        <v>0</v>
      </c>
      <c r="AX15" s="28">
        <f t="shared" si="6"/>
        <v>0</v>
      </c>
      <c r="AY15" s="28">
        <f t="shared" si="6"/>
        <v>0</v>
      </c>
      <c r="AZ15" s="28">
        <f t="shared" si="6"/>
        <v>0</v>
      </c>
      <c r="BA15" s="28">
        <f t="shared" si="6"/>
        <v>0</v>
      </c>
      <c r="BB15" s="28">
        <f t="shared" si="6"/>
        <v>0</v>
      </c>
      <c r="BC15" s="28">
        <f t="shared" si="6"/>
        <v>0</v>
      </c>
      <c r="BD15" s="28">
        <f t="shared" si="6"/>
        <v>0</v>
      </c>
      <c r="BE15" s="28">
        <f t="shared" si="6"/>
        <v>0</v>
      </c>
      <c r="BF15" s="28">
        <f t="shared" si="6"/>
        <v>0</v>
      </c>
      <c r="BG15" s="28">
        <f t="shared" si="6"/>
        <v>0</v>
      </c>
      <c r="BH15" s="28">
        <f t="shared" si="6"/>
        <v>0</v>
      </c>
      <c r="BI15" s="28">
        <f t="shared" si="6"/>
        <v>0</v>
      </c>
      <c r="BJ15" s="28">
        <f t="shared" si="6"/>
        <v>0</v>
      </c>
    </row>
    <row r="16" spans="1:140" x14ac:dyDescent="0.25">
      <c r="A16" s="21" t="s">
        <v>126</v>
      </c>
      <c r="C16" s="28">
        <v>0</v>
      </c>
      <c r="D16" s="28">
        <v>0</v>
      </c>
      <c r="E16" s="28">
        <v>0</v>
      </c>
      <c r="F16" s="28">
        <v>0</v>
      </c>
      <c r="G16" s="28">
        <v>0</v>
      </c>
      <c r="H16" s="28">
        <v>0</v>
      </c>
      <c r="I16" s="28">
        <v>0</v>
      </c>
      <c r="J16" s="28">
        <v>0</v>
      </c>
      <c r="K16" s="28">
        <v>0</v>
      </c>
      <c r="L16" s="28">
        <v>0</v>
      </c>
      <c r="M16" s="28">
        <v>0</v>
      </c>
      <c r="N16" s="28">
        <v>0</v>
      </c>
      <c r="O16" s="28">
        <v>0</v>
      </c>
      <c r="P16" s="28">
        <v>0</v>
      </c>
      <c r="Q16" s="28">
        <v>0</v>
      </c>
      <c r="R16" s="28">
        <v>0</v>
      </c>
      <c r="S16" s="28">
        <v>0</v>
      </c>
      <c r="T16" s="28">
        <v>0</v>
      </c>
      <c r="U16" s="28">
        <v>0</v>
      </c>
      <c r="V16" s="28">
        <v>0</v>
      </c>
      <c r="W16" s="28">
        <v>0</v>
      </c>
      <c r="X16" s="28">
        <v>0</v>
      </c>
      <c r="Y16" s="28">
        <v>0</v>
      </c>
      <c r="Z16" s="28">
        <f>0.88*(N18-N16)</f>
        <v>0</v>
      </c>
      <c r="AA16" s="28">
        <v>0</v>
      </c>
      <c r="AB16" s="28">
        <v>0</v>
      </c>
      <c r="AC16" s="28">
        <v>0</v>
      </c>
      <c r="AD16" s="28">
        <v>0</v>
      </c>
      <c r="AE16" s="28">
        <v>0</v>
      </c>
      <c r="AF16" s="28">
        <v>0</v>
      </c>
      <c r="AG16" s="28">
        <v>0</v>
      </c>
      <c r="AH16" s="28">
        <v>0</v>
      </c>
      <c r="AI16" s="28">
        <v>0</v>
      </c>
      <c r="AJ16" s="28">
        <v>0</v>
      </c>
      <c r="AK16" s="28">
        <v>0</v>
      </c>
      <c r="AL16" s="28">
        <f>0.88*(Z18-Z16)</f>
        <v>0</v>
      </c>
      <c r="AM16" s="28">
        <v>0</v>
      </c>
      <c r="AN16" s="28">
        <v>0</v>
      </c>
      <c r="AO16" s="28">
        <v>0</v>
      </c>
      <c r="AP16" s="28">
        <v>0</v>
      </c>
      <c r="AQ16" s="28">
        <v>0</v>
      </c>
      <c r="AR16" s="28">
        <v>0</v>
      </c>
      <c r="AS16" s="28">
        <v>0</v>
      </c>
      <c r="AT16" s="28">
        <v>0</v>
      </c>
      <c r="AU16" s="28">
        <v>0</v>
      </c>
      <c r="AV16" s="28">
        <v>0</v>
      </c>
      <c r="AW16" s="28">
        <v>0</v>
      </c>
      <c r="AX16" s="28">
        <f>0.88*(AL18-AL16)</f>
        <v>0</v>
      </c>
      <c r="AY16" s="28">
        <v>0</v>
      </c>
      <c r="AZ16" s="28">
        <v>0</v>
      </c>
      <c r="BA16" s="28">
        <v>0</v>
      </c>
      <c r="BB16" s="28">
        <v>0</v>
      </c>
      <c r="BC16" s="28">
        <v>0</v>
      </c>
      <c r="BD16" s="28">
        <v>0</v>
      </c>
      <c r="BE16" s="28">
        <v>0</v>
      </c>
      <c r="BF16" s="28">
        <v>0</v>
      </c>
      <c r="BG16" s="28">
        <v>0</v>
      </c>
      <c r="BH16" s="28">
        <v>0</v>
      </c>
      <c r="BI16" s="28">
        <v>0</v>
      </c>
      <c r="BJ16" s="28">
        <f>0.88*(AX18-AX16)</f>
        <v>0</v>
      </c>
    </row>
    <row r="17" spans="1:63" x14ac:dyDescent="0.25">
      <c r="A17" s="21" t="s">
        <v>127</v>
      </c>
      <c r="C17" s="28">
        <v>0</v>
      </c>
      <c r="D17" s="28">
        <v>0</v>
      </c>
      <c r="E17" s="28">
        <v>0</v>
      </c>
      <c r="F17" s="28">
        <v>0</v>
      </c>
      <c r="G17" s="28">
        <v>0</v>
      </c>
      <c r="H17" s="28">
        <v>0</v>
      </c>
      <c r="I17" s="28">
        <v>0</v>
      </c>
      <c r="J17" s="28">
        <v>0</v>
      </c>
      <c r="K17" s="28">
        <v>0</v>
      </c>
      <c r="L17" s="28">
        <v>0</v>
      </c>
      <c r="M17" s="28">
        <v>0</v>
      </c>
      <c r="N17" s="28">
        <v>0</v>
      </c>
      <c r="O17" s="28">
        <v>0</v>
      </c>
      <c r="P17" s="28">
        <v>0</v>
      </c>
      <c r="Q17" s="28">
        <v>0</v>
      </c>
      <c r="R17" s="28">
        <v>0</v>
      </c>
      <c r="S17" s="28">
        <v>0</v>
      </c>
      <c r="T17" s="28">
        <v>0</v>
      </c>
      <c r="U17" s="28">
        <v>0</v>
      </c>
      <c r="V17" s="28">
        <v>0</v>
      </c>
      <c r="W17" s="28">
        <v>0</v>
      </c>
      <c r="X17" s="28">
        <v>0</v>
      </c>
      <c r="Y17" s="28">
        <v>0</v>
      </c>
      <c r="Z17" s="28">
        <v>0</v>
      </c>
      <c r="AA17" s="28">
        <f>+SUM(O14:Z14)-SUM(P18:Z18)</f>
        <v>0</v>
      </c>
      <c r="AB17" s="28">
        <v>0</v>
      </c>
      <c r="AC17" s="28">
        <v>0</v>
      </c>
      <c r="AD17" s="28">
        <v>0</v>
      </c>
      <c r="AE17" s="28">
        <v>0</v>
      </c>
      <c r="AF17" s="28">
        <v>0</v>
      </c>
      <c r="AG17" s="28">
        <v>0</v>
      </c>
      <c r="AH17" s="28">
        <v>0</v>
      </c>
      <c r="AI17" s="28">
        <v>0</v>
      </c>
      <c r="AJ17" s="28">
        <v>0</v>
      </c>
      <c r="AK17" s="28">
        <v>0</v>
      </c>
      <c r="AL17" s="28">
        <v>0</v>
      </c>
      <c r="AM17" s="28">
        <f>+SUM(AA14:AL14)-SUM(AB18:AL18)</f>
        <v>0</v>
      </c>
      <c r="AN17" s="28">
        <v>0</v>
      </c>
      <c r="AO17" s="28">
        <v>0</v>
      </c>
      <c r="AP17" s="28">
        <v>0</v>
      </c>
      <c r="AQ17" s="28">
        <v>0</v>
      </c>
      <c r="AR17" s="28">
        <v>0</v>
      </c>
      <c r="AS17" s="28">
        <v>0</v>
      </c>
      <c r="AT17" s="28">
        <v>0</v>
      </c>
      <c r="AU17" s="28">
        <v>0</v>
      </c>
      <c r="AV17" s="28">
        <v>0</v>
      </c>
      <c r="AW17" s="28">
        <v>0</v>
      </c>
      <c r="AX17" s="28">
        <v>0</v>
      </c>
      <c r="AY17" s="28">
        <f>+SUM(AM14:AX14)-SUM(AN18:AX18)</f>
        <v>0</v>
      </c>
      <c r="AZ17" s="28">
        <v>0</v>
      </c>
      <c r="BA17" s="28">
        <v>0</v>
      </c>
      <c r="BB17" s="28">
        <v>0</v>
      </c>
      <c r="BC17" s="28">
        <v>0</v>
      </c>
      <c r="BD17" s="28">
        <v>0</v>
      </c>
      <c r="BE17" s="28">
        <v>0</v>
      </c>
      <c r="BF17" s="28">
        <v>0</v>
      </c>
      <c r="BG17" s="28">
        <v>0</v>
      </c>
      <c r="BH17" s="28">
        <v>0</v>
      </c>
      <c r="BI17" s="28">
        <v>0</v>
      </c>
      <c r="BJ17" s="28">
        <v>0</v>
      </c>
    </row>
    <row r="18" spans="1:63" x14ac:dyDescent="0.25">
      <c r="A18" s="21" t="s">
        <v>128</v>
      </c>
      <c r="C18" s="28"/>
      <c r="D18" s="28">
        <f t="shared" ref="D18:Y18" si="7">+C14</f>
        <v>0</v>
      </c>
      <c r="E18" s="28">
        <f t="shared" si="7"/>
        <v>0</v>
      </c>
      <c r="F18" s="28">
        <f>+E14</f>
        <v>0</v>
      </c>
      <c r="G18" s="28">
        <f t="shared" si="7"/>
        <v>0</v>
      </c>
      <c r="H18" s="28">
        <f t="shared" si="7"/>
        <v>0</v>
      </c>
      <c r="I18" s="28">
        <f t="shared" si="7"/>
        <v>0</v>
      </c>
      <c r="J18" s="28">
        <f t="shared" si="7"/>
        <v>0</v>
      </c>
      <c r="K18" s="28">
        <f t="shared" si="7"/>
        <v>0</v>
      </c>
      <c r="L18" s="28">
        <f t="shared" si="7"/>
        <v>0</v>
      </c>
      <c r="M18" s="28">
        <f t="shared" si="7"/>
        <v>0</v>
      </c>
      <c r="N18" s="28">
        <f t="shared" si="7"/>
        <v>0</v>
      </c>
      <c r="O18" s="28">
        <f t="shared" si="7"/>
        <v>0</v>
      </c>
      <c r="P18" s="28">
        <f t="shared" si="7"/>
        <v>0</v>
      </c>
      <c r="Q18" s="28">
        <f t="shared" si="7"/>
        <v>0</v>
      </c>
      <c r="R18" s="28">
        <f t="shared" si="7"/>
        <v>0</v>
      </c>
      <c r="S18" s="28">
        <f t="shared" si="7"/>
        <v>0</v>
      </c>
      <c r="T18" s="28">
        <f t="shared" si="7"/>
        <v>0</v>
      </c>
      <c r="U18" s="28">
        <f t="shared" si="7"/>
        <v>0</v>
      </c>
      <c r="V18" s="28">
        <f t="shared" si="7"/>
        <v>0</v>
      </c>
      <c r="W18" s="28">
        <f t="shared" si="7"/>
        <v>0</v>
      </c>
      <c r="X18" s="28">
        <f t="shared" si="7"/>
        <v>0</v>
      </c>
      <c r="Y18" s="28">
        <f t="shared" si="7"/>
        <v>0</v>
      </c>
      <c r="Z18" s="28">
        <f>+Y14+Z16</f>
        <v>0</v>
      </c>
      <c r="AA18" s="28">
        <f>+AA17</f>
        <v>0</v>
      </c>
      <c r="AB18" s="28">
        <f t="shared" ref="AB18:AK18" si="8">+AA14</f>
        <v>0</v>
      </c>
      <c r="AC18" s="28">
        <f t="shared" si="8"/>
        <v>0</v>
      </c>
      <c r="AD18" s="28">
        <f t="shared" si="8"/>
        <v>0</v>
      </c>
      <c r="AE18" s="28">
        <f t="shared" si="8"/>
        <v>0</v>
      </c>
      <c r="AF18" s="28">
        <f t="shared" si="8"/>
        <v>0</v>
      </c>
      <c r="AG18" s="28">
        <f t="shared" si="8"/>
        <v>0</v>
      </c>
      <c r="AH18" s="28">
        <f t="shared" si="8"/>
        <v>0</v>
      </c>
      <c r="AI18" s="28">
        <f t="shared" si="8"/>
        <v>0</v>
      </c>
      <c r="AJ18" s="28">
        <f t="shared" si="8"/>
        <v>0</v>
      </c>
      <c r="AK18" s="28">
        <f t="shared" si="8"/>
        <v>0</v>
      </c>
      <c r="AL18" s="28">
        <f>+AK14+AL16</f>
        <v>0</v>
      </c>
      <c r="AM18" s="28">
        <f>+AM17</f>
        <v>0</v>
      </c>
      <c r="AN18" s="28">
        <f t="shared" ref="AN18:AW18" si="9">+AM14</f>
        <v>0</v>
      </c>
      <c r="AO18" s="28">
        <f t="shared" si="9"/>
        <v>0</v>
      </c>
      <c r="AP18" s="28">
        <f t="shared" si="9"/>
        <v>0</v>
      </c>
      <c r="AQ18" s="28">
        <f t="shared" si="9"/>
        <v>0</v>
      </c>
      <c r="AR18" s="28">
        <f t="shared" si="9"/>
        <v>0</v>
      </c>
      <c r="AS18" s="28">
        <f t="shared" si="9"/>
        <v>0</v>
      </c>
      <c r="AT18" s="28">
        <f t="shared" si="9"/>
        <v>0</v>
      </c>
      <c r="AU18" s="28">
        <f t="shared" si="9"/>
        <v>0</v>
      </c>
      <c r="AV18" s="28">
        <f t="shared" si="9"/>
        <v>0</v>
      </c>
      <c r="AW18" s="28">
        <f t="shared" si="9"/>
        <v>0</v>
      </c>
      <c r="AX18" s="28">
        <f>+AW14+AX16</f>
        <v>0</v>
      </c>
      <c r="AY18" s="28">
        <f>+AY17</f>
        <v>0</v>
      </c>
      <c r="AZ18" s="28">
        <f t="shared" ref="AZ18:BI18" si="10">+AY14</f>
        <v>0</v>
      </c>
      <c r="BA18" s="28">
        <f t="shared" si="10"/>
        <v>0</v>
      </c>
      <c r="BB18" s="28">
        <f t="shared" si="10"/>
        <v>0</v>
      </c>
      <c r="BC18" s="28">
        <f t="shared" si="10"/>
        <v>0</v>
      </c>
      <c r="BD18" s="28">
        <f t="shared" si="10"/>
        <v>0</v>
      </c>
      <c r="BE18" s="28">
        <f t="shared" si="10"/>
        <v>0</v>
      </c>
      <c r="BF18" s="28">
        <f t="shared" si="10"/>
        <v>0</v>
      </c>
      <c r="BG18" s="28">
        <f t="shared" si="10"/>
        <v>0</v>
      </c>
      <c r="BH18" s="28">
        <f t="shared" si="10"/>
        <v>0</v>
      </c>
      <c r="BI18" s="28">
        <f t="shared" si="10"/>
        <v>0</v>
      </c>
      <c r="BJ18" s="28">
        <f>+BI14+BJ16</f>
        <v>0</v>
      </c>
    </row>
    <row r="21" spans="1:63" customFormat="1" x14ac:dyDescent="0.25">
      <c r="A21" t="s">
        <v>129</v>
      </c>
      <c r="B21" s="24"/>
      <c r="C21" s="24" t="str">
        <f>+C11</f>
        <v>gen 2014</v>
      </c>
      <c r="D21" s="33">
        <f t="shared" ref="D21:BJ21" si="11">+D11</f>
        <v>41698</v>
      </c>
      <c r="E21" s="33">
        <f t="shared" si="11"/>
        <v>41729</v>
      </c>
      <c r="F21" s="33">
        <f t="shared" si="11"/>
        <v>41759</v>
      </c>
      <c r="G21" s="33">
        <f t="shared" si="11"/>
        <v>41790</v>
      </c>
      <c r="H21" s="33">
        <f t="shared" si="11"/>
        <v>41820</v>
      </c>
      <c r="I21" s="33">
        <f t="shared" si="11"/>
        <v>41851</v>
      </c>
      <c r="J21" s="33">
        <f t="shared" si="11"/>
        <v>41882</v>
      </c>
      <c r="K21" s="33">
        <f t="shared" si="11"/>
        <v>41912</v>
      </c>
      <c r="L21" s="33">
        <f t="shared" si="11"/>
        <v>41943</v>
      </c>
      <c r="M21" s="33">
        <f t="shared" si="11"/>
        <v>41973</v>
      </c>
      <c r="N21" s="33">
        <f t="shared" si="11"/>
        <v>42004</v>
      </c>
      <c r="O21" s="33">
        <f t="shared" si="11"/>
        <v>42035</v>
      </c>
      <c r="P21" s="33">
        <f t="shared" si="11"/>
        <v>42063</v>
      </c>
      <c r="Q21" s="33">
        <f t="shared" si="11"/>
        <v>42094</v>
      </c>
      <c r="R21" s="33">
        <f t="shared" si="11"/>
        <v>42124</v>
      </c>
      <c r="S21" s="33">
        <f t="shared" si="11"/>
        <v>42155</v>
      </c>
      <c r="T21" s="33">
        <f t="shared" si="11"/>
        <v>42185</v>
      </c>
      <c r="U21" s="33">
        <f t="shared" si="11"/>
        <v>42216</v>
      </c>
      <c r="V21" s="33">
        <f t="shared" si="11"/>
        <v>42247</v>
      </c>
      <c r="W21" s="33">
        <f t="shared" si="11"/>
        <v>42277</v>
      </c>
      <c r="X21" s="33">
        <f t="shared" si="11"/>
        <v>42308</v>
      </c>
      <c r="Y21" s="33">
        <f t="shared" si="11"/>
        <v>42338</v>
      </c>
      <c r="Z21" s="33">
        <f t="shared" si="11"/>
        <v>42369</v>
      </c>
      <c r="AA21" s="33">
        <f t="shared" si="11"/>
        <v>42400</v>
      </c>
      <c r="AB21" s="33">
        <f t="shared" si="11"/>
        <v>42429</v>
      </c>
      <c r="AC21" s="33">
        <f t="shared" si="11"/>
        <v>42460</v>
      </c>
      <c r="AD21" s="33">
        <f t="shared" si="11"/>
        <v>42490</v>
      </c>
      <c r="AE21" s="33">
        <f t="shared" si="11"/>
        <v>42521</v>
      </c>
      <c r="AF21" s="33">
        <f t="shared" si="11"/>
        <v>42551</v>
      </c>
      <c r="AG21" s="33">
        <f t="shared" si="11"/>
        <v>42582</v>
      </c>
      <c r="AH21" s="33">
        <f t="shared" si="11"/>
        <v>42613</v>
      </c>
      <c r="AI21" s="33">
        <f t="shared" si="11"/>
        <v>42643</v>
      </c>
      <c r="AJ21" s="33">
        <f t="shared" si="11"/>
        <v>42674</v>
      </c>
      <c r="AK21" s="33">
        <f t="shared" si="11"/>
        <v>42704</v>
      </c>
      <c r="AL21" s="33">
        <f t="shared" si="11"/>
        <v>42735</v>
      </c>
      <c r="AM21" s="33">
        <f t="shared" si="11"/>
        <v>42766</v>
      </c>
      <c r="AN21" s="33">
        <f t="shared" si="11"/>
        <v>42794</v>
      </c>
      <c r="AO21" s="33">
        <f t="shared" si="11"/>
        <v>42825</v>
      </c>
      <c r="AP21" s="33">
        <f t="shared" si="11"/>
        <v>42855</v>
      </c>
      <c r="AQ21" s="33">
        <f t="shared" si="11"/>
        <v>42886</v>
      </c>
      <c r="AR21" s="33">
        <f t="shared" si="11"/>
        <v>42916</v>
      </c>
      <c r="AS21" s="33">
        <f t="shared" si="11"/>
        <v>42947</v>
      </c>
      <c r="AT21" s="33">
        <f t="shared" si="11"/>
        <v>42978</v>
      </c>
      <c r="AU21" s="33">
        <f t="shared" si="11"/>
        <v>43008</v>
      </c>
      <c r="AV21" s="33">
        <f t="shared" si="11"/>
        <v>43039</v>
      </c>
      <c r="AW21" s="33">
        <f t="shared" si="11"/>
        <v>43069</v>
      </c>
      <c r="AX21" s="33">
        <f t="shared" si="11"/>
        <v>43100</v>
      </c>
      <c r="AY21" s="33">
        <f t="shared" si="11"/>
        <v>43131</v>
      </c>
      <c r="AZ21" s="33">
        <f t="shared" si="11"/>
        <v>43159</v>
      </c>
      <c r="BA21" s="33">
        <f t="shared" si="11"/>
        <v>43190</v>
      </c>
      <c r="BB21" s="33">
        <f t="shared" si="11"/>
        <v>43220</v>
      </c>
      <c r="BC21" s="33">
        <f t="shared" si="11"/>
        <v>43251</v>
      </c>
      <c r="BD21" s="33">
        <f t="shared" si="11"/>
        <v>43281</v>
      </c>
      <c r="BE21" s="33">
        <f t="shared" si="11"/>
        <v>43312</v>
      </c>
      <c r="BF21" s="33">
        <f t="shared" si="11"/>
        <v>43343</v>
      </c>
      <c r="BG21" s="33">
        <f t="shared" si="11"/>
        <v>43373</v>
      </c>
      <c r="BH21" s="33">
        <f t="shared" si="11"/>
        <v>43404</v>
      </c>
      <c r="BI21" s="33">
        <f t="shared" si="11"/>
        <v>43434</v>
      </c>
      <c r="BJ21" s="33">
        <f t="shared" si="11"/>
        <v>43465</v>
      </c>
      <c r="BK21" s="33"/>
    </row>
    <row r="22" spans="1:63" x14ac:dyDescent="0.25">
      <c r="A22" s="21" t="s">
        <v>122</v>
      </c>
      <c r="C22" s="28">
        <v>0</v>
      </c>
      <c r="D22" s="28">
        <v>0</v>
      </c>
      <c r="E22" s="28">
        <f>+SUM(C9:E9)</f>
        <v>0</v>
      </c>
      <c r="F22" s="28">
        <v>0</v>
      </c>
      <c r="G22" s="28">
        <v>0</v>
      </c>
      <c r="H22" s="28">
        <f>+SUM(F9:H9)</f>
        <v>0</v>
      </c>
      <c r="I22" s="28">
        <v>0</v>
      </c>
      <c r="J22" s="28">
        <v>0</v>
      </c>
      <c r="K22" s="28">
        <f>+SUM(I9:K9)</f>
        <v>0</v>
      </c>
      <c r="L22" s="28">
        <v>0</v>
      </c>
      <c r="M22" s="28">
        <v>0</v>
      </c>
      <c r="N22" s="28">
        <f>+SUM(L9:N9)</f>
        <v>0</v>
      </c>
      <c r="O22" s="28">
        <v>0</v>
      </c>
      <c r="P22" s="28">
        <v>0</v>
      </c>
      <c r="Q22" s="28">
        <f>+SUM(O9:Q9)</f>
        <v>0</v>
      </c>
      <c r="R22" s="28">
        <v>0</v>
      </c>
      <c r="S22" s="28">
        <v>0</v>
      </c>
      <c r="T22" s="28">
        <f>+SUM(R9:T9)</f>
        <v>0</v>
      </c>
      <c r="U22" s="28">
        <v>0</v>
      </c>
      <c r="V22" s="28">
        <v>0</v>
      </c>
      <c r="W22" s="28">
        <f>+SUM(U9:W9)</f>
        <v>0</v>
      </c>
      <c r="X22" s="28">
        <v>0</v>
      </c>
      <c r="Y22" s="28">
        <v>0</v>
      </c>
      <c r="Z22" s="28">
        <f>+SUM(X9:Z9)</f>
        <v>0</v>
      </c>
      <c r="AA22" s="28">
        <v>0</v>
      </c>
      <c r="AB22" s="28">
        <v>0</v>
      </c>
      <c r="AC22" s="28">
        <f>+SUM(AA9:AC9)</f>
        <v>0</v>
      </c>
      <c r="AD22" s="28">
        <v>0</v>
      </c>
      <c r="AE22" s="28">
        <v>0</v>
      </c>
      <c r="AF22" s="28">
        <f>+SUM(AD9:AF9)</f>
        <v>0</v>
      </c>
      <c r="AG22" s="28">
        <v>0</v>
      </c>
      <c r="AH22" s="28">
        <v>0</v>
      </c>
      <c r="AI22" s="28">
        <f>+SUM(AG9:AI9)</f>
        <v>0</v>
      </c>
      <c r="AJ22" s="28">
        <v>0</v>
      </c>
      <c r="AK22" s="28">
        <v>0</v>
      </c>
      <c r="AL22" s="28">
        <f>+SUM(AJ9:AL9)</f>
        <v>0</v>
      </c>
      <c r="AM22" s="28">
        <v>0</v>
      </c>
      <c r="AN22" s="28">
        <v>0</v>
      </c>
      <c r="AO22" s="28">
        <f>+SUM(AM9:AO9)</f>
        <v>0</v>
      </c>
      <c r="AP22" s="28">
        <v>0</v>
      </c>
      <c r="AQ22" s="28">
        <v>0</v>
      </c>
      <c r="AR22" s="28">
        <f>+SUM(AP9:AR9)</f>
        <v>0</v>
      </c>
      <c r="AS22" s="28">
        <v>0</v>
      </c>
      <c r="AT22" s="28">
        <v>0</v>
      </c>
      <c r="AU22" s="28">
        <f>+SUM(AS9:AU9)</f>
        <v>0</v>
      </c>
      <c r="AV22" s="28">
        <v>0</v>
      </c>
      <c r="AW22" s="28">
        <v>0</v>
      </c>
      <c r="AX22" s="28">
        <f>+SUM(AV9:AX9)</f>
        <v>0</v>
      </c>
      <c r="AY22" s="28">
        <v>0</v>
      </c>
      <c r="AZ22" s="28">
        <v>0</v>
      </c>
      <c r="BA22" s="28">
        <f>+SUM(AY9:BA9)</f>
        <v>0</v>
      </c>
      <c r="BB22" s="28">
        <v>0</v>
      </c>
      <c r="BC22" s="28">
        <v>0</v>
      </c>
      <c r="BD22" s="28">
        <f>+SUM(BB9:BD9)</f>
        <v>0</v>
      </c>
      <c r="BE22" s="28">
        <v>0</v>
      </c>
      <c r="BF22" s="28">
        <v>0</v>
      </c>
      <c r="BG22" s="28">
        <f>+SUM(BE9:BG9)</f>
        <v>0</v>
      </c>
      <c r="BH22" s="28">
        <v>0</v>
      </c>
      <c r="BI22" s="28">
        <v>0</v>
      </c>
      <c r="BJ22" s="28">
        <f>+SUM(BH9:BJ9)</f>
        <v>0</v>
      </c>
    </row>
    <row r="23" spans="1:63" x14ac:dyDescent="0.25">
      <c r="A23" s="21" t="s">
        <v>123</v>
      </c>
      <c r="C23" s="28">
        <v>0</v>
      </c>
      <c r="D23" s="28">
        <v>0</v>
      </c>
      <c r="E23" s="28">
        <f>+IF(E22&gt;0,0,IF(D25&gt;-E22,-E22,D25))</f>
        <v>0</v>
      </c>
      <c r="F23" s="28">
        <v>0</v>
      </c>
      <c r="G23" s="28">
        <v>0</v>
      </c>
      <c r="H23" s="28">
        <f>+IF(H22&gt;0,0,IF(G25&gt;-H22,-H22,G25))</f>
        <v>0</v>
      </c>
      <c r="I23" s="28">
        <v>0</v>
      </c>
      <c r="J23" s="28">
        <v>0</v>
      </c>
      <c r="K23" s="28">
        <f>+IF(K22&gt;0,0,IF(J25&gt;-K22,-K22,J25))</f>
        <v>0</v>
      </c>
      <c r="L23" s="28">
        <v>0</v>
      </c>
      <c r="M23" s="28">
        <v>0</v>
      </c>
      <c r="N23" s="28">
        <f>+IF(N22&gt;0,0,IF(M25&gt;-N22,-N22,M25))</f>
        <v>0</v>
      </c>
      <c r="O23" s="28">
        <v>0</v>
      </c>
      <c r="P23" s="28">
        <v>0</v>
      </c>
      <c r="Q23" s="28">
        <f>+IF(Q22&gt;0,0,IF(P25&gt;-Q22,-Q22,P25))</f>
        <v>0</v>
      </c>
      <c r="R23" s="28">
        <v>0</v>
      </c>
      <c r="S23" s="28">
        <v>0</v>
      </c>
      <c r="T23" s="28">
        <f>+IF(T22&gt;0,0,IF(S25&gt;-T22,-T22,S25))</f>
        <v>0</v>
      </c>
      <c r="U23" s="28">
        <v>0</v>
      </c>
      <c r="V23" s="28">
        <v>0</v>
      </c>
      <c r="W23" s="28">
        <f>+IF(W22&gt;0,0,IF(V25&gt;-W22,-W22,V25))</f>
        <v>0</v>
      </c>
      <c r="X23" s="28">
        <v>0</v>
      </c>
      <c r="Y23" s="28">
        <v>0</v>
      </c>
      <c r="Z23" s="28">
        <f>+IF(Z22&gt;0,0,IF(Y25&gt;-Z22,-Z22,Y25))</f>
        <v>0</v>
      </c>
      <c r="AA23" s="28">
        <v>0</v>
      </c>
      <c r="AB23" s="28">
        <v>0</v>
      </c>
      <c r="AC23" s="28">
        <f>+IF(AC22&gt;0,0,IF(AB25&gt;-AC22,-AC22,AB25))</f>
        <v>0</v>
      </c>
      <c r="AD23" s="28">
        <v>0</v>
      </c>
      <c r="AE23" s="28">
        <v>0</v>
      </c>
      <c r="AF23" s="28">
        <f>+IF(AF22&gt;0,0,IF(AE25&gt;-AF22,-AF22,AE25))</f>
        <v>0</v>
      </c>
      <c r="AG23" s="28">
        <v>0</v>
      </c>
      <c r="AH23" s="28">
        <v>0</v>
      </c>
      <c r="AI23" s="28">
        <f>+IF(AI22&gt;0,0,IF(AH25&gt;-AI22,-AI22,AH25))</f>
        <v>0</v>
      </c>
      <c r="AJ23" s="28">
        <v>0</v>
      </c>
      <c r="AK23" s="28">
        <v>0</v>
      </c>
      <c r="AL23" s="28">
        <f>+IF(AL22&gt;0,0,IF(AK25&gt;-AL22,-AL22,AK25))</f>
        <v>0</v>
      </c>
      <c r="AM23" s="28">
        <v>0</v>
      </c>
      <c r="AN23" s="28">
        <v>0</v>
      </c>
      <c r="AO23" s="28">
        <f>+IF(AO22&gt;0,0,IF(AN25&gt;-AO22,-AO22,AN25))</f>
        <v>0</v>
      </c>
      <c r="AP23" s="28">
        <v>0</v>
      </c>
      <c r="AQ23" s="28">
        <v>0</v>
      </c>
      <c r="AR23" s="28">
        <f>+IF(AR22&gt;0,0,IF(AQ25&gt;-AR22,-AR22,AQ25))</f>
        <v>0</v>
      </c>
      <c r="AS23" s="28">
        <v>0</v>
      </c>
      <c r="AT23" s="28">
        <v>0</v>
      </c>
      <c r="AU23" s="28">
        <f>+IF(AU22&gt;0,0,IF(AT25&gt;-AU22,-AU22,AT25))</f>
        <v>0</v>
      </c>
      <c r="AV23" s="28">
        <v>0</v>
      </c>
      <c r="AW23" s="28">
        <v>0</v>
      </c>
      <c r="AX23" s="28">
        <f>+IF(AX22&gt;0,0,IF(AW25&gt;-AX22,-AX22,AW25))</f>
        <v>0</v>
      </c>
      <c r="AY23" s="28">
        <v>0</v>
      </c>
      <c r="AZ23" s="28">
        <v>0</v>
      </c>
      <c r="BA23" s="28">
        <f>+IF(BA22&gt;0,0,IF(AZ25&gt;-BA22,-BA22,AZ25))</f>
        <v>0</v>
      </c>
      <c r="BB23" s="28">
        <v>0</v>
      </c>
      <c r="BC23" s="28">
        <v>0</v>
      </c>
      <c r="BD23" s="28">
        <f>+IF(BD22&gt;0,0,IF(BC25&gt;-BD22,-BD22,BC25))</f>
        <v>0</v>
      </c>
      <c r="BE23" s="28">
        <v>0</v>
      </c>
      <c r="BF23" s="28">
        <v>0</v>
      </c>
      <c r="BG23" s="28">
        <f>+IF(BG22&gt;0,0,IF(BF25&gt;-BG22,-BG22,BF25))</f>
        <v>0</v>
      </c>
      <c r="BH23" s="28">
        <v>0</v>
      </c>
      <c r="BI23" s="28">
        <v>0</v>
      </c>
      <c r="BJ23" s="28">
        <f>+IF(BJ22&gt;0,0,IF(BI25&gt;-BJ22,-BJ22,BI25))</f>
        <v>0</v>
      </c>
    </row>
    <row r="24" spans="1:63" x14ac:dyDescent="0.25">
      <c r="A24" s="21" t="s">
        <v>124</v>
      </c>
      <c r="C24" s="28">
        <v>0</v>
      </c>
      <c r="D24" s="28">
        <v>0</v>
      </c>
      <c r="E24" s="28">
        <f>+IF((E22+E23)&gt;0,0,(E22+E23))</f>
        <v>0</v>
      </c>
      <c r="F24" s="28">
        <v>0</v>
      </c>
      <c r="G24" s="28">
        <v>0</v>
      </c>
      <c r="H24" s="28">
        <f>+IF((H22+H23)&gt;0,0,(H22+H23))</f>
        <v>0</v>
      </c>
      <c r="I24" s="28">
        <v>0</v>
      </c>
      <c r="J24" s="28">
        <v>0</v>
      </c>
      <c r="K24" s="28">
        <f>+IF((K22+K23)&gt;0,0,(K22+K23))</f>
        <v>0</v>
      </c>
      <c r="L24" s="28">
        <v>0</v>
      </c>
      <c r="M24" s="28">
        <v>0</v>
      </c>
      <c r="N24" s="28">
        <f>+IF((N22+N23)&gt;0,0,(N22+N23))</f>
        <v>0</v>
      </c>
      <c r="O24" s="28">
        <v>0</v>
      </c>
      <c r="P24" s="28">
        <v>0</v>
      </c>
      <c r="Q24" s="28">
        <f>+IF((Q22+Q23)&gt;0,0,(Q22+Q23))</f>
        <v>0</v>
      </c>
      <c r="R24" s="28">
        <v>0</v>
      </c>
      <c r="S24" s="28">
        <v>0</v>
      </c>
      <c r="T24" s="28">
        <f>+IF((T22+T23)&gt;0,0,(T22+T23))</f>
        <v>0</v>
      </c>
      <c r="U24" s="28">
        <v>0</v>
      </c>
      <c r="V24" s="28">
        <v>0</v>
      </c>
      <c r="W24" s="28">
        <f>+IF((W22+W23)&gt;0,0,(W22+W23))</f>
        <v>0</v>
      </c>
      <c r="X24" s="28">
        <v>0</v>
      </c>
      <c r="Y24" s="28">
        <v>0</v>
      </c>
      <c r="Z24" s="28">
        <f>+IF((Z22+Z23)&gt;0,0,(Z22+Z23))</f>
        <v>0</v>
      </c>
      <c r="AA24" s="28">
        <v>0</v>
      </c>
      <c r="AB24" s="28">
        <v>0</v>
      </c>
      <c r="AC24" s="28">
        <f>+IF((AC22+AC23)&gt;0,0,(AC22+AC23))</f>
        <v>0</v>
      </c>
      <c r="AD24" s="28">
        <v>0</v>
      </c>
      <c r="AE24" s="28">
        <v>0</v>
      </c>
      <c r="AF24" s="28">
        <f>+IF((AF22+AF23)&gt;0,0,(AF22+AF23))</f>
        <v>0</v>
      </c>
      <c r="AG24" s="28">
        <v>0</v>
      </c>
      <c r="AH24" s="28">
        <v>0</v>
      </c>
      <c r="AI24" s="28">
        <f>+IF((AI22+AI23)&gt;0,0,(AI22+AI23))</f>
        <v>0</v>
      </c>
      <c r="AJ24" s="28">
        <v>0</v>
      </c>
      <c r="AK24" s="28">
        <v>0</v>
      </c>
      <c r="AL24" s="28">
        <f>+IF((AL22+AL23)&gt;0,0,(AL22+AL23))</f>
        <v>0</v>
      </c>
      <c r="AM24" s="28">
        <v>0</v>
      </c>
      <c r="AN24" s="28">
        <v>0</v>
      </c>
      <c r="AO24" s="28">
        <f>+IF((AO22+AO23)&gt;0,0,(AO22+AO23))</f>
        <v>0</v>
      </c>
      <c r="AP24" s="28">
        <v>0</v>
      </c>
      <c r="AQ24" s="28">
        <v>0</v>
      </c>
      <c r="AR24" s="28">
        <f>+IF((AR22+AR23)&gt;0,0,(AR22+AR23))</f>
        <v>0</v>
      </c>
      <c r="AS24" s="28">
        <v>0</v>
      </c>
      <c r="AT24" s="28">
        <v>0</v>
      </c>
      <c r="AU24" s="28">
        <f>+IF((AU22+AU23)&gt;0,0,(AU22+AU23))</f>
        <v>0</v>
      </c>
      <c r="AV24" s="28">
        <v>0</v>
      </c>
      <c r="AW24" s="28">
        <v>0</v>
      </c>
      <c r="AX24" s="28">
        <f>+IF((AX22+AX23)&gt;0,0,(AX22+AX23))</f>
        <v>0</v>
      </c>
      <c r="AY24" s="28">
        <v>0</v>
      </c>
      <c r="AZ24" s="28">
        <v>0</v>
      </c>
      <c r="BA24" s="28">
        <f>+IF((BA22+BA23)&gt;0,0,(BA22+BA23))</f>
        <v>0</v>
      </c>
      <c r="BB24" s="28">
        <v>0</v>
      </c>
      <c r="BC24" s="28">
        <v>0</v>
      </c>
      <c r="BD24" s="28">
        <f>+IF((BD22+BD23)&gt;0,0,(BD22+BD23))</f>
        <v>0</v>
      </c>
      <c r="BE24" s="28">
        <v>0</v>
      </c>
      <c r="BF24" s="28">
        <v>0</v>
      </c>
      <c r="BG24" s="28">
        <f>+IF((BG22+BG23)&gt;0,0,(BG22+BG23))</f>
        <v>0</v>
      </c>
      <c r="BH24" s="28">
        <v>0</v>
      </c>
      <c r="BI24" s="28">
        <v>0</v>
      </c>
      <c r="BJ24" s="28">
        <f>+IF((BJ22+BJ23)&gt;0,0,(BJ22+BJ23))</f>
        <v>0</v>
      </c>
    </row>
    <row r="25" spans="1:63" x14ac:dyDescent="0.25">
      <c r="A25" s="21" t="s">
        <v>125</v>
      </c>
      <c r="C25" s="28">
        <v>0</v>
      </c>
      <c r="D25" s="28">
        <v>0</v>
      </c>
      <c r="E25" s="28">
        <f>+IF(E22&gt;0,D25+E22,D25-E23)</f>
        <v>0</v>
      </c>
      <c r="F25" s="28">
        <f>+IF(F22&gt;0,E25+F22,E25-F23)</f>
        <v>0</v>
      </c>
      <c r="G25" s="28">
        <f>+IF(G22&gt;0,F25+G22,F25-G23)</f>
        <v>0</v>
      </c>
      <c r="H25" s="28">
        <f>+IF(H22&gt;0,G25+H22,G25-H23)</f>
        <v>0</v>
      </c>
      <c r="I25" s="28">
        <f t="shared" ref="I25:BJ25" si="12">+IF(I22&gt;0,H25+I22,H25-I23)</f>
        <v>0</v>
      </c>
      <c r="J25" s="28">
        <f t="shared" si="12"/>
        <v>0</v>
      </c>
      <c r="K25" s="28">
        <f t="shared" si="12"/>
        <v>0</v>
      </c>
      <c r="L25" s="28">
        <f t="shared" si="12"/>
        <v>0</v>
      </c>
      <c r="M25" s="28">
        <f t="shared" si="12"/>
        <v>0</v>
      </c>
      <c r="N25" s="28">
        <f t="shared" si="12"/>
        <v>0</v>
      </c>
      <c r="O25" s="28">
        <f t="shared" si="12"/>
        <v>0</v>
      </c>
      <c r="P25" s="28">
        <f t="shared" si="12"/>
        <v>0</v>
      </c>
      <c r="Q25" s="28">
        <f t="shared" si="12"/>
        <v>0</v>
      </c>
      <c r="R25" s="28">
        <f t="shared" si="12"/>
        <v>0</v>
      </c>
      <c r="S25" s="28">
        <f t="shared" si="12"/>
        <v>0</v>
      </c>
      <c r="T25" s="28">
        <f t="shared" si="12"/>
        <v>0</v>
      </c>
      <c r="U25" s="28">
        <f t="shared" si="12"/>
        <v>0</v>
      </c>
      <c r="V25" s="28">
        <f t="shared" si="12"/>
        <v>0</v>
      </c>
      <c r="W25" s="28">
        <f t="shared" si="12"/>
        <v>0</v>
      </c>
      <c r="X25" s="28">
        <f t="shared" si="12"/>
        <v>0</v>
      </c>
      <c r="Y25" s="28">
        <f t="shared" si="12"/>
        <v>0</v>
      </c>
      <c r="Z25" s="28">
        <f t="shared" si="12"/>
        <v>0</v>
      </c>
      <c r="AA25" s="28">
        <f t="shared" si="12"/>
        <v>0</v>
      </c>
      <c r="AB25" s="28">
        <f t="shared" si="12"/>
        <v>0</v>
      </c>
      <c r="AC25" s="28">
        <f t="shared" si="12"/>
        <v>0</v>
      </c>
      <c r="AD25" s="28">
        <f t="shared" si="12"/>
        <v>0</v>
      </c>
      <c r="AE25" s="28">
        <f t="shared" si="12"/>
        <v>0</v>
      </c>
      <c r="AF25" s="28">
        <f t="shared" si="12"/>
        <v>0</v>
      </c>
      <c r="AG25" s="28">
        <f t="shared" si="12"/>
        <v>0</v>
      </c>
      <c r="AH25" s="28">
        <f t="shared" si="12"/>
        <v>0</v>
      </c>
      <c r="AI25" s="28">
        <f t="shared" si="12"/>
        <v>0</v>
      </c>
      <c r="AJ25" s="28">
        <f t="shared" si="12"/>
        <v>0</v>
      </c>
      <c r="AK25" s="28">
        <f t="shared" si="12"/>
        <v>0</v>
      </c>
      <c r="AL25" s="28">
        <f t="shared" si="12"/>
        <v>0</v>
      </c>
      <c r="AM25" s="28">
        <f t="shared" si="12"/>
        <v>0</v>
      </c>
      <c r="AN25" s="28">
        <f t="shared" si="12"/>
        <v>0</v>
      </c>
      <c r="AO25" s="28">
        <f t="shared" si="12"/>
        <v>0</v>
      </c>
      <c r="AP25" s="28">
        <f t="shared" si="12"/>
        <v>0</v>
      </c>
      <c r="AQ25" s="28">
        <f t="shared" si="12"/>
        <v>0</v>
      </c>
      <c r="AR25" s="28">
        <f t="shared" si="12"/>
        <v>0</v>
      </c>
      <c r="AS25" s="28">
        <f t="shared" si="12"/>
        <v>0</v>
      </c>
      <c r="AT25" s="28">
        <f t="shared" si="12"/>
        <v>0</v>
      </c>
      <c r="AU25" s="28">
        <f t="shared" si="12"/>
        <v>0</v>
      </c>
      <c r="AV25" s="28">
        <f t="shared" si="12"/>
        <v>0</v>
      </c>
      <c r="AW25" s="28">
        <f t="shared" si="12"/>
        <v>0</v>
      </c>
      <c r="AX25" s="28">
        <f t="shared" si="12"/>
        <v>0</v>
      </c>
      <c r="AY25" s="28">
        <f t="shared" si="12"/>
        <v>0</v>
      </c>
      <c r="AZ25" s="28">
        <f t="shared" si="12"/>
        <v>0</v>
      </c>
      <c r="BA25" s="28">
        <f t="shared" si="12"/>
        <v>0</v>
      </c>
      <c r="BB25" s="28">
        <f t="shared" si="12"/>
        <v>0</v>
      </c>
      <c r="BC25" s="28">
        <f t="shared" si="12"/>
        <v>0</v>
      </c>
      <c r="BD25" s="28">
        <f t="shared" si="12"/>
        <v>0</v>
      </c>
      <c r="BE25" s="28">
        <f t="shared" si="12"/>
        <v>0</v>
      </c>
      <c r="BF25" s="28">
        <f t="shared" si="12"/>
        <v>0</v>
      </c>
      <c r="BG25" s="28">
        <f t="shared" si="12"/>
        <v>0</v>
      </c>
      <c r="BH25" s="28">
        <f t="shared" si="12"/>
        <v>0</v>
      </c>
      <c r="BI25" s="28">
        <f t="shared" si="12"/>
        <v>0</v>
      </c>
      <c r="BJ25" s="28">
        <f t="shared" si="12"/>
        <v>0</v>
      </c>
    </row>
    <row r="26" spans="1:63" x14ac:dyDescent="0.25">
      <c r="A26" s="21" t="s">
        <v>126</v>
      </c>
      <c r="C26" s="28">
        <v>0</v>
      </c>
      <c r="D26" s="28">
        <v>0</v>
      </c>
      <c r="E26" s="28">
        <v>0</v>
      </c>
      <c r="F26" s="28">
        <v>0</v>
      </c>
      <c r="G26" s="28">
        <v>0</v>
      </c>
      <c r="H26" s="28">
        <v>0</v>
      </c>
      <c r="I26" s="28">
        <v>0</v>
      </c>
      <c r="J26" s="28">
        <v>0</v>
      </c>
      <c r="K26" s="28">
        <v>0</v>
      </c>
      <c r="L26" s="28">
        <v>0</v>
      </c>
      <c r="M26" s="28">
        <v>0</v>
      </c>
      <c r="N26" s="28">
        <v>0</v>
      </c>
      <c r="O26" s="28">
        <v>0</v>
      </c>
      <c r="P26" s="28">
        <v>0</v>
      </c>
      <c r="Q26" s="28">
        <v>0</v>
      </c>
      <c r="R26" s="28">
        <v>0</v>
      </c>
      <c r="S26" s="28">
        <v>0</v>
      </c>
      <c r="T26" s="28">
        <v>0</v>
      </c>
      <c r="U26" s="28">
        <v>0</v>
      </c>
      <c r="V26" s="28">
        <v>0</v>
      </c>
      <c r="W26" s="28">
        <v>0</v>
      </c>
      <c r="X26" s="28">
        <v>0</v>
      </c>
      <c r="Y26" s="28">
        <v>0</v>
      </c>
      <c r="Z26" s="28">
        <f>0.88*(SUM(L28:N28)-N26)</f>
        <v>0</v>
      </c>
      <c r="AA26" s="28">
        <v>0</v>
      </c>
      <c r="AB26" s="28">
        <v>0</v>
      </c>
      <c r="AC26" s="28">
        <v>0</v>
      </c>
      <c r="AD26" s="28">
        <v>0</v>
      </c>
      <c r="AE26" s="28">
        <v>0</v>
      </c>
      <c r="AF26" s="28">
        <v>0</v>
      </c>
      <c r="AG26" s="28">
        <v>0</v>
      </c>
      <c r="AH26" s="28">
        <v>0</v>
      </c>
      <c r="AI26" s="28">
        <v>0</v>
      </c>
      <c r="AJ26" s="28">
        <v>0</v>
      </c>
      <c r="AK26" s="28">
        <v>0</v>
      </c>
      <c r="AL26" s="28">
        <f>0.88*(SUM(X28:Z28)-Z26)</f>
        <v>0</v>
      </c>
      <c r="AM26" s="28">
        <v>0</v>
      </c>
      <c r="AN26" s="28">
        <v>0</v>
      </c>
      <c r="AO26" s="28">
        <v>0</v>
      </c>
      <c r="AP26" s="28">
        <v>0</v>
      </c>
      <c r="AQ26" s="28">
        <v>0</v>
      </c>
      <c r="AR26" s="28">
        <v>0</v>
      </c>
      <c r="AS26" s="28">
        <v>0</v>
      </c>
      <c r="AT26" s="28">
        <v>0</v>
      </c>
      <c r="AU26" s="28">
        <v>0</v>
      </c>
      <c r="AV26" s="28">
        <v>0</v>
      </c>
      <c r="AW26" s="28">
        <v>0</v>
      </c>
      <c r="AX26" s="28">
        <f>0.88*(SUM(AJ28:AL28)-AL26)</f>
        <v>0</v>
      </c>
      <c r="AY26" s="28">
        <v>0</v>
      </c>
      <c r="AZ26" s="28">
        <v>0</v>
      </c>
      <c r="BA26" s="28">
        <v>0</v>
      </c>
      <c r="BB26" s="28">
        <v>0</v>
      </c>
      <c r="BC26" s="28">
        <v>0</v>
      </c>
      <c r="BD26" s="28">
        <v>0</v>
      </c>
      <c r="BE26" s="28">
        <v>0</v>
      </c>
      <c r="BF26" s="28">
        <v>0</v>
      </c>
      <c r="BG26" s="28">
        <v>0</v>
      </c>
      <c r="BH26" s="28">
        <v>0</v>
      </c>
      <c r="BI26" s="28">
        <v>0</v>
      </c>
      <c r="BJ26" s="28">
        <f>0.88*(SUM(AV28:AX28)-AX26)</f>
        <v>0</v>
      </c>
    </row>
    <row r="27" spans="1:63" x14ac:dyDescent="0.25">
      <c r="A27" s="21" t="s">
        <v>127</v>
      </c>
      <c r="C27" s="28">
        <v>0</v>
      </c>
      <c r="D27" s="28">
        <v>0</v>
      </c>
      <c r="E27" s="28">
        <v>0</v>
      </c>
      <c r="F27" s="28">
        <v>0</v>
      </c>
      <c r="G27" s="28">
        <v>0</v>
      </c>
      <c r="H27" s="28">
        <v>0</v>
      </c>
      <c r="I27" s="28">
        <v>0</v>
      </c>
      <c r="J27" s="28">
        <v>0</v>
      </c>
      <c r="K27" s="28">
        <v>0</v>
      </c>
      <c r="L27" s="28">
        <v>0</v>
      </c>
      <c r="M27" s="28">
        <v>0</v>
      </c>
      <c r="N27" s="28">
        <v>0</v>
      </c>
      <c r="O27" s="28">
        <v>0</v>
      </c>
      <c r="P27" s="28">
        <v>0</v>
      </c>
      <c r="Q27" s="28">
        <v>0</v>
      </c>
      <c r="R27" s="28">
        <v>0</v>
      </c>
      <c r="S27" s="28">
        <v>0</v>
      </c>
      <c r="T27" s="28">
        <v>0</v>
      </c>
      <c r="U27" s="28">
        <v>0</v>
      </c>
      <c r="V27" s="28">
        <v>0</v>
      </c>
      <c r="W27" s="28">
        <v>0</v>
      </c>
      <c r="X27" s="28">
        <v>0</v>
      </c>
      <c r="Y27" s="28">
        <v>0</v>
      </c>
      <c r="Z27" s="28">
        <v>0</v>
      </c>
      <c r="AA27" s="28">
        <v>0</v>
      </c>
      <c r="AB27" s="28">
        <v>0</v>
      </c>
      <c r="AC27" s="28">
        <f>+SUM(O24:Z24)-SUM(S28:Z28)</f>
        <v>0</v>
      </c>
      <c r="AD27" s="28">
        <v>0</v>
      </c>
      <c r="AE27" s="28">
        <v>0</v>
      </c>
      <c r="AF27" s="28">
        <v>0</v>
      </c>
      <c r="AG27" s="28">
        <v>0</v>
      </c>
      <c r="AH27" s="28">
        <v>0</v>
      </c>
      <c r="AI27" s="28">
        <v>0</v>
      </c>
      <c r="AJ27" s="28">
        <v>0</v>
      </c>
      <c r="AK27" s="28">
        <v>0</v>
      </c>
      <c r="AL27" s="28">
        <v>0</v>
      </c>
      <c r="AM27" s="28">
        <v>0</v>
      </c>
      <c r="AN27" s="28">
        <v>0</v>
      </c>
      <c r="AO27" s="28">
        <f>+SUM(AA24:AL24)-SUM(AE28:AL28)</f>
        <v>0</v>
      </c>
      <c r="AP27" s="28">
        <v>0</v>
      </c>
      <c r="AQ27" s="28">
        <v>0</v>
      </c>
      <c r="AR27" s="28">
        <v>0</v>
      </c>
      <c r="AS27" s="28">
        <v>0</v>
      </c>
      <c r="AT27" s="28">
        <v>0</v>
      </c>
      <c r="AU27" s="28">
        <v>0</v>
      </c>
      <c r="AV27" s="28">
        <v>0</v>
      </c>
      <c r="AW27" s="28">
        <v>0</v>
      </c>
      <c r="AX27" s="28">
        <v>0</v>
      </c>
      <c r="AY27" s="28">
        <v>0</v>
      </c>
      <c r="AZ27" s="28">
        <v>0</v>
      </c>
      <c r="BA27" s="28">
        <f>+SUM(AM24:AX24)-SUM(AQ28:AX28)</f>
        <v>0</v>
      </c>
      <c r="BB27" s="28">
        <v>0</v>
      </c>
      <c r="BC27" s="28">
        <v>0</v>
      </c>
      <c r="BD27" s="28">
        <v>0</v>
      </c>
      <c r="BE27" s="28">
        <v>0</v>
      </c>
      <c r="BF27" s="28">
        <v>0</v>
      </c>
      <c r="BG27" s="28">
        <v>0</v>
      </c>
      <c r="BH27" s="28">
        <v>0</v>
      </c>
      <c r="BI27" s="28">
        <v>0</v>
      </c>
      <c r="BJ27" s="28">
        <v>0</v>
      </c>
    </row>
    <row r="28" spans="1:63" x14ac:dyDescent="0.25">
      <c r="A28" s="21" t="s">
        <v>128</v>
      </c>
      <c r="C28" s="28">
        <v>0</v>
      </c>
      <c r="D28" s="28">
        <v>0</v>
      </c>
      <c r="E28" s="28">
        <v>0</v>
      </c>
      <c r="F28" s="28">
        <v>0</v>
      </c>
      <c r="G28" s="28">
        <f>+E24</f>
        <v>0</v>
      </c>
      <c r="H28" s="28">
        <v>0</v>
      </c>
      <c r="I28" s="28">
        <v>0</v>
      </c>
      <c r="J28" s="28">
        <f>+H24</f>
        <v>0</v>
      </c>
      <c r="K28" s="28">
        <v>0</v>
      </c>
      <c r="L28" s="28">
        <v>0</v>
      </c>
      <c r="M28" s="28">
        <f>+K24</f>
        <v>0</v>
      </c>
      <c r="N28" s="28">
        <v>0</v>
      </c>
      <c r="O28" s="28">
        <v>0</v>
      </c>
      <c r="P28" s="28">
        <v>0</v>
      </c>
      <c r="Q28" s="28">
        <f>+N24</f>
        <v>0</v>
      </c>
      <c r="R28" s="28">
        <v>0</v>
      </c>
      <c r="S28" s="28">
        <f>+Q24</f>
        <v>0</v>
      </c>
      <c r="T28" s="28">
        <v>0</v>
      </c>
      <c r="U28" s="28">
        <v>0</v>
      </c>
      <c r="V28" s="28">
        <f>+T24</f>
        <v>0</v>
      </c>
      <c r="W28" s="28">
        <v>0</v>
      </c>
      <c r="X28" s="28">
        <v>0</v>
      </c>
      <c r="Y28" s="28">
        <f>+W24</f>
        <v>0</v>
      </c>
      <c r="Z28" s="28">
        <f>+Y24+Z26</f>
        <v>0</v>
      </c>
      <c r="AA28" s="28">
        <v>0</v>
      </c>
      <c r="AB28" s="28">
        <v>0</v>
      </c>
      <c r="AC28" s="28">
        <f>+AC27</f>
        <v>0</v>
      </c>
      <c r="AD28" s="28">
        <v>0</v>
      </c>
      <c r="AE28" s="28">
        <f>+AC24</f>
        <v>0</v>
      </c>
      <c r="AF28" s="28">
        <v>0</v>
      </c>
      <c r="AG28" s="28">
        <v>0</v>
      </c>
      <c r="AH28" s="28">
        <f>+AF24</f>
        <v>0</v>
      </c>
      <c r="AI28" s="28">
        <v>0</v>
      </c>
      <c r="AJ28" s="28">
        <v>0</v>
      </c>
      <c r="AK28" s="28">
        <f>+AI24</f>
        <v>0</v>
      </c>
      <c r="AL28" s="28">
        <f>+AK24+AL26</f>
        <v>0</v>
      </c>
      <c r="AM28" s="28">
        <v>0</v>
      </c>
      <c r="AN28" s="28">
        <v>0</v>
      </c>
      <c r="AO28" s="28">
        <f>+AO27</f>
        <v>0</v>
      </c>
      <c r="AP28" s="28">
        <v>0</v>
      </c>
      <c r="AQ28" s="28">
        <f>+AO24</f>
        <v>0</v>
      </c>
      <c r="AR28" s="28">
        <v>0</v>
      </c>
      <c r="AS28" s="28">
        <v>0</v>
      </c>
      <c r="AT28" s="28">
        <f>+AR24</f>
        <v>0</v>
      </c>
      <c r="AU28" s="28">
        <v>0</v>
      </c>
      <c r="AV28" s="28">
        <v>0</v>
      </c>
      <c r="AW28" s="28">
        <f>+AU24</f>
        <v>0</v>
      </c>
      <c r="AX28" s="28">
        <f>+AW24+AX26</f>
        <v>0</v>
      </c>
      <c r="AY28" s="28">
        <v>0</v>
      </c>
      <c r="AZ28" s="28">
        <v>0</v>
      </c>
      <c r="BA28" s="28">
        <f>+BA27</f>
        <v>0</v>
      </c>
      <c r="BB28" s="28">
        <v>0</v>
      </c>
      <c r="BC28" s="28">
        <f>+BA24</f>
        <v>0</v>
      </c>
      <c r="BD28" s="28">
        <v>0</v>
      </c>
      <c r="BE28" s="28">
        <v>0</v>
      </c>
      <c r="BF28" s="28">
        <f>+BD24</f>
        <v>0</v>
      </c>
      <c r="BG28" s="28">
        <v>0</v>
      </c>
      <c r="BH28" s="28">
        <v>0</v>
      </c>
      <c r="BI28" s="28">
        <f>+BG24</f>
        <v>0</v>
      </c>
      <c r="BJ28" s="28">
        <f>+BI24+BJ26</f>
        <v>0</v>
      </c>
    </row>
    <row r="31" spans="1:63" x14ac:dyDescent="0.25">
      <c r="A31" s="21" t="s">
        <v>130</v>
      </c>
      <c r="C31" s="28">
        <f>+IF($B$2="mensile",C18,C28)</f>
        <v>0</v>
      </c>
      <c r="D31" s="28">
        <f t="shared" ref="D31:BJ31" si="13">+IF($B$2="mensile",D18,D28)</f>
        <v>0</v>
      </c>
      <c r="E31" s="28">
        <f t="shared" si="13"/>
        <v>0</v>
      </c>
      <c r="F31" s="28">
        <f t="shared" si="13"/>
        <v>0</v>
      </c>
      <c r="G31" s="28">
        <f t="shared" si="13"/>
        <v>0</v>
      </c>
      <c r="H31" s="28">
        <f t="shared" si="13"/>
        <v>0</v>
      </c>
      <c r="I31" s="28">
        <f t="shared" si="13"/>
        <v>0</v>
      </c>
      <c r="J31" s="28">
        <f t="shared" si="13"/>
        <v>0</v>
      </c>
      <c r="K31" s="28">
        <f t="shared" si="13"/>
        <v>0</v>
      </c>
      <c r="L31" s="28">
        <f t="shared" si="13"/>
        <v>0</v>
      </c>
      <c r="M31" s="28">
        <f t="shared" si="13"/>
        <v>0</v>
      </c>
      <c r="N31" s="28">
        <f t="shared" si="13"/>
        <v>0</v>
      </c>
      <c r="O31" s="28">
        <f t="shared" si="13"/>
        <v>0</v>
      </c>
      <c r="P31" s="28">
        <f t="shared" si="13"/>
        <v>0</v>
      </c>
      <c r="Q31" s="28">
        <f t="shared" si="13"/>
        <v>0</v>
      </c>
      <c r="R31" s="28">
        <f t="shared" si="13"/>
        <v>0</v>
      </c>
      <c r="S31" s="28">
        <f t="shared" si="13"/>
        <v>0</v>
      </c>
      <c r="T31" s="28">
        <f t="shared" si="13"/>
        <v>0</v>
      </c>
      <c r="U31" s="28">
        <f t="shared" si="13"/>
        <v>0</v>
      </c>
      <c r="V31" s="28">
        <f t="shared" si="13"/>
        <v>0</v>
      </c>
      <c r="W31" s="28">
        <f t="shared" si="13"/>
        <v>0</v>
      </c>
      <c r="X31" s="28">
        <f t="shared" si="13"/>
        <v>0</v>
      </c>
      <c r="Y31" s="28">
        <f t="shared" si="13"/>
        <v>0</v>
      </c>
      <c r="Z31" s="28">
        <f t="shared" si="13"/>
        <v>0</v>
      </c>
      <c r="AA31" s="28">
        <f t="shared" si="13"/>
        <v>0</v>
      </c>
      <c r="AB31" s="28">
        <f t="shared" si="13"/>
        <v>0</v>
      </c>
      <c r="AC31" s="28">
        <f t="shared" si="13"/>
        <v>0</v>
      </c>
      <c r="AD31" s="28">
        <f t="shared" si="13"/>
        <v>0</v>
      </c>
      <c r="AE31" s="28">
        <f t="shared" si="13"/>
        <v>0</v>
      </c>
      <c r="AF31" s="28">
        <f t="shared" si="13"/>
        <v>0</v>
      </c>
      <c r="AG31" s="28">
        <f t="shared" si="13"/>
        <v>0</v>
      </c>
      <c r="AH31" s="28">
        <f t="shared" si="13"/>
        <v>0</v>
      </c>
      <c r="AI31" s="28">
        <f t="shared" si="13"/>
        <v>0</v>
      </c>
      <c r="AJ31" s="28">
        <f t="shared" si="13"/>
        <v>0</v>
      </c>
      <c r="AK31" s="28">
        <f t="shared" si="13"/>
        <v>0</v>
      </c>
      <c r="AL31" s="28">
        <f t="shared" si="13"/>
        <v>0</v>
      </c>
      <c r="AM31" s="28">
        <f t="shared" si="13"/>
        <v>0</v>
      </c>
      <c r="AN31" s="28">
        <f t="shared" si="13"/>
        <v>0</v>
      </c>
      <c r="AO31" s="28">
        <f t="shared" si="13"/>
        <v>0</v>
      </c>
      <c r="AP31" s="28">
        <f t="shared" si="13"/>
        <v>0</v>
      </c>
      <c r="AQ31" s="28">
        <f t="shared" si="13"/>
        <v>0</v>
      </c>
      <c r="AR31" s="28">
        <f t="shared" si="13"/>
        <v>0</v>
      </c>
      <c r="AS31" s="28">
        <f t="shared" si="13"/>
        <v>0</v>
      </c>
      <c r="AT31" s="28">
        <f t="shared" si="13"/>
        <v>0</v>
      </c>
      <c r="AU31" s="28">
        <f t="shared" si="13"/>
        <v>0</v>
      </c>
      <c r="AV31" s="28">
        <f t="shared" si="13"/>
        <v>0</v>
      </c>
      <c r="AW31" s="28">
        <f t="shared" si="13"/>
        <v>0</v>
      </c>
      <c r="AX31" s="28">
        <f t="shared" si="13"/>
        <v>0</v>
      </c>
      <c r="AY31" s="28">
        <f t="shared" si="13"/>
        <v>0</v>
      </c>
      <c r="AZ31" s="28">
        <f t="shared" si="13"/>
        <v>0</v>
      </c>
      <c r="BA31" s="28">
        <f t="shared" si="13"/>
        <v>0</v>
      </c>
      <c r="BB31" s="28">
        <f t="shared" si="13"/>
        <v>0</v>
      </c>
      <c r="BC31" s="28">
        <f t="shared" si="13"/>
        <v>0</v>
      </c>
      <c r="BD31" s="28">
        <f t="shared" si="13"/>
        <v>0</v>
      </c>
      <c r="BE31" s="28">
        <f t="shared" si="13"/>
        <v>0</v>
      </c>
      <c r="BF31" s="28">
        <f t="shared" si="13"/>
        <v>0</v>
      </c>
      <c r="BG31" s="28">
        <f t="shared" si="13"/>
        <v>0</v>
      </c>
      <c r="BH31" s="28">
        <f t="shared" si="13"/>
        <v>0</v>
      </c>
      <c r="BI31" s="28">
        <f t="shared" si="13"/>
        <v>0</v>
      </c>
      <c r="BJ31" s="28">
        <f t="shared" si="13"/>
        <v>0</v>
      </c>
    </row>
    <row r="32" spans="1:63" x14ac:dyDescent="0.25">
      <c r="A32" s="21" t="s">
        <v>103</v>
      </c>
      <c r="C32" s="28">
        <f>+IF($B$2="mensile",C9-C18,C9-C28)</f>
        <v>0</v>
      </c>
      <c r="D32" s="28">
        <f>+IF($B$2="mensile",(SUM($C9:D9)-SUM($C18:D18)),(SUM($C9:D9)-SUM($C28:D28)))</f>
        <v>0</v>
      </c>
      <c r="E32" s="28">
        <f>+IF($B$2="mensile",(SUM($C9:E9)-SUM($C18:E18)),(SUM($C9:E9)-SUM($C28:E28)))</f>
        <v>0</v>
      </c>
      <c r="F32" s="28">
        <f>+IF($B$2="mensile",(SUM($C9:F9)-SUM($C18:F18)),(SUM($C9:F9)-SUM($C28:F28)))</f>
        <v>0</v>
      </c>
      <c r="G32" s="28">
        <f>+IF($B$2="mensile",(SUM($C9:G9)-SUM($C18:G18)),(SUM($C9:G9)-SUM($C28:G28)))</f>
        <v>0</v>
      </c>
      <c r="H32" s="28">
        <f>+IF($B$2="mensile",(SUM($C9:H9)-SUM($C18:H18)),(SUM($C9:H9)-SUM($C28:H28)))</f>
        <v>0</v>
      </c>
      <c r="I32" s="28">
        <f>+IF($B$2="mensile",(SUM($C9:I9)-SUM($C18:I18)),(SUM($C9:I9)-SUM($C28:I28)))</f>
        <v>0</v>
      </c>
      <c r="J32" s="28">
        <f>+IF($B$2="mensile",(SUM($C9:J9)-SUM($C18:J18)),(SUM($C9:J9)-SUM($C28:J28)))</f>
        <v>0</v>
      </c>
      <c r="K32" s="28">
        <f>+IF($B$2="mensile",(SUM($C9:K9)-SUM($C18:K18)),(SUM($C9:K9)-SUM($C28:K28)))</f>
        <v>0</v>
      </c>
      <c r="L32" s="28">
        <f>+IF($B$2="mensile",(SUM($C9:L9)-SUM($C18:L18)),(SUM($C9:L9)-SUM($C28:L28)))</f>
        <v>0</v>
      </c>
      <c r="M32" s="28">
        <f>+IF($B$2="mensile",(SUM($C9:M9)-SUM($C18:M18)),(SUM($C9:M9)-SUM($C28:M28)))</f>
        <v>0</v>
      </c>
      <c r="N32" s="28">
        <f>+IF($B$2="mensile",(SUM($C9:N9)-SUM($C18:N18)),(SUM($C9:N9)-SUM($C28:N28)))</f>
        <v>0</v>
      </c>
      <c r="O32" s="28">
        <f>+IF($B$2="mensile",(SUM($C9:O9)-SUM($C18:O18)),(SUM($C9:O9)-SUM($C28:O28)))</f>
        <v>0</v>
      </c>
      <c r="P32" s="28">
        <f>+IF($B$2="mensile",(SUM($C9:P9)-SUM($C18:P18)),(SUM($C9:P9)-SUM($C28:P28)))</f>
        <v>0</v>
      </c>
      <c r="Q32" s="28">
        <f>+IF($B$2="mensile",(SUM($C9:Q9)-SUM($C18:Q18)),(SUM($C9:Q9)-SUM($C28:Q28)))</f>
        <v>0</v>
      </c>
      <c r="R32" s="28">
        <f>+IF($B$2="mensile",(SUM($C9:R9)-SUM($C18:R18)),(SUM($C9:R9)-SUM($C28:R28)))</f>
        <v>0</v>
      </c>
      <c r="S32" s="28">
        <f>+IF($B$2="mensile",(SUM($C9:S9)-SUM($C18:S18)),(SUM($C9:S9)-SUM($C28:S28)))</f>
        <v>0</v>
      </c>
      <c r="T32" s="28">
        <f>+IF($B$2="mensile",(SUM($C9:T9)-SUM($C18:T18)),(SUM($C9:T9)-SUM($C28:T28)))</f>
        <v>0</v>
      </c>
      <c r="U32" s="28">
        <f>+IF($B$2="mensile",(SUM($C9:U9)-SUM($C18:U18)),(SUM($C9:U9)-SUM($C28:U28)))</f>
        <v>0</v>
      </c>
      <c r="V32" s="28">
        <f>+IF($B$2="mensile",(SUM($C9:V9)-SUM($C18:V18)),(SUM($C9:V9)-SUM($C28:V28)))</f>
        <v>0</v>
      </c>
      <c r="W32" s="28">
        <f>+IF($B$2="mensile",(SUM($C9:W9)-SUM($C18:W18)),(SUM($C9:W9)-SUM($C28:W28)))</f>
        <v>0</v>
      </c>
      <c r="X32" s="28">
        <f>+IF($B$2="mensile",(SUM($C9:X9)-SUM($C18:X18)),(SUM($C9:X9)-SUM($C28:X28)))</f>
        <v>0</v>
      </c>
      <c r="Y32" s="28">
        <f>+IF($B$2="mensile",(SUM($C9:Y9)-SUM($C18:Y18)),(SUM($C9:Y9)-SUM($C28:Y28)))</f>
        <v>0</v>
      </c>
      <c r="Z32" s="28">
        <f>+IF($B$2="mensile",(SUM($C9:Z9)-SUM($C18:Z18)),(SUM($C9:Z9)-SUM($C28:Z28)))</f>
        <v>0</v>
      </c>
      <c r="AA32" s="28">
        <f>+IF($B$2="mensile",(SUM($C9:AA9)-SUM($C18:AA18)),(SUM($C9:AA9)-SUM($C28:AA28)))</f>
        <v>0</v>
      </c>
      <c r="AB32" s="28">
        <f>+IF($B$2="mensile",(SUM($C9:AB9)-SUM($C18:AB18)),(SUM($C9:AB9)-SUM($C28:AB28)))</f>
        <v>0</v>
      </c>
      <c r="AC32" s="28">
        <f>+IF($B$2="mensile",(SUM($C9:AC9)-SUM($C18:AC18)),(SUM($C9:AC9)-SUM($C28:AC28)))</f>
        <v>0</v>
      </c>
      <c r="AD32" s="28">
        <f>+IF($B$2="mensile",(SUM($C9:AD9)-SUM($C18:AD18)),(SUM($C9:AD9)-SUM($C28:AD28)))</f>
        <v>0</v>
      </c>
      <c r="AE32" s="28">
        <f>+IF($B$2="mensile",(SUM($C9:AE9)-SUM($C18:AE18)),(SUM($C9:AE9)-SUM($C28:AE28)))</f>
        <v>0</v>
      </c>
      <c r="AF32" s="28">
        <f>+IF($B$2="mensile",(SUM($C9:AF9)-SUM($C18:AF18)),(SUM($C9:AF9)-SUM($C28:AF28)))</f>
        <v>0</v>
      </c>
      <c r="AG32" s="28">
        <f>+IF($B$2="mensile",(SUM($C9:AG9)-SUM($C18:AG18)),(SUM($C9:AG9)-SUM($C28:AG28)))</f>
        <v>0</v>
      </c>
      <c r="AH32" s="28">
        <f>+IF($B$2="mensile",(SUM($C9:AH9)-SUM($C18:AH18)),(SUM($C9:AH9)-SUM($C28:AH28)))</f>
        <v>0</v>
      </c>
      <c r="AI32" s="28">
        <f>+IF($B$2="mensile",(SUM($C9:AI9)-SUM($C18:AI18)),(SUM($C9:AI9)-SUM($C28:AI28)))</f>
        <v>0</v>
      </c>
      <c r="AJ32" s="28">
        <f>+IF($B$2="mensile",(SUM($C9:AJ9)-SUM($C18:AJ18)),(SUM($C9:AJ9)-SUM($C28:AJ28)))</f>
        <v>0</v>
      </c>
      <c r="AK32" s="28">
        <f>+IF($B$2="mensile",(SUM($C9:AK9)-SUM($C18:AK18)),(SUM($C9:AK9)-SUM($C28:AK28)))</f>
        <v>0</v>
      </c>
      <c r="AL32" s="28">
        <f>+IF($B$2="mensile",(SUM($C9:AL9)-SUM($C18:AL18)),(SUM($C9:AL9)-SUM($C28:AL28)))</f>
        <v>0</v>
      </c>
      <c r="AM32" s="28">
        <f>+IF($B$2="mensile",(SUM($C9:AM9)-SUM($C18:AM18)),(SUM($C9:AM9)-SUM($C28:AM28)))</f>
        <v>0</v>
      </c>
      <c r="AN32" s="28">
        <f>+IF($B$2="mensile",(SUM($C9:AN9)-SUM($C18:AN18)),(SUM($C9:AN9)-SUM($C28:AN28)))</f>
        <v>0</v>
      </c>
      <c r="AO32" s="28">
        <f>+IF($B$2="mensile",(SUM($C9:AO9)-SUM($C18:AO18)),(SUM($C9:AO9)-SUM($C28:AO28)))</f>
        <v>0</v>
      </c>
      <c r="AP32" s="28">
        <f>+IF($B$2="mensile",(SUM($C9:AP9)-SUM($C18:AP18)),(SUM($C9:AP9)-SUM($C28:AP28)))</f>
        <v>0</v>
      </c>
      <c r="AQ32" s="28">
        <f>+IF($B$2="mensile",(SUM($C9:AQ9)-SUM($C18:AQ18)),(SUM($C9:AQ9)-SUM($C28:AQ28)))</f>
        <v>0</v>
      </c>
      <c r="AR32" s="28">
        <f>+IF($B$2="mensile",(SUM($C9:AR9)-SUM($C18:AR18)),(SUM($C9:AR9)-SUM($C28:AR28)))</f>
        <v>0</v>
      </c>
      <c r="AS32" s="28">
        <f>+IF($B$2="mensile",(SUM($C9:AS9)-SUM($C18:AS18)),(SUM($C9:AS9)-SUM($C28:AS28)))</f>
        <v>0</v>
      </c>
      <c r="AT32" s="28">
        <f>+IF($B$2="mensile",(SUM($C9:AT9)-SUM($C18:AT18)),(SUM($C9:AT9)-SUM($C28:AT28)))</f>
        <v>0</v>
      </c>
      <c r="AU32" s="28">
        <f>+IF($B$2="mensile",(SUM($C9:AU9)-SUM($C18:AU18)),(SUM($C9:AU9)-SUM($C28:AU28)))</f>
        <v>0</v>
      </c>
      <c r="AV32" s="28">
        <f>+IF($B$2="mensile",(SUM($C9:AV9)-SUM($C18:AV18)),(SUM($C9:AV9)-SUM($C28:AV28)))</f>
        <v>0</v>
      </c>
      <c r="AW32" s="28">
        <f>+IF($B$2="mensile",(SUM($C9:AW9)-SUM($C18:AW18)),(SUM($C9:AW9)-SUM($C28:AW28)))</f>
        <v>0</v>
      </c>
      <c r="AX32" s="28">
        <f>+IF($B$2="mensile",(SUM($C9:AX9)-SUM($C18:AX18)),(SUM($C9:AX9)-SUM($C28:AX28)))</f>
        <v>0</v>
      </c>
      <c r="AY32" s="28">
        <f>+IF($B$2="mensile",(SUM($C9:AY9)-SUM($C18:AY18)),(SUM($C9:AY9)-SUM($C28:AY28)))</f>
        <v>0</v>
      </c>
      <c r="AZ32" s="28">
        <f>+IF($B$2="mensile",(SUM($C9:AZ9)-SUM($C18:AZ18)),(SUM($C9:AZ9)-SUM($C28:AZ28)))</f>
        <v>0</v>
      </c>
      <c r="BA32" s="28">
        <f>+IF($B$2="mensile",(SUM($C9:BA9)-SUM($C18:BA18)),(SUM($C9:BA9)-SUM($C28:BA28)))</f>
        <v>0</v>
      </c>
      <c r="BB32" s="28">
        <f>+IF($B$2="mensile",(SUM($C9:BB9)-SUM($C18:BB18)),(SUM($C9:BB9)-SUM($C28:BB28)))</f>
        <v>0</v>
      </c>
      <c r="BC32" s="28">
        <f>+IF($B$2="mensile",(SUM($C9:BC9)-SUM($C18:BC18)),(SUM($C9:BC9)-SUM($C28:BC28)))</f>
        <v>0</v>
      </c>
      <c r="BD32" s="28">
        <f>+IF($B$2="mensile",(SUM($C9:BD9)-SUM($C18:BD18)),(SUM($C9:BD9)-SUM($C28:BD28)))</f>
        <v>0</v>
      </c>
      <c r="BE32" s="28">
        <f>+IF($B$2="mensile",(SUM($C9:BE9)-SUM($C18:BE18)),(SUM($C9:BE9)-SUM($C28:BE28)))</f>
        <v>0</v>
      </c>
      <c r="BF32" s="28">
        <f>+IF($B$2="mensile",(SUM($C9:BF9)-SUM($C18:BF18)),(SUM($C9:BF9)-SUM($C28:BF28)))</f>
        <v>0</v>
      </c>
      <c r="BG32" s="28">
        <f>+IF($B$2="mensile",(SUM($C9:BG9)-SUM($C18:BG18)),(SUM($C9:BG9)-SUM($C28:BG28)))</f>
        <v>0</v>
      </c>
      <c r="BH32" s="28">
        <f>+IF($B$2="mensile",(SUM($C9:BH9)-SUM($C18:BH18)),(SUM($C9:BH9)-SUM($C28:BH28)))</f>
        <v>0</v>
      </c>
      <c r="BI32" s="28">
        <f>+IF($B$2="mensile",(SUM($C9:BI9)-SUM($C18:BI18)),(SUM($C9:BI9)-SUM($C28:BI28)))</f>
        <v>0</v>
      </c>
      <c r="BJ32" s="28">
        <f>+IF($B$2="mensile",(SUM($C9:BJ9)-SUM($C18:BJ18)),(SUM($C9:BJ9)-SUM($C28:BJ28)))</f>
        <v>0</v>
      </c>
    </row>
  </sheetData>
  <dataValidations count="1">
    <dataValidation type="list" allowBlank="1" showInputMessage="1" showErrorMessage="1" sqref="WVJ983043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formula1>$EJ$4:$EJ$5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3:BP42"/>
  <sheetViews>
    <sheetView showGridLines="0" workbookViewId="0">
      <selection activeCell="C33" sqref="C33:BJ33"/>
    </sheetView>
  </sheetViews>
  <sheetFormatPr defaultRowHeight="15" x14ac:dyDescent="0.25"/>
  <cols>
    <col min="2" max="2" width="33.140625" bestFit="1" customWidth="1"/>
    <col min="5" max="5" width="11.28515625" bestFit="1" customWidth="1"/>
    <col min="6" max="6" width="15" bestFit="1" customWidth="1"/>
    <col min="14" max="14" width="11.28515625" bestFit="1" customWidth="1"/>
    <col min="31" max="31" width="7" bestFit="1" customWidth="1"/>
  </cols>
  <sheetData>
    <row r="3" spans="2:68" x14ac:dyDescent="0.25">
      <c r="B3" s="104" t="s">
        <v>244</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row>
    <row r="4" spans="2:68" x14ac:dyDescent="0.25">
      <c r="B4" s="105" t="s">
        <v>263</v>
      </c>
      <c r="C4" s="124" t="str">
        <f>+VLOOKUP(I_Leasing!C4,app!D26:E85,2,FALSE)</f>
        <v>A2 m3</v>
      </c>
      <c r="D4" s="109">
        <f>VLOOKUP(C4,BO5:BP42,2,FALSE)</f>
        <v>15</v>
      </c>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row>
    <row r="5" spans="2:68" x14ac:dyDescent="0.25">
      <c r="B5" s="105" t="s">
        <v>246</v>
      </c>
      <c r="C5" s="125">
        <f>+I_Leasing!C5</f>
        <v>0.06</v>
      </c>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O5" s="96" t="s">
        <v>269</v>
      </c>
      <c r="BP5" s="129">
        <v>1</v>
      </c>
    </row>
    <row r="6" spans="2:68" x14ac:dyDescent="0.25">
      <c r="B6" s="112" t="s">
        <v>265</v>
      </c>
      <c r="C6" s="126">
        <f>+I_Leasing!C6</f>
        <v>0</v>
      </c>
      <c r="D6" s="36">
        <f>+C6</f>
        <v>0</v>
      </c>
      <c r="E6" s="36">
        <f>+C6*C8</f>
        <v>0</v>
      </c>
      <c r="F6" s="36">
        <f>+C6*C7</f>
        <v>0</v>
      </c>
      <c r="G6" s="36">
        <f>+D6-E6-F6</f>
        <v>0</v>
      </c>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O6" s="96" t="s">
        <v>270</v>
      </c>
      <c r="BP6" s="129">
        <v>2</v>
      </c>
    </row>
    <row r="7" spans="2:68" x14ac:dyDescent="0.25">
      <c r="B7" s="112" t="s">
        <v>266</v>
      </c>
      <c r="C7" s="125">
        <f>+I_Leasing!C7</f>
        <v>0</v>
      </c>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O7" s="96" t="s">
        <v>271</v>
      </c>
      <c r="BP7" s="129">
        <v>3</v>
      </c>
    </row>
    <row r="8" spans="2:68" x14ac:dyDescent="0.25">
      <c r="B8" s="112" t="s">
        <v>267</v>
      </c>
      <c r="C8" s="125">
        <f>+I_Leasing!C8</f>
        <v>0</v>
      </c>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O8" s="96" t="s">
        <v>272</v>
      </c>
      <c r="BP8" s="129">
        <v>4</v>
      </c>
    </row>
    <row r="9" spans="2:68" x14ac:dyDescent="0.25">
      <c r="B9" s="127" t="s">
        <v>248</v>
      </c>
      <c r="C9" s="109">
        <f>+I_Leasing!C9</f>
        <v>0</v>
      </c>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O9" s="96" t="s">
        <v>273</v>
      </c>
      <c r="BP9" s="129">
        <v>5</v>
      </c>
    </row>
    <row r="10" spans="2:68" x14ac:dyDescent="0.25">
      <c r="B10" s="36"/>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O10" s="96" t="s">
        <v>274</v>
      </c>
      <c r="BP10" s="129">
        <v>6</v>
      </c>
    </row>
    <row r="11" spans="2:68" x14ac:dyDescent="0.25">
      <c r="B11" s="104" t="s">
        <v>249</v>
      </c>
      <c r="C11" s="104" t="s">
        <v>117</v>
      </c>
      <c r="D11" s="128">
        <f>((1+C5)^(1/12))-1</f>
        <v>4.8675505653430484E-3</v>
      </c>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O11" s="96" t="s">
        <v>275</v>
      </c>
      <c r="BP11" s="129">
        <v>7</v>
      </c>
    </row>
    <row r="12" spans="2:68" x14ac:dyDescent="0.25">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O12" s="96" t="s">
        <v>276</v>
      </c>
      <c r="BP12" s="129">
        <v>8</v>
      </c>
    </row>
    <row r="13" spans="2:68" x14ac:dyDescent="0.25">
      <c r="B13" s="104" t="s">
        <v>250</v>
      </c>
      <c r="C13" s="104" t="s">
        <v>117</v>
      </c>
      <c r="D13" s="113" t="e">
        <f>(C6-(C6*C7)-(C6*C8))/((1-(1+D11)^(-C9))/D11)</f>
        <v>#DIV/0!</v>
      </c>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O13" s="96" t="s">
        <v>277</v>
      </c>
      <c r="BP13" s="129">
        <v>9</v>
      </c>
    </row>
    <row r="14" spans="2:68" x14ac:dyDescent="0.25">
      <c r="B14" s="36"/>
      <c r="C14" s="81" t="str">
        <f>+SPm!C2</f>
        <v>gen 2014</v>
      </c>
      <c r="D14" s="81">
        <f>+SPm!D2</f>
        <v>41698</v>
      </c>
      <c r="E14" s="81">
        <f>+SPm!E2</f>
        <v>41729</v>
      </c>
      <c r="F14" s="81">
        <f>+SPm!F2</f>
        <v>41759</v>
      </c>
      <c r="G14" s="81">
        <f>+SPm!G2</f>
        <v>41790</v>
      </c>
      <c r="H14" s="81">
        <f>+SPm!H2</f>
        <v>41820</v>
      </c>
      <c r="I14" s="81">
        <f>+SPm!I2</f>
        <v>41851</v>
      </c>
      <c r="J14" s="81">
        <f>+SPm!J2</f>
        <v>41882</v>
      </c>
      <c r="K14" s="81">
        <f>+SPm!K2</f>
        <v>41912</v>
      </c>
      <c r="L14" s="81">
        <f>+SPm!L2</f>
        <v>41943</v>
      </c>
      <c r="M14" s="81">
        <f>+SPm!M2</f>
        <v>41973</v>
      </c>
      <c r="N14" s="81">
        <f>+SPm!N2</f>
        <v>42004</v>
      </c>
      <c r="O14" s="81">
        <f>+SPm!O2</f>
        <v>42035</v>
      </c>
      <c r="P14" s="81">
        <f>+SPm!P2</f>
        <v>42063</v>
      </c>
      <c r="Q14" s="81">
        <f>+SPm!Q2</f>
        <v>42094</v>
      </c>
      <c r="R14" s="81">
        <f>+SPm!R2</f>
        <v>42124</v>
      </c>
      <c r="S14" s="81">
        <f>+SPm!S2</f>
        <v>42155</v>
      </c>
      <c r="T14" s="81">
        <f>+SPm!T2</f>
        <v>42185</v>
      </c>
      <c r="U14" s="81">
        <f>+SPm!U2</f>
        <v>42216</v>
      </c>
      <c r="V14" s="81">
        <f>+SPm!V2</f>
        <v>42247</v>
      </c>
      <c r="W14" s="81">
        <f>+SPm!W2</f>
        <v>42277</v>
      </c>
      <c r="X14" s="81">
        <f>+SPm!X2</f>
        <v>42308</v>
      </c>
      <c r="Y14" s="81">
        <f>+SPm!Y2</f>
        <v>42338</v>
      </c>
      <c r="Z14" s="81">
        <f>+SPm!Z2</f>
        <v>42369</v>
      </c>
      <c r="AA14" s="81">
        <f>+SPm!AA2</f>
        <v>42400</v>
      </c>
      <c r="AB14" s="81">
        <f>+SPm!AB2</f>
        <v>42429</v>
      </c>
      <c r="AC14" s="81">
        <f>+SPm!AC2</f>
        <v>42460</v>
      </c>
      <c r="AD14" s="81">
        <f>+SPm!AD2</f>
        <v>42490</v>
      </c>
      <c r="AE14" s="81">
        <f>+SPm!AE2</f>
        <v>42521</v>
      </c>
      <c r="AF14" s="81">
        <f>+SPm!AF2</f>
        <v>42551</v>
      </c>
      <c r="AG14" s="81">
        <f>+SPm!AG2</f>
        <v>42582</v>
      </c>
      <c r="AH14" s="81">
        <f>+SPm!AH2</f>
        <v>42613</v>
      </c>
      <c r="AI14" s="81">
        <f>+SPm!AI2</f>
        <v>42643</v>
      </c>
      <c r="AJ14" s="81">
        <f>+SPm!AJ2</f>
        <v>42674</v>
      </c>
      <c r="AK14" s="81">
        <f>+SPm!AK2</f>
        <v>42704</v>
      </c>
      <c r="AL14" s="81">
        <f>+SPm!AL2</f>
        <v>42735</v>
      </c>
      <c r="AM14" s="81">
        <f>+SPm!AM2</f>
        <v>42766</v>
      </c>
      <c r="AN14" s="81">
        <f>+SPm!AN2</f>
        <v>42794</v>
      </c>
      <c r="AO14" s="81">
        <f>+SPm!AO2</f>
        <v>42825</v>
      </c>
      <c r="AP14" s="81">
        <f>+SPm!AP2</f>
        <v>42855</v>
      </c>
      <c r="AQ14" s="81">
        <f>+SPm!AQ2</f>
        <v>42886</v>
      </c>
      <c r="AR14" s="81">
        <f>+SPm!AR2</f>
        <v>42916</v>
      </c>
      <c r="AS14" s="81">
        <f>+SPm!AS2</f>
        <v>42947</v>
      </c>
      <c r="AT14" s="81">
        <f>+SPm!AT2</f>
        <v>42978</v>
      </c>
      <c r="AU14" s="81">
        <f>+SPm!AU2</f>
        <v>43008</v>
      </c>
      <c r="AV14" s="81">
        <f>+SPm!AV2</f>
        <v>43039</v>
      </c>
      <c r="AW14" s="81">
        <f>+SPm!AW2</f>
        <v>43069</v>
      </c>
      <c r="AX14" s="81">
        <f>+SPm!AX2</f>
        <v>43100</v>
      </c>
      <c r="AY14" s="81">
        <f>+SPm!AY2</f>
        <v>43131</v>
      </c>
      <c r="AZ14" s="81">
        <f>+SPm!AZ2</f>
        <v>43159</v>
      </c>
      <c r="BA14" s="81">
        <f>+SPm!BA2</f>
        <v>43190</v>
      </c>
      <c r="BB14" s="81">
        <f>+SPm!BB2</f>
        <v>43220</v>
      </c>
      <c r="BC14" s="81">
        <f>+SPm!BC2</f>
        <v>43251</v>
      </c>
      <c r="BD14" s="81">
        <f>+SPm!BD2</f>
        <v>43281</v>
      </c>
      <c r="BE14" s="81">
        <f>+SPm!BE2</f>
        <v>43312</v>
      </c>
      <c r="BF14" s="81">
        <f>+SPm!BF2</f>
        <v>43343</v>
      </c>
      <c r="BG14" s="81">
        <f>+SPm!BG2</f>
        <v>43373</v>
      </c>
      <c r="BH14" s="81">
        <f>+SPm!BH2</f>
        <v>43404</v>
      </c>
      <c r="BI14" s="81">
        <f>+SPm!BI2</f>
        <v>43434</v>
      </c>
      <c r="BJ14" s="81">
        <f>+SPm!BJ2</f>
        <v>43465</v>
      </c>
      <c r="BK14" s="81"/>
      <c r="BL14" s="81"/>
      <c r="BO14" s="96" t="s">
        <v>278</v>
      </c>
      <c r="BP14" s="129">
        <v>10</v>
      </c>
    </row>
    <row r="15" spans="2:68" x14ac:dyDescent="0.25">
      <c r="B15" s="36"/>
      <c r="C15" s="109">
        <v>1</v>
      </c>
      <c r="D15" s="109">
        <f>+C15+1</f>
        <v>2</v>
      </c>
      <c r="E15" s="109">
        <f t="shared" ref="E15:AX15" si="0">+D15+1</f>
        <v>3</v>
      </c>
      <c r="F15" s="109">
        <f t="shared" si="0"/>
        <v>4</v>
      </c>
      <c r="G15" s="109">
        <f t="shared" si="0"/>
        <v>5</v>
      </c>
      <c r="H15" s="109">
        <f t="shared" si="0"/>
        <v>6</v>
      </c>
      <c r="I15" s="109">
        <f t="shared" si="0"/>
        <v>7</v>
      </c>
      <c r="J15" s="109">
        <f t="shared" si="0"/>
        <v>8</v>
      </c>
      <c r="K15" s="109">
        <f t="shared" si="0"/>
        <v>9</v>
      </c>
      <c r="L15" s="109">
        <f t="shared" si="0"/>
        <v>10</v>
      </c>
      <c r="M15" s="109">
        <f t="shared" si="0"/>
        <v>11</v>
      </c>
      <c r="N15" s="109">
        <f t="shared" si="0"/>
        <v>12</v>
      </c>
      <c r="O15" s="109">
        <f t="shared" si="0"/>
        <v>13</v>
      </c>
      <c r="P15" s="109">
        <f t="shared" si="0"/>
        <v>14</v>
      </c>
      <c r="Q15" s="109">
        <f t="shared" si="0"/>
        <v>15</v>
      </c>
      <c r="R15" s="109">
        <f t="shared" si="0"/>
        <v>16</v>
      </c>
      <c r="S15" s="109">
        <f t="shared" si="0"/>
        <v>17</v>
      </c>
      <c r="T15" s="109">
        <f t="shared" si="0"/>
        <v>18</v>
      </c>
      <c r="U15" s="109">
        <f t="shared" si="0"/>
        <v>19</v>
      </c>
      <c r="V15" s="109">
        <f t="shared" si="0"/>
        <v>20</v>
      </c>
      <c r="W15" s="109">
        <f t="shared" si="0"/>
        <v>21</v>
      </c>
      <c r="X15" s="109">
        <f t="shared" si="0"/>
        <v>22</v>
      </c>
      <c r="Y15" s="109">
        <f t="shared" si="0"/>
        <v>23</v>
      </c>
      <c r="Z15" s="109">
        <f t="shared" si="0"/>
        <v>24</v>
      </c>
      <c r="AA15" s="109">
        <f t="shared" si="0"/>
        <v>25</v>
      </c>
      <c r="AB15" s="109">
        <f t="shared" si="0"/>
        <v>26</v>
      </c>
      <c r="AC15" s="109">
        <f t="shared" si="0"/>
        <v>27</v>
      </c>
      <c r="AD15" s="109">
        <f t="shared" si="0"/>
        <v>28</v>
      </c>
      <c r="AE15" s="109">
        <f t="shared" si="0"/>
        <v>29</v>
      </c>
      <c r="AF15" s="109">
        <f t="shared" si="0"/>
        <v>30</v>
      </c>
      <c r="AG15" s="109">
        <f t="shared" si="0"/>
        <v>31</v>
      </c>
      <c r="AH15" s="109">
        <f t="shared" si="0"/>
        <v>32</v>
      </c>
      <c r="AI15" s="109">
        <f t="shared" si="0"/>
        <v>33</v>
      </c>
      <c r="AJ15" s="109">
        <f t="shared" si="0"/>
        <v>34</v>
      </c>
      <c r="AK15" s="109">
        <f t="shared" si="0"/>
        <v>35</v>
      </c>
      <c r="AL15" s="109">
        <f t="shared" si="0"/>
        <v>36</v>
      </c>
      <c r="AM15" s="109">
        <f t="shared" si="0"/>
        <v>37</v>
      </c>
      <c r="AN15" s="109">
        <f t="shared" si="0"/>
        <v>38</v>
      </c>
      <c r="AO15" s="109">
        <f t="shared" si="0"/>
        <v>39</v>
      </c>
      <c r="AP15" s="109">
        <f t="shared" si="0"/>
        <v>40</v>
      </c>
      <c r="AQ15" s="109">
        <f t="shared" si="0"/>
        <v>41</v>
      </c>
      <c r="AR15" s="109">
        <f t="shared" si="0"/>
        <v>42</v>
      </c>
      <c r="AS15" s="109">
        <f t="shared" si="0"/>
        <v>43</v>
      </c>
      <c r="AT15" s="109">
        <f t="shared" si="0"/>
        <v>44</v>
      </c>
      <c r="AU15" s="109">
        <f t="shared" si="0"/>
        <v>45</v>
      </c>
      <c r="AV15" s="109">
        <f t="shared" si="0"/>
        <v>46</v>
      </c>
      <c r="AW15" s="109">
        <f t="shared" si="0"/>
        <v>47</v>
      </c>
      <c r="AX15" s="109">
        <f t="shared" si="0"/>
        <v>48</v>
      </c>
      <c r="AY15" s="109">
        <f t="shared" ref="AY15" si="1">+AX15+1</f>
        <v>49</v>
      </c>
      <c r="AZ15" s="109">
        <f t="shared" ref="AZ15" si="2">+AY15+1</f>
        <v>50</v>
      </c>
      <c r="BA15" s="109">
        <f t="shared" ref="BA15" si="3">+AZ15+1</f>
        <v>51</v>
      </c>
      <c r="BB15" s="109">
        <f t="shared" ref="BB15" si="4">+BA15+1</f>
        <v>52</v>
      </c>
      <c r="BC15" s="109">
        <f t="shared" ref="BC15" si="5">+BB15+1</f>
        <v>53</v>
      </c>
      <c r="BD15" s="109">
        <f t="shared" ref="BD15" si="6">+BC15+1</f>
        <v>54</v>
      </c>
      <c r="BE15" s="109">
        <f t="shared" ref="BE15" si="7">+BD15+1</f>
        <v>55</v>
      </c>
      <c r="BF15" s="109">
        <f t="shared" ref="BF15" si="8">+BE15+1</f>
        <v>56</v>
      </c>
      <c r="BG15" s="109">
        <f t="shared" ref="BG15" si="9">+BF15+1</f>
        <v>57</v>
      </c>
      <c r="BH15" s="109">
        <f t="shared" ref="BH15" si="10">+BG15+1</f>
        <v>58</v>
      </c>
      <c r="BI15" s="109">
        <f t="shared" ref="BI15" si="11">+BH15+1</f>
        <v>59</v>
      </c>
      <c r="BJ15" s="109">
        <f t="shared" ref="BJ15" si="12">+BI15+1</f>
        <v>60</v>
      </c>
      <c r="BK15" s="130"/>
      <c r="BL15" s="130"/>
      <c r="BO15" s="96" t="s">
        <v>279</v>
      </c>
      <c r="BP15" s="129">
        <v>11</v>
      </c>
    </row>
    <row r="16" spans="2:68" x14ac:dyDescent="0.25">
      <c r="B16" s="110" t="s">
        <v>268</v>
      </c>
      <c r="C16" s="111" t="s">
        <v>269</v>
      </c>
      <c r="D16" s="111" t="s">
        <v>270</v>
      </c>
      <c r="E16" s="111" t="s">
        <v>271</v>
      </c>
      <c r="F16" s="111" t="s">
        <v>272</v>
      </c>
      <c r="G16" s="111" t="s">
        <v>273</v>
      </c>
      <c r="H16" s="111" t="s">
        <v>274</v>
      </c>
      <c r="I16" s="111" t="s">
        <v>275</v>
      </c>
      <c r="J16" s="111" t="s">
        <v>276</v>
      </c>
      <c r="K16" s="111" t="s">
        <v>277</v>
      </c>
      <c r="L16" s="111" t="s">
        <v>278</v>
      </c>
      <c r="M16" s="111" t="s">
        <v>279</v>
      </c>
      <c r="N16" s="111" t="s">
        <v>264</v>
      </c>
      <c r="O16" s="111" t="s">
        <v>280</v>
      </c>
      <c r="P16" s="111" t="s">
        <v>281</v>
      </c>
      <c r="Q16" s="111" t="s">
        <v>282</v>
      </c>
      <c r="R16" s="111" t="s">
        <v>283</v>
      </c>
      <c r="S16" s="111" t="s">
        <v>284</v>
      </c>
      <c r="T16" s="111" t="s">
        <v>285</v>
      </c>
      <c r="U16" s="111" t="s">
        <v>286</v>
      </c>
      <c r="V16" s="111" t="s">
        <v>287</v>
      </c>
      <c r="W16" s="111" t="s">
        <v>288</v>
      </c>
      <c r="X16" s="111" t="s">
        <v>289</v>
      </c>
      <c r="Y16" s="111" t="s">
        <v>290</v>
      </c>
      <c r="Z16" s="111" t="s">
        <v>291</v>
      </c>
      <c r="AA16" s="111" t="s">
        <v>292</v>
      </c>
      <c r="AB16" s="111" t="s">
        <v>293</v>
      </c>
      <c r="AC16" s="111" t="s">
        <v>294</v>
      </c>
      <c r="AD16" s="111" t="s">
        <v>295</v>
      </c>
      <c r="AE16" s="111" t="s">
        <v>296</v>
      </c>
      <c r="AF16" s="111" t="s">
        <v>297</v>
      </c>
      <c r="AG16" s="111" t="s">
        <v>298</v>
      </c>
      <c r="AH16" s="111" t="s">
        <v>299</v>
      </c>
      <c r="AI16" s="111" t="s">
        <v>300</v>
      </c>
      <c r="AJ16" s="111" t="s">
        <v>301</v>
      </c>
      <c r="AK16" s="111" t="s">
        <v>302</v>
      </c>
      <c r="AL16" s="111" t="s">
        <v>303</v>
      </c>
      <c r="AM16" s="111" t="s">
        <v>304</v>
      </c>
      <c r="AN16" s="111" t="s">
        <v>305</v>
      </c>
      <c r="AO16" s="111" t="s">
        <v>306</v>
      </c>
      <c r="AP16" s="111" t="s">
        <v>307</v>
      </c>
      <c r="AQ16" s="111" t="s">
        <v>308</v>
      </c>
      <c r="AR16" s="111" t="s">
        <v>309</v>
      </c>
      <c r="AS16" s="111" t="s">
        <v>310</v>
      </c>
      <c r="AT16" s="111" t="s">
        <v>311</v>
      </c>
      <c r="AU16" s="111" t="s">
        <v>312</v>
      </c>
      <c r="AV16" s="111" t="s">
        <v>313</v>
      </c>
      <c r="AW16" s="111" t="s">
        <v>314</v>
      </c>
      <c r="AX16" s="111" t="s">
        <v>315</v>
      </c>
      <c r="AY16" s="111" t="s">
        <v>319</v>
      </c>
      <c r="AZ16" s="111" t="s">
        <v>320</v>
      </c>
      <c r="BA16" s="111" t="s">
        <v>321</v>
      </c>
      <c r="BB16" s="111" t="s">
        <v>322</v>
      </c>
      <c r="BC16" s="111" t="s">
        <v>323</v>
      </c>
      <c r="BD16" s="111" t="s">
        <v>324</v>
      </c>
      <c r="BE16" s="111" t="s">
        <v>325</v>
      </c>
      <c r="BF16" s="111" t="s">
        <v>326</v>
      </c>
      <c r="BG16" s="111" t="s">
        <v>327</v>
      </c>
      <c r="BH16" s="111" t="s">
        <v>328</v>
      </c>
      <c r="BI16" s="111" t="s">
        <v>329</v>
      </c>
      <c r="BJ16" s="111" t="s">
        <v>330</v>
      </c>
      <c r="BK16" s="131"/>
      <c r="BL16" s="131"/>
      <c r="BO16" s="96" t="s">
        <v>264</v>
      </c>
      <c r="BP16" s="129">
        <v>12</v>
      </c>
    </row>
    <row r="17" spans="1:68" x14ac:dyDescent="0.25">
      <c r="B17" s="112" t="s">
        <v>316</v>
      </c>
      <c r="C17" s="113">
        <f t="shared" ref="C17:AX17" si="13">IF(C16=$C4,$C6*$C8,0)</f>
        <v>0</v>
      </c>
      <c r="D17" s="113">
        <f t="shared" si="13"/>
        <v>0</v>
      </c>
      <c r="E17" s="113">
        <f t="shared" si="13"/>
        <v>0</v>
      </c>
      <c r="F17" s="113">
        <f t="shared" si="13"/>
        <v>0</v>
      </c>
      <c r="G17" s="113">
        <f t="shared" si="13"/>
        <v>0</v>
      </c>
      <c r="H17" s="113">
        <f t="shared" si="13"/>
        <v>0</v>
      </c>
      <c r="I17" s="113">
        <f t="shared" si="13"/>
        <v>0</v>
      </c>
      <c r="J17" s="113">
        <f t="shared" si="13"/>
        <v>0</v>
      </c>
      <c r="K17" s="113">
        <f t="shared" si="13"/>
        <v>0</v>
      </c>
      <c r="L17" s="113">
        <f t="shared" si="13"/>
        <v>0</v>
      </c>
      <c r="M17" s="113">
        <f t="shared" si="13"/>
        <v>0</v>
      </c>
      <c r="N17" s="113">
        <f t="shared" si="13"/>
        <v>0</v>
      </c>
      <c r="O17" s="113">
        <f t="shared" si="13"/>
        <v>0</v>
      </c>
      <c r="P17" s="113">
        <f t="shared" si="13"/>
        <v>0</v>
      </c>
      <c r="Q17" s="113">
        <f t="shared" si="13"/>
        <v>0</v>
      </c>
      <c r="R17" s="113">
        <f t="shared" si="13"/>
        <v>0</v>
      </c>
      <c r="S17" s="113">
        <f t="shared" si="13"/>
        <v>0</v>
      </c>
      <c r="T17" s="113">
        <f t="shared" si="13"/>
        <v>0</v>
      </c>
      <c r="U17" s="113">
        <f t="shared" si="13"/>
        <v>0</v>
      </c>
      <c r="V17" s="113">
        <f t="shared" si="13"/>
        <v>0</v>
      </c>
      <c r="W17" s="113">
        <f t="shared" si="13"/>
        <v>0</v>
      </c>
      <c r="X17" s="113">
        <f t="shared" si="13"/>
        <v>0</v>
      </c>
      <c r="Y17" s="113">
        <f t="shared" si="13"/>
        <v>0</v>
      </c>
      <c r="Z17" s="113">
        <f t="shared" si="13"/>
        <v>0</v>
      </c>
      <c r="AA17" s="113">
        <f t="shared" si="13"/>
        <v>0</v>
      </c>
      <c r="AB17" s="113">
        <f t="shared" si="13"/>
        <v>0</v>
      </c>
      <c r="AC17" s="113">
        <f t="shared" si="13"/>
        <v>0</v>
      </c>
      <c r="AD17" s="113">
        <f t="shared" si="13"/>
        <v>0</v>
      </c>
      <c r="AE17" s="113">
        <f t="shared" si="13"/>
        <v>0</v>
      </c>
      <c r="AF17" s="113">
        <f t="shared" si="13"/>
        <v>0</v>
      </c>
      <c r="AG17" s="113">
        <f t="shared" si="13"/>
        <v>0</v>
      </c>
      <c r="AH17" s="113">
        <f t="shared" si="13"/>
        <v>0</v>
      </c>
      <c r="AI17" s="113">
        <f t="shared" si="13"/>
        <v>0</v>
      </c>
      <c r="AJ17" s="113">
        <f t="shared" si="13"/>
        <v>0</v>
      </c>
      <c r="AK17" s="113">
        <f t="shared" si="13"/>
        <v>0</v>
      </c>
      <c r="AL17" s="113">
        <f t="shared" si="13"/>
        <v>0</v>
      </c>
      <c r="AM17" s="113">
        <f t="shared" si="13"/>
        <v>0</v>
      </c>
      <c r="AN17" s="113">
        <f t="shared" si="13"/>
        <v>0</v>
      </c>
      <c r="AO17" s="113">
        <f t="shared" si="13"/>
        <v>0</v>
      </c>
      <c r="AP17" s="113">
        <f t="shared" si="13"/>
        <v>0</v>
      </c>
      <c r="AQ17" s="113">
        <f t="shared" si="13"/>
        <v>0</v>
      </c>
      <c r="AR17" s="113">
        <f t="shared" si="13"/>
        <v>0</v>
      </c>
      <c r="AS17" s="113">
        <f t="shared" si="13"/>
        <v>0</v>
      </c>
      <c r="AT17" s="113">
        <f t="shared" si="13"/>
        <v>0</v>
      </c>
      <c r="AU17" s="113">
        <f t="shared" si="13"/>
        <v>0</v>
      </c>
      <c r="AV17" s="113">
        <f t="shared" si="13"/>
        <v>0</v>
      </c>
      <c r="AW17" s="113">
        <f t="shared" si="13"/>
        <v>0</v>
      </c>
      <c r="AX17" s="113">
        <f t="shared" si="13"/>
        <v>0</v>
      </c>
      <c r="AY17" s="113">
        <f t="shared" ref="AY17:BF17" si="14">IF(AY16=$C4,$C6*$C8,0)</f>
        <v>0</v>
      </c>
      <c r="AZ17" s="113">
        <f t="shared" si="14"/>
        <v>0</v>
      </c>
      <c r="BA17" s="113">
        <f t="shared" si="14"/>
        <v>0</v>
      </c>
      <c r="BB17" s="113">
        <f t="shared" si="14"/>
        <v>0</v>
      </c>
      <c r="BC17" s="113">
        <f t="shared" si="14"/>
        <v>0</v>
      </c>
      <c r="BD17" s="113">
        <f t="shared" si="14"/>
        <v>0</v>
      </c>
      <c r="BE17" s="113">
        <f t="shared" si="14"/>
        <v>0</v>
      </c>
      <c r="BF17" s="113">
        <f t="shared" si="14"/>
        <v>0</v>
      </c>
      <c r="BG17" s="113">
        <f t="shared" ref="BG17:BJ17" si="15">IF(BG16=$C4,$C6*$C8,0)</f>
        <v>0</v>
      </c>
      <c r="BH17" s="113">
        <f t="shared" si="15"/>
        <v>0</v>
      </c>
      <c r="BI17" s="113">
        <f t="shared" si="15"/>
        <v>0</v>
      </c>
      <c r="BJ17" s="113">
        <f t="shared" si="15"/>
        <v>0</v>
      </c>
      <c r="BK17" s="132"/>
      <c r="BL17" s="132"/>
      <c r="BO17" s="96" t="s">
        <v>280</v>
      </c>
      <c r="BP17" s="129">
        <v>13</v>
      </c>
    </row>
    <row r="18" spans="1:68" x14ac:dyDescent="0.25">
      <c r="B18" s="112" t="s">
        <v>251</v>
      </c>
      <c r="C18" s="113"/>
      <c r="D18" s="113">
        <f>+IF(D15&gt;=$D4,$D13,0)*IF(C22&lt;1,0,1)</f>
        <v>0</v>
      </c>
      <c r="E18" s="113">
        <f t="shared" ref="E18:AX18" si="16">+IF(E15&gt;=$D4,$D13,0)*IF(D22&lt;1,0,1)</f>
        <v>0</v>
      </c>
      <c r="F18" s="113">
        <f t="shared" si="16"/>
        <v>0</v>
      </c>
      <c r="G18" s="113">
        <f t="shared" si="16"/>
        <v>0</v>
      </c>
      <c r="H18" s="113">
        <f t="shared" si="16"/>
        <v>0</v>
      </c>
      <c r="I18" s="113">
        <f t="shared" si="16"/>
        <v>0</v>
      </c>
      <c r="J18" s="113">
        <f t="shared" si="16"/>
        <v>0</v>
      </c>
      <c r="K18" s="113">
        <f t="shared" si="16"/>
        <v>0</v>
      </c>
      <c r="L18" s="113">
        <f t="shared" si="16"/>
        <v>0</v>
      </c>
      <c r="M18" s="113">
        <f t="shared" si="16"/>
        <v>0</v>
      </c>
      <c r="N18" s="113">
        <f t="shared" si="16"/>
        <v>0</v>
      </c>
      <c r="O18" s="113">
        <f t="shared" si="16"/>
        <v>0</v>
      </c>
      <c r="P18" s="113">
        <f t="shared" si="16"/>
        <v>0</v>
      </c>
      <c r="Q18" s="113" t="e">
        <f t="shared" si="16"/>
        <v>#DIV/0!</v>
      </c>
      <c r="R18" s="113" t="e">
        <f t="shared" si="16"/>
        <v>#DIV/0!</v>
      </c>
      <c r="S18" s="113" t="e">
        <f t="shared" si="16"/>
        <v>#DIV/0!</v>
      </c>
      <c r="T18" s="113" t="e">
        <f t="shared" si="16"/>
        <v>#DIV/0!</v>
      </c>
      <c r="U18" s="113" t="e">
        <f t="shared" si="16"/>
        <v>#DIV/0!</v>
      </c>
      <c r="V18" s="113" t="e">
        <f t="shared" si="16"/>
        <v>#DIV/0!</v>
      </c>
      <c r="W18" s="113" t="e">
        <f t="shared" si="16"/>
        <v>#DIV/0!</v>
      </c>
      <c r="X18" s="113" t="e">
        <f t="shared" si="16"/>
        <v>#DIV/0!</v>
      </c>
      <c r="Y18" s="113" t="e">
        <f t="shared" si="16"/>
        <v>#DIV/0!</v>
      </c>
      <c r="Z18" s="113" t="e">
        <f t="shared" si="16"/>
        <v>#DIV/0!</v>
      </c>
      <c r="AA18" s="113" t="e">
        <f t="shared" si="16"/>
        <v>#DIV/0!</v>
      </c>
      <c r="AB18" s="113" t="e">
        <f>+IF(AB15&gt;=$D4,$D13,0)*IF(AA22&lt;1,0,1)</f>
        <v>#DIV/0!</v>
      </c>
      <c r="AC18" s="113" t="e">
        <f t="shared" si="16"/>
        <v>#DIV/0!</v>
      </c>
      <c r="AD18" s="113" t="e">
        <f t="shared" si="16"/>
        <v>#DIV/0!</v>
      </c>
      <c r="AE18" s="113" t="e">
        <f t="shared" si="16"/>
        <v>#DIV/0!</v>
      </c>
      <c r="AF18" s="113" t="e">
        <f t="shared" si="16"/>
        <v>#DIV/0!</v>
      </c>
      <c r="AG18" s="113" t="e">
        <f t="shared" si="16"/>
        <v>#DIV/0!</v>
      </c>
      <c r="AH18" s="113" t="e">
        <f t="shared" si="16"/>
        <v>#DIV/0!</v>
      </c>
      <c r="AI18" s="113" t="e">
        <f t="shared" si="16"/>
        <v>#DIV/0!</v>
      </c>
      <c r="AJ18" s="113" t="e">
        <f t="shared" si="16"/>
        <v>#DIV/0!</v>
      </c>
      <c r="AK18" s="113" t="e">
        <f t="shared" si="16"/>
        <v>#DIV/0!</v>
      </c>
      <c r="AL18" s="113" t="e">
        <f t="shared" si="16"/>
        <v>#DIV/0!</v>
      </c>
      <c r="AM18" s="113" t="e">
        <f t="shared" si="16"/>
        <v>#DIV/0!</v>
      </c>
      <c r="AN18" s="113" t="e">
        <f t="shared" si="16"/>
        <v>#DIV/0!</v>
      </c>
      <c r="AO18" s="113" t="e">
        <f t="shared" si="16"/>
        <v>#DIV/0!</v>
      </c>
      <c r="AP18" s="113" t="e">
        <f t="shared" si="16"/>
        <v>#DIV/0!</v>
      </c>
      <c r="AQ18" s="113" t="e">
        <f t="shared" si="16"/>
        <v>#DIV/0!</v>
      </c>
      <c r="AR18" s="113" t="e">
        <f t="shared" si="16"/>
        <v>#DIV/0!</v>
      </c>
      <c r="AS18" s="113" t="e">
        <f t="shared" si="16"/>
        <v>#DIV/0!</v>
      </c>
      <c r="AT18" s="113" t="e">
        <f t="shared" si="16"/>
        <v>#DIV/0!</v>
      </c>
      <c r="AU18" s="113" t="e">
        <f t="shared" si="16"/>
        <v>#DIV/0!</v>
      </c>
      <c r="AV18" s="113" t="e">
        <f t="shared" si="16"/>
        <v>#DIV/0!</v>
      </c>
      <c r="AW18" s="113" t="e">
        <f t="shared" si="16"/>
        <v>#DIV/0!</v>
      </c>
      <c r="AX18" s="113" t="e">
        <f t="shared" si="16"/>
        <v>#DIV/0!</v>
      </c>
      <c r="AY18" s="113" t="e">
        <f t="shared" ref="AY18" si="17">+IF(AY15&gt;=$D4,$D13,0)*IF(AX22&lt;1,0,1)</f>
        <v>#DIV/0!</v>
      </c>
      <c r="AZ18" s="113" t="e">
        <f t="shared" ref="AZ18" si="18">+IF(AZ15&gt;=$D4,$D13,0)*IF(AY22&lt;1,0,1)</f>
        <v>#DIV/0!</v>
      </c>
      <c r="BA18" s="113" t="e">
        <f t="shared" ref="BA18" si="19">+IF(BA15&gt;=$D4,$D13,0)*IF(AZ22&lt;1,0,1)</f>
        <v>#DIV/0!</v>
      </c>
      <c r="BB18" s="113" t="e">
        <f t="shared" ref="BB18" si="20">+IF(BB15&gt;=$D4,$D13,0)*IF(BA22&lt;1,0,1)</f>
        <v>#DIV/0!</v>
      </c>
      <c r="BC18" s="113" t="e">
        <f t="shared" ref="BC18" si="21">+IF(BC15&gt;=$D4,$D13,0)*IF(BB22&lt;1,0,1)</f>
        <v>#DIV/0!</v>
      </c>
      <c r="BD18" s="113" t="e">
        <f t="shared" ref="BD18" si="22">+IF(BD15&gt;=$D4,$D13,0)*IF(BC22&lt;1,0,1)</f>
        <v>#DIV/0!</v>
      </c>
      <c r="BE18" s="113" t="e">
        <f t="shared" ref="BE18" si="23">+IF(BE15&gt;=$D4,$D13,0)*IF(BD22&lt;1,0,1)</f>
        <v>#DIV/0!</v>
      </c>
      <c r="BF18" s="113" t="e">
        <f t="shared" ref="BF18" si="24">+IF(BF15&gt;=$D4,$D13,0)*IF(BE22&lt;1,0,1)</f>
        <v>#DIV/0!</v>
      </c>
      <c r="BG18" s="113" t="e">
        <f t="shared" ref="BG18" si="25">+IF(BG15&gt;=$D4,$D13,0)*IF(BF22&lt;1,0,1)</f>
        <v>#DIV/0!</v>
      </c>
      <c r="BH18" s="113" t="e">
        <f t="shared" ref="BH18" si="26">+IF(BH15&gt;=$D4,$D13,0)*IF(BG22&lt;1,0,1)</f>
        <v>#DIV/0!</v>
      </c>
      <c r="BI18" s="113" t="e">
        <f t="shared" ref="BI18" si="27">+IF(BI15&gt;=$D4,$D13,0)*IF(BH22&lt;1,0,1)</f>
        <v>#DIV/0!</v>
      </c>
      <c r="BJ18" s="113" t="e">
        <f t="shared" ref="BJ18" si="28">+IF(BJ15&gt;=$D4,$D13,0)*IF(BI22&lt;1,0,1)</f>
        <v>#DIV/0!</v>
      </c>
      <c r="BK18" s="132"/>
      <c r="BL18" s="132"/>
      <c r="BO18" s="96" t="s">
        <v>281</v>
      </c>
      <c r="BP18" s="129">
        <v>14</v>
      </c>
    </row>
    <row r="19" spans="1:68" x14ac:dyDescent="0.25">
      <c r="B19" s="112" t="s">
        <v>252</v>
      </c>
      <c r="C19" s="113"/>
      <c r="D19" s="113">
        <f t="shared" ref="D19:AX19" si="29">D18-D21</f>
        <v>0</v>
      </c>
      <c r="E19" s="113">
        <f t="shared" si="29"/>
        <v>0</v>
      </c>
      <c r="F19" s="113">
        <f t="shared" si="29"/>
        <v>0</v>
      </c>
      <c r="G19" s="113">
        <f t="shared" si="29"/>
        <v>0</v>
      </c>
      <c r="H19" s="113">
        <f t="shared" si="29"/>
        <v>0</v>
      </c>
      <c r="I19" s="113">
        <f t="shared" si="29"/>
        <v>0</v>
      </c>
      <c r="J19" s="113">
        <f t="shared" si="29"/>
        <v>0</v>
      </c>
      <c r="K19" s="113">
        <f t="shared" si="29"/>
        <v>0</v>
      </c>
      <c r="L19" s="113">
        <f t="shared" si="29"/>
        <v>0</v>
      </c>
      <c r="M19" s="113">
        <f t="shared" si="29"/>
        <v>0</v>
      </c>
      <c r="N19" s="113">
        <f t="shared" si="29"/>
        <v>0</v>
      </c>
      <c r="O19" s="113">
        <f t="shared" si="29"/>
        <v>0</v>
      </c>
      <c r="P19" s="113">
        <f t="shared" si="29"/>
        <v>0</v>
      </c>
      <c r="Q19" s="113" t="e">
        <f t="shared" si="29"/>
        <v>#DIV/0!</v>
      </c>
      <c r="R19" s="113" t="e">
        <f t="shared" si="29"/>
        <v>#DIV/0!</v>
      </c>
      <c r="S19" s="113" t="e">
        <f t="shared" si="29"/>
        <v>#DIV/0!</v>
      </c>
      <c r="T19" s="113" t="e">
        <f t="shared" si="29"/>
        <v>#DIV/0!</v>
      </c>
      <c r="U19" s="113" t="e">
        <f t="shared" si="29"/>
        <v>#DIV/0!</v>
      </c>
      <c r="V19" s="113" t="e">
        <f t="shared" si="29"/>
        <v>#DIV/0!</v>
      </c>
      <c r="W19" s="113" t="e">
        <f t="shared" si="29"/>
        <v>#DIV/0!</v>
      </c>
      <c r="X19" s="113" t="e">
        <f t="shared" si="29"/>
        <v>#DIV/0!</v>
      </c>
      <c r="Y19" s="113" t="e">
        <f t="shared" si="29"/>
        <v>#DIV/0!</v>
      </c>
      <c r="Z19" s="113" t="e">
        <f t="shared" si="29"/>
        <v>#DIV/0!</v>
      </c>
      <c r="AA19" s="113" t="e">
        <f t="shared" si="29"/>
        <v>#DIV/0!</v>
      </c>
      <c r="AB19" s="113" t="e">
        <f t="shared" si="29"/>
        <v>#DIV/0!</v>
      </c>
      <c r="AC19" s="113" t="e">
        <f t="shared" si="29"/>
        <v>#DIV/0!</v>
      </c>
      <c r="AD19" s="113" t="e">
        <f t="shared" si="29"/>
        <v>#DIV/0!</v>
      </c>
      <c r="AE19" s="113" t="e">
        <f t="shared" si="29"/>
        <v>#DIV/0!</v>
      </c>
      <c r="AF19" s="113" t="e">
        <f t="shared" si="29"/>
        <v>#DIV/0!</v>
      </c>
      <c r="AG19" s="113" t="e">
        <f t="shared" si="29"/>
        <v>#DIV/0!</v>
      </c>
      <c r="AH19" s="113" t="e">
        <f t="shared" si="29"/>
        <v>#DIV/0!</v>
      </c>
      <c r="AI19" s="113" t="e">
        <f t="shared" si="29"/>
        <v>#DIV/0!</v>
      </c>
      <c r="AJ19" s="113" t="e">
        <f t="shared" si="29"/>
        <v>#DIV/0!</v>
      </c>
      <c r="AK19" s="113" t="e">
        <f t="shared" si="29"/>
        <v>#DIV/0!</v>
      </c>
      <c r="AL19" s="113" t="e">
        <f t="shared" si="29"/>
        <v>#DIV/0!</v>
      </c>
      <c r="AM19" s="113" t="e">
        <f t="shared" si="29"/>
        <v>#DIV/0!</v>
      </c>
      <c r="AN19" s="113" t="e">
        <f t="shared" si="29"/>
        <v>#DIV/0!</v>
      </c>
      <c r="AO19" s="113" t="e">
        <f t="shared" si="29"/>
        <v>#DIV/0!</v>
      </c>
      <c r="AP19" s="113" t="e">
        <f t="shared" si="29"/>
        <v>#DIV/0!</v>
      </c>
      <c r="AQ19" s="113" t="e">
        <f t="shared" si="29"/>
        <v>#DIV/0!</v>
      </c>
      <c r="AR19" s="113" t="e">
        <f t="shared" si="29"/>
        <v>#DIV/0!</v>
      </c>
      <c r="AS19" s="113" t="e">
        <f t="shared" si="29"/>
        <v>#DIV/0!</v>
      </c>
      <c r="AT19" s="113" t="e">
        <f t="shared" si="29"/>
        <v>#DIV/0!</v>
      </c>
      <c r="AU19" s="113" t="e">
        <f t="shared" si="29"/>
        <v>#DIV/0!</v>
      </c>
      <c r="AV19" s="113" t="e">
        <f t="shared" si="29"/>
        <v>#DIV/0!</v>
      </c>
      <c r="AW19" s="113" t="e">
        <f t="shared" si="29"/>
        <v>#DIV/0!</v>
      </c>
      <c r="AX19" s="113" t="e">
        <f t="shared" si="29"/>
        <v>#DIV/0!</v>
      </c>
      <c r="AY19" s="113" t="e">
        <f t="shared" ref="AY19:BF19" si="30">AY18-AY21</f>
        <v>#DIV/0!</v>
      </c>
      <c r="AZ19" s="113" t="e">
        <f t="shared" si="30"/>
        <v>#DIV/0!</v>
      </c>
      <c r="BA19" s="113" t="e">
        <f t="shared" si="30"/>
        <v>#DIV/0!</v>
      </c>
      <c r="BB19" s="113" t="e">
        <f t="shared" si="30"/>
        <v>#DIV/0!</v>
      </c>
      <c r="BC19" s="113" t="e">
        <f t="shared" si="30"/>
        <v>#DIV/0!</v>
      </c>
      <c r="BD19" s="113" t="e">
        <f t="shared" si="30"/>
        <v>#DIV/0!</v>
      </c>
      <c r="BE19" s="113" t="e">
        <f t="shared" si="30"/>
        <v>#DIV/0!</v>
      </c>
      <c r="BF19" s="113" t="e">
        <f t="shared" si="30"/>
        <v>#DIV/0!</v>
      </c>
      <c r="BG19" s="113" t="e">
        <f t="shared" ref="BG19:BJ19" si="31">BG18-BG21</f>
        <v>#DIV/0!</v>
      </c>
      <c r="BH19" s="113" t="e">
        <f t="shared" si="31"/>
        <v>#DIV/0!</v>
      </c>
      <c r="BI19" s="113" t="e">
        <f t="shared" si="31"/>
        <v>#DIV/0!</v>
      </c>
      <c r="BJ19" s="113" t="e">
        <f t="shared" si="31"/>
        <v>#DIV/0!</v>
      </c>
      <c r="BK19" s="132"/>
      <c r="BL19" s="132"/>
      <c r="BO19" s="96" t="s">
        <v>282</v>
      </c>
      <c r="BP19" s="129">
        <v>15</v>
      </c>
    </row>
    <row r="20" spans="1:68" x14ac:dyDescent="0.25">
      <c r="B20" s="112" t="s">
        <v>253</v>
      </c>
      <c r="C20" s="113"/>
      <c r="D20" s="113">
        <f t="shared" ref="D20:Q20" si="32">(D19+C20)*(IF(C22&lt;1,0,1))</f>
        <v>0</v>
      </c>
      <c r="E20" s="113">
        <f t="shared" si="32"/>
        <v>0</v>
      </c>
      <c r="F20" s="113">
        <f t="shared" si="32"/>
        <v>0</v>
      </c>
      <c r="G20" s="113">
        <f t="shared" si="32"/>
        <v>0</v>
      </c>
      <c r="H20" s="113">
        <f t="shared" si="32"/>
        <v>0</v>
      </c>
      <c r="I20" s="113">
        <f t="shared" si="32"/>
        <v>0</v>
      </c>
      <c r="J20" s="113">
        <f t="shared" si="32"/>
        <v>0</v>
      </c>
      <c r="K20" s="113">
        <f t="shared" si="32"/>
        <v>0</v>
      </c>
      <c r="L20" s="113">
        <f t="shared" si="32"/>
        <v>0</v>
      </c>
      <c r="M20" s="113">
        <f t="shared" si="32"/>
        <v>0</v>
      </c>
      <c r="N20" s="113">
        <f t="shared" si="32"/>
        <v>0</v>
      </c>
      <c r="O20" s="113">
        <f t="shared" si="32"/>
        <v>0</v>
      </c>
      <c r="P20" s="113">
        <f t="shared" si="32"/>
        <v>0</v>
      </c>
      <c r="Q20" s="113" t="e">
        <f t="shared" si="32"/>
        <v>#DIV/0!</v>
      </c>
      <c r="R20" s="113" t="e">
        <f>(R19+Q20)*(IF(Q22&lt;1,0,1))</f>
        <v>#DIV/0!</v>
      </c>
      <c r="S20" s="113" t="e">
        <f t="shared" ref="S20:AX20" si="33">(S19+R20)*(IF(R22&lt;1,0,1))</f>
        <v>#DIV/0!</v>
      </c>
      <c r="T20" s="113" t="e">
        <f t="shared" si="33"/>
        <v>#DIV/0!</v>
      </c>
      <c r="U20" s="113" t="e">
        <f t="shared" si="33"/>
        <v>#DIV/0!</v>
      </c>
      <c r="V20" s="113" t="e">
        <f t="shared" si="33"/>
        <v>#DIV/0!</v>
      </c>
      <c r="W20" s="113" t="e">
        <f t="shared" si="33"/>
        <v>#DIV/0!</v>
      </c>
      <c r="X20" s="113" t="e">
        <f t="shared" si="33"/>
        <v>#DIV/0!</v>
      </c>
      <c r="Y20" s="113" t="e">
        <f t="shared" si="33"/>
        <v>#DIV/0!</v>
      </c>
      <c r="Z20" s="113" t="e">
        <f t="shared" si="33"/>
        <v>#DIV/0!</v>
      </c>
      <c r="AA20" s="113" t="e">
        <f t="shared" si="33"/>
        <v>#DIV/0!</v>
      </c>
      <c r="AB20" s="113" t="e">
        <f t="shared" si="33"/>
        <v>#DIV/0!</v>
      </c>
      <c r="AC20" s="113" t="e">
        <f t="shared" si="33"/>
        <v>#DIV/0!</v>
      </c>
      <c r="AD20" s="113" t="e">
        <f t="shared" si="33"/>
        <v>#DIV/0!</v>
      </c>
      <c r="AE20" s="113" t="e">
        <f t="shared" si="33"/>
        <v>#DIV/0!</v>
      </c>
      <c r="AF20" s="113" t="e">
        <f t="shared" si="33"/>
        <v>#DIV/0!</v>
      </c>
      <c r="AG20" s="113" t="e">
        <f t="shared" si="33"/>
        <v>#DIV/0!</v>
      </c>
      <c r="AH20" s="113" t="e">
        <f t="shared" si="33"/>
        <v>#DIV/0!</v>
      </c>
      <c r="AI20" s="113" t="e">
        <f t="shared" si="33"/>
        <v>#DIV/0!</v>
      </c>
      <c r="AJ20" s="113" t="e">
        <f t="shared" si="33"/>
        <v>#DIV/0!</v>
      </c>
      <c r="AK20" s="113" t="e">
        <f t="shared" si="33"/>
        <v>#DIV/0!</v>
      </c>
      <c r="AL20" s="113" t="e">
        <f t="shared" si="33"/>
        <v>#DIV/0!</v>
      </c>
      <c r="AM20" s="113" t="e">
        <f t="shared" si="33"/>
        <v>#DIV/0!</v>
      </c>
      <c r="AN20" s="113" t="e">
        <f t="shared" si="33"/>
        <v>#DIV/0!</v>
      </c>
      <c r="AO20" s="113" t="e">
        <f t="shared" si="33"/>
        <v>#DIV/0!</v>
      </c>
      <c r="AP20" s="113" t="e">
        <f t="shared" si="33"/>
        <v>#DIV/0!</v>
      </c>
      <c r="AQ20" s="113" t="e">
        <f t="shared" si="33"/>
        <v>#DIV/0!</v>
      </c>
      <c r="AR20" s="113" t="e">
        <f t="shared" si="33"/>
        <v>#DIV/0!</v>
      </c>
      <c r="AS20" s="113" t="e">
        <f t="shared" si="33"/>
        <v>#DIV/0!</v>
      </c>
      <c r="AT20" s="113" t="e">
        <f t="shared" si="33"/>
        <v>#DIV/0!</v>
      </c>
      <c r="AU20" s="113" t="e">
        <f t="shared" si="33"/>
        <v>#DIV/0!</v>
      </c>
      <c r="AV20" s="113" t="e">
        <f t="shared" si="33"/>
        <v>#DIV/0!</v>
      </c>
      <c r="AW20" s="113" t="e">
        <f t="shared" si="33"/>
        <v>#DIV/0!</v>
      </c>
      <c r="AX20" s="113" t="e">
        <f t="shared" si="33"/>
        <v>#DIV/0!</v>
      </c>
      <c r="AY20" s="113" t="e">
        <f t="shared" ref="AY20" si="34">(AY19+AX20)*(IF(AX22&lt;1,0,1))</f>
        <v>#DIV/0!</v>
      </c>
      <c r="AZ20" s="113" t="e">
        <f t="shared" ref="AZ20" si="35">(AZ19+AY20)*(IF(AY22&lt;1,0,1))</f>
        <v>#DIV/0!</v>
      </c>
      <c r="BA20" s="113" t="e">
        <f t="shared" ref="BA20" si="36">(BA19+AZ20)*(IF(AZ22&lt;1,0,1))</f>
        <v>#DIV/0!</v>
      </c>
      <c r="BB20" s="113" t="e">
        <f t="shared" ref="BB20" si="37">(BB19+BA20)*(IF(BA22&lt;1,0,1))</f>
        <v>#DIV/0!</v>
      </c>
      <c r="BC20" s="113" t="e">
        <f t="shared" ref="BC20" si="38">(BC19+BB20)*(IF(BB22&lt;1,0,1))</f>
        <v>#DIV/0!</v>
      </c>
      <c r="BD20" s="113" t="e">
        <f t="shared" ref="BD20" si="39">(BD19+BC20)*(IF(BC22&lt;1,0,1))</f>
        <v>#DIV/0!</v>
      </c>
      <c r="BE20" s="113" t="e">
        <f t="shared" ref="BE20" si="40">(BE19+BD20)*(IF(BD22&lt;1,0,1))</f>
        <v>#DIV/0!</v>
      </c>
      <c r="BF20" s="113" t="e">
        <f t="shared" ref="BF20" si="41">(BF19+BE20)*(IF(BE22&lt;1,0,1))</f>
        <v>#DIV/0!</v>
      </c>
      <c r="BG20" s="113" t="e">
        <f t="shared" ref="BG20" si="42">(BG19+BF20)*(IF(BF22&lt;1,0,1))</f>
        <v>#DIV/0!</v>
      </c>
      <c r="BH20" s="113" t="e">
        <f t="shared" ref="BH20" si="43">(BH19+BG20)*(IF(BG22&lt;1,0,1))</f>
        <v>#DIV/0!</v>
      </c>
      <c r="BI20" s="113" t="e">
        <f t="shared" ref="BI20" si="44">(BI19+BH20)*(IF(BH22&lt;1,0,1))</f>
        <v>#DIV/0!</v>
      </c>
      <c r="BJ20" s="113" t="e">
        <f t="shared" ref="BJ20" si="45">(BJ19+BI20)*(IF(BI22&lt;1,0,1))</f>
        <v>#DIV/0!</v>
      </c>
      <c r="BK20" s="132"/>
      <c r="BL20" s="132"/>
      <c r="BO20" s="96" t="s">
        <v>283</v>
      </c>
      <c r="BP20" s="129">
        <v>16</v>
      </c>
    </row>
    <row r="21" spans="1:68" x14ac:dyDescent="0.25">
      <c r="B21" s="112" t="s">
        <v>254</v>
      </c>
      <c r="C21" s="113"/>
      <c r="D21" s="113">
        <f>IF(D18&gt;0,C22*$D11,0)</f>
        <v>0</v>
      </c>
      <c r="E21" s="113">
        <f>IF(E18&gt;0,D22*$D$11,0)</f>
        <v>0</v>
      </c>
      <c r="F21" s="113">
        <f>IF(F18&gt;0,E22*$D$11,0)</f>
        <v>0</v>
      </c>
      <c r="G21" s="113">
        <f t="shared" ref="G21:BJ21" si="46">IF(G18&gt;0,F22*$D$11,0)</f>
        <v>0</v>
      </c>
      <c r="H21" s="113">
        <f t="shared" si="46"/>
        <v>0</v>
      </c>
      <c r="I21" s="113">
        <f t="shared" si="46"/>
        <v>0</v>
      </c>
      <c r="J21" s="113">
        <f t="shared" si="46"/>
        <v>0</v>
      </c>
      <c r="K21" s="113">
        <f t="shared" si="46"/>
        <v>0</v>
      </c>
      <c r="L21" s="113">
        <f t="shared" si="46"/>
        <v>0</v>
      </c>
      <c r="M21" s="113">
        <f t="shared" si="46"/>
        <v>0</v>
      </c>
      <c r="N21" s="113">
        <f t="shared" si="46"/>
        <v>0</v>
      </c>
      <c r="O21" s="113">
        <f t="shared" si="46"/>
        <v>0</v>
      </c>
      <c r="P21" s="113">
        <f t="shared" si="46"/>
        <v>0</v>
      </c>
      <c r="Q21" s="113" t="e">
        <f t="shared" si="46"/>
        <v>#DIV/0!</v>
      </c>
      <c r="R21" s="113" t="e">
        <f t="shared" si="46"/>
        <v>#DIV/0!</v>
      </c>
      <c r="S21" s="113" t="e">
        <f t="shared" si="46"/>
        <v>#DIV/0!</v>
      </c>
      <c r="T21" s="113" t="e">
        <f t="shared" si="46"/>
        <v>#DIV/0!</v>
      </c>
      <c r="U21" s="113" t="e">
        <f t="shared" si="46"/>
        <v>#DIV/0!</v>
      </c>
      <c r="V21" s="113" t="e">
        <f t="shared" si="46"/>
        <v>#DIV/0!</v>
      </c>
      <c r="W21" s="113" t="e">
        <f t="shared" si="46"/>
        <v>#DIV/0!</v>
      </c>
      <c r="X21" s="113" t="e">
        <f t="shared" si="46"/>
        <v>#DIV/0!</v>
      </c>
      <c r="Y21" s="113" t="e">
        <f t="shared" si="46"/>
        <v>#DIV/0!</v>
      </c>
      <c r="Z21" s="113" t="e">
        <f t="shared" si="46"/>
        <v>#DIV/0!</v>
      </c>
      <c r="AA21" s="113" t="e">
        <f t="shared" si="46"/>
        <v>#DIV/0!</v>
      </c>
      <c r="AB21" s="113" t="e">
        <f t="shared" si="46"/>
        <v>#DIV/0!</v>
      </c>
      <c r="AC21" s="113" t="e">
        <f t="shared" si="46"/>
        <v>#DIV/0!</v>
      </c>
      <c r="AD21" s="113" t="e">
        <f t="shared" si="46"/>
        <v>#DIV/0!</v>
      </c>
      <c r="AE21" s="113" t="e">
        <f t="shared" si="46"/>
        <v>#DIV/0!</v>
      </c>
      <c r="AF21" s="113" t="e">
        <f t="shared" si="46"/>
        <v>#DIV/0!</v>
      </c>
      <c r="AG21" s="113" t="e">
        <f t="shared" si="46"/>
        <v>#DIV/0!</v>
      </c>
      <c r="AH21" s="113" t="e">
        <f t="shared" si="46"/>
        <v>#DIV/0!</v>
      </c>
      <c r="AI21" s="113" t="e">
        <f t="shared" si="46"/>
        <v>#DIV/0!</v>
      </c>
      <c r="AJ21" s="113" t="e">
        <f t="shared" si="46"/>
        <v>#DIV/0!</v>
      </c>
      <c r="AK21" s="113" t="e">
        <f t="shared" si="46"/>
        <v>#DIV/0!</v>
      </c>
      <c r="AL21" s="113" t="e">
        <f t="shared" si="46"/>
        <v>#DIV/0!</v>
      </c>
      <c r="AM21" s="113" t="e">
        <f t="shared" si="46"/>
        <v>#DIV/0!</v>
      </c>
      <c r="AN21" s="113" t="e">
        <f t="shared" si="46"/>
        <v>#DIV/0!</v>
      </c>
      <c r="AO21" s="113" t="e">
        <f t="shared" si="46"/>
        <v>#DIV/0!</v>
      </c>
      <c r="AP21" s="113" t="e">
        <f t="shared" si="46"/>
        <v>#DIV/0!</v>
      </c>
      <c r="AQ21" s="113" t="e">
        <f t="shared" si="46"/>
        <v>#DIV/0!</v>
      </c>
      <c r="AR21" s="113" t="e">
        <f t="shared" si="46"/>
        <v>#DIV/0!</v>
      </c>
      <c r="AS21" s="113" t="e">
        <f t="shared" si="46"/>
        <v>#DIV/0!</v>
      </c>
      <c r="AT21" s="113" t="e">
        <f t="shared" si="46"/>
        <v>#DIV/0!</v>
      </c>
      <c r="AU21" s="113" t="e">
        <f t="shared" si="46"/>
        <v>#DIV/0!</v>
      </c>
      <c r="AV21" s="113" t="e">
        <f t="shared" si="46"/>
        <v>#DIV/0!</v>
      </c>
      <c r="AW21" s="113" t="e">
        <f t="shared" si="46"/>
        <v>#DIV/0!</v>
      </c>
      <c r="AX21" s="113" t="e">
        <f t="shared" si="46"/>
        <v>#DIV/0!</v>
      </c>
      <c r="AY21" s="113" t="e">
        <f t="shared" si="46"/>
        <v>#DIV/0!</v>
      </c>
      <c r="AZ21" s="113" t="e">
        <f t="shared" si="46"/>
        <v>#DIV/0!</v>
      </c>
      <c r="BA21" s="113" t="e">
        <f t="shared" si="46"/>
        <v>#DIV/0!</v>
      </c>
      <c r="BB21" s="113" t="e">
        <f t="shared" si="46"/>
        <v>#DIV/0!</v>
      </c>
      <c r="BC21" s="113" t="e">
        <f t="shared" si="46"/>
        <v>#DIV/0!</v>
      </c>
      <c r="BD21" s="113" t="e">
        <f t="shared" si="46"/>
        <v>#DIV/0!</v>
      </c>
      <c r="BE21" s="113" t="e">
        <f t="shared" si="46"/>
        <v>#DIV/0!</v>
      </c>
      <c r="BF21" s="113" t="e">
        <f t="shared" si="46"/>
        <v>#DIV/0!</v>
      </c>
      <c r="BG21" s="113" t="e">
        <f t="shared" si="46"/>
        <v>#DIV/0!</v>
      </c>
      <c r="BH21" s="113" t="e">
        <f t="shared" si="46"/>
        <v>#DIV/0!</v>
      </c>
      <c r="BI21" s="113" t="e">
        <f t="shared" si="46"/>
        <v>#DIV/0!</v>
      </c>
      <c r="BJ21" s="113" t="e">
        <f t="shared" si="46"/>
        <v>#DIV/0!</v>
      </c>
      <c r="BK21" s="132"/>
      <c r="BL21" s="132"/>
      <c r="BO21" s="96" t="s">
        <v>284</v>
      </c>
      <c r="BP21" s="129">
        <v>17</v>
      </c>
    </row>
    <row r="22" spans="1:68" x14ac:dyDescent="0.25">
      <c r="B22" s="112" t="s">
        <v>255</v>
      </c>
      <c r="C22" s="113">
        <f>IF(C16=$C4,($C6-($C6*$C8)-($C6*$C7)),0)</f>
        <v>0</v>
      </c>
      <c r="D22" s="113">
        <f>IF(D16=$C4,($C6-($C6*$C8)-($C6*$C7)),(($C6-($C6*$C8)-($C6*$C7))-D20)*IF(C22&lt;1,0,1))</f>
        <v>0</v>
      </c>
      <c r="E22" s="113">
        <f>IF(E16=$C4,($C6-($C6*$C8)-($C6*$C7)),(($C6-($C6*$C8)-($C6*$C7))-E20)*IF(D22&lt;1,0,1))</f>
        <v>0</v>
      </c>
      <c r="F22" s="113">
        <f>IF(F16=$C4,($C6-($C6*$C8)-($C6*$C7)),(($C6-($C6*$C8)-($C6*$C7))-F20)*IF(E22&lt;1,0,1))</f>
        <v>0</v>
      </c>
      <c r="G22" s="113">
        <f t="shared" ref="G22:BJ22" si="47">IF(G16=$C4,($C6-($C6*$C8)-($C6*$C7)),(($C6-($C6*$C8)-($C6*$C7))-G20)*IF(F22&lt;1,0,1))</f>
        <v>0</v>
      </c>
      <c r="H22" s="113">
        <f t="shared" si="47"/>
        <v>0</v>
      </c>
      <c r="I22" s="113">
        <f t="shared" si="47"/>
        <v>0</v>
      </c>
      <c r="J22" s="113">
        <f t="shared" si="47"/>
        <v>0</v>
      </c>
      <c r="K22" s="113">
        <f t="shared" si="47"/>
        <v>0</v>
      </c>
      <c r="L22" s="113">
        <f t="shared" si="47"/>
        <v>0</v>
      </c>
      <c r="M22" s="113">
        <f t="shared" si="47"/>
        <v>0</v>
      </c>
      <c r="N22" s="113">
        <f t="shared" si="47"/>
        <v>0</v>
      </c>
      <c r="O22" s="113">
        <f t="shared" si="47"/>
        <v>0</v>
      </c>
      <c r="P22" s="113">
        <f t="shared" si="47"/>
        <v>0</v>
      </c>
      <c r="Q22" s="113">
        <f t="shared" si="47"/>
        <v>0</v>
      </c>
      <c r="R22" s="113" t="e">
        <f t="shared" si="47"/>
        <v>#DIV/0!</v>
      </c>
      <c r="S22" s="113" t="e">
        <f t="shared" si="47"/>
        <v>#DIV/0!</v>
      </c>
      <c r="T22" s="113" t="e">
        <f t="shared" si="47"/>
        <v>#DIV/0!</v>
      </c>
      <c r="U22" s="113" t="e">
        <f t="shared" si="47"/>
        <v>#DIV/0!</v>
      </c>
      <c r="V22" s="113" t="e">
        <f t="shared" si="47"/>
        <v>#DIV/0!</v>
      </c>
      <c r="W22" s="113" t="e">
        <f t="shared" si="47"/>
        <v>#DIV/0!</v>
      </c>
      <c r="X22" s="113" t="e">
        <f t="shared" si="47"/>
        <v>#DIV/0!</v>
      </c>
      <c r="Y22" s="113" t="e">
        <f t="shared" si="47"/>
        <v>#DIV/0!</v>
      </c>
      <c r="Z22" s="113" t="e">
        <f t="shared" si="47"/>
        <v>#DIV/0!</v>
      </c>
      <c r="AA22" s="113" t="e">
        <f t="shared" si="47"/>
        <v>#DIV/0!</v>
      </c>
      <c r="AB22" s="113" t="e">
        <f t="shared" si="47"/>
        <v>#DIV/0!</v>
      </c>
      <c r="AC22" s="113" t="e">
        <f t="shared" si="47"/>
        <v>#DIV/0!</v>
      </c>
      <c r="AD22" s="113" t="e">
        <f t="shared" si="47"/>
        <v>#DIV/0!</v>
      </c>
      <c r="AE22" s="113" t="e">
        <f t="shared" si="47"/>
        <v>#DIV/0!</v>
      </c>
      <c r="AF22" s="113" t="e">
        <f t="shared" si="47"/>
        <v>#DIV/0!</v>
      </c>
      <c r="AG22" s="113" t="e">
        <f t="shared" si="47"/>
        <v>#DIV/0!</v>
      </c>
      <c r="AH22" s="113" t="e">
        <f t="shared" si="47"/>
        <v>#DIV/0!</v>
      </c>
      <c r="AI22" s="113" t="e">
        <f t="shared" si="47"/>
        <v>#DIV/0!</v>
      </c>
      <c r="AJ22" s="113" t="e">
        <f t="shared" si="47"/>
        <v>#DIV/0!</v>
      </c>
      <c r="AK22" s="113" t="e">
        <f t="shared" si="47"/>
        <v>#DIV/0!</v>
      </c>
      <c r="AL22" s="113" t="e">
        <f t="shared" si="47"/>
        <v>#DIV/0!</v>
      </c>
      <c r="AM22" s="113" t="e">
        <f t="shared" si="47"/>
        <v>#DIV/0!</v>
      </c>
      <c r="AN22" s="113" t="e">
        <f t="shared" si="47"/>
        <v>#DIV/0!</v>
      </c>
      <c r="AO22" s="113" t="e">
        <f t="shared" si="47"/>
        <v>#DIV/0!</v>
      </c>
      <c r="AP22" s="113" t="e">
        <f t="shared" si="47"/>
        <v>#DIV/0!</v>
      </c>
      <c r="AQ22" s="113" t="e">
        <f t="shared" si="47"/>
        <v>#DIV/0!</v>
      </c>
      <c r="AR22" s="113" t="e">
        <f t="shared" si="47"/>
        <v>#DIV/0!</v>
      </c>
      <c r="AS22" s="113" t="e">
        <f t="shared" si="47"/>
        <v>#DIV/0!</v>
      </c>
      <c r="AT22" s="113" t="e">
        <f t="shared" si="47"/>
        <v>#DIV/0!</v>
      </c>
      <c r="AU22" s="113" t="e">
        <f t="shared" si="47"/>
        <v>#DIV/0!</v>
      </c>
      <c r="AV22" s="113" t="e">
        <f t="shared" si="47"/>
        <v>#DIV/0!</v>
      </c>
      <c r="AW22" s="113" t="e">
        <f t="shared" si="47"/>
        <v>#DIV/0!</v>
      </c>
      <c r="AX22" s="113" t="e">
        <f t="shared" si="47"/>
        <v>#DIV/0!</v>
      </c>
      <c r="AY22" s="113" t="e">
        <f t="shared" si="47"/>
        <v>#DIV/0!</v>
      </c>
      <c r="AZ22" s="113" t="e">
        <f t="shared" si="47"/>
        <v>#DIV/0!</v>
      </c>
      <c r="BA22" s="113" t="e">
        <f t="shared" si="47"/>
        <v>#DIV/0!</v>
      </c>
      <c r="BB22" s="113" t="e">
        <f t="shared" si="47"/>
        <v>#DIV/0!</v>
      </c>
      <c r="BC22" s="113" t="e">
        <f t="shared" si="47"/>
        <v>#DIV/0!</v>
      </c>
      <c r="BD22" s="113" t="e">
        <f t="shared" si="47"/>
        <v>#DIV/0!</v>
      </c>
      <c r="BE22" s="113" t="e">
        <f t="shared" si="47"/>
        <v>#DIV/0!</v>
      </c>
      <c r="BF22" s="113" t="e">
        <f t="shared" si="47"/>
        <v>#DIV/0!</v>
      </c>
      <c r="BG22" s="113" t="e">
        <f t="shared" si="47"/>
        <v>#DIV/0!</v>
      </c>
      <c r="BH22" s="113" t="e">
        <f t="shared" si="47"/>
        <v>#DIV/0!</v>
      </c>
      <c r="BI22" s="113" t="e">
        <f t="shared" si="47"/>
        <v>#DIV/0!</v>
      </c>
      <c r="BJ22" s="113" t="e">
        <f t="shared" si="47"/>
        <v>#DIV/0!</v>
      </c>
      <c r="BK22" s="132"/>
      <c r="BL22" s="132"/>
      <c r="BO22" s="96" t="s">
        <v>285</v>
      </c>
      <c r="BP22" s="129">
        <v>18</v>
      </c>
    </row>
    <row r="23" spans="1:68" x14ac:dyDescent="0.25">
      <c r="B23" s="112" t="s">
        <v>317</v>
      </c>
      <c r="C23" s="113"/>
      <c r="D23" s="113">
        <f t="shared" ref="D23:Y23" si="48">IF(D22&lt;1,$C6*$C7,0)*IF(C22&lt;1,0,1)</f>
        <v>0</v>
      </c>
      <c r="E23" s="113">
        <f t="shared" si="48"/>
        <v>0</v>
      </c>
      <c r="F23" s="113">
        <f t="shared" si="48"/>
        <v>0</v>
      </c>
      <c r="G23" s="113">
        <f t="shared" si="48"/>
        <v>0</v>
      </c>
      <c r="H23" s="113">
        <f t="shared" si="48"/>
        <v>0</v>
      </c>
      <c r="I23" s="113">
        <f t="shared" si="48"/>
        <v>0</v>
      </c>
      <c r="J23" s="113">
        <f t="shared" si="48"/>
        <v>0</v>
      </c>
      <c r="K23" s="113">
        <f t="shared" si="48"/>
        <v>0</v>
      </c>
      <c r="L23" s="113">
        <f t="shared" si="48"/>
        <v>0</v>
      </c>
      <c r="M23" s="113">
        <f t="shared" si="48"/>
        <v>0</v>
      </c>
      <c r="N23" s="113">
        <f t="shared" si="48"/>
        <v>0</v>
      </c>
      <c r="O23" s="113">
        <f t="shared" si="48"/>
        <v>0</v>
      </c>
      <c r="P23" s="113">
        <f t="shared" si="48"/>
        <v>0</v>
      </c>
      <c r="Q23" s="113">
        <f t="shared" si="48"/>
        <v>0</v>
      </c>
      <c r="R23" s="113" t="e">
        <f t="shared" si="48"/>
        <v>#DIV/0!</v>
      </c>
      <c r="S23" s="113" t="e">
        <f t="shared" si="48"/>
        <v>#DIV/0!</v>
      </c>
      <c r="T23" s="113" t="e">
        <f t="shared" si="48"/>
        <v>#DIV/0!</v>
      </c>
      <c r="U23" s="113" t="e">
        <f t="shared" si="48"/>
        <v>#DIV/0!</v>
      </c>
      <c r="V23" s="113" t="e">
        <f t="shared" si="48"/>
        <v>#DIV/0!</v>
      </c>
      <c r="W23" s="113" t="e">
        <f t="shared" si="48"/>
        <v>#DIV/0!</v>
      </c>
      <c r="X23" s="113" t="e">
        <f t="shared" si="48"/>
        <v>#DIV/0!</v>
      </c>
      <c r="Y23" s="113" t="e">
        <f t="shared" si="48"/>
        <v>#DIV/0!</v>
      </c>
      <c r="Z23" s="113" t="e">
        <f t="shared" ref="Z23:AX23" si="49">IF(Z22&lt;1,$C$8*$C$9,0)*IF(Y22&lt;1,0,1)</f>
        <v>#DIV/0!</v>
      </c>
      <c r="AA23" s="113" t="e">
        <f t="shared" si="49"/>
        <v>#DIV/0!</v>
      </c>
      <c r="AB23" s="113" t="e">
        <f t="shared" si="49"/>
        <v>#DIV/0!</v>
      </c>
      <c r="AC23" s="113" t="e">
        <f t="shared" si="49"/>
        <v>#DIV/0!</v>
      </c>
      <c r="AD23" s="113" t="e">
        <f t="shared" si="49"/>
        <v>#DIV/0!</v>
      </c>
      <c r="AE23" s="113" t="e">
        <f t="shared" si="49"/>
        <v>#DIV/0!</v>
      </c>
      <c r="AF23" s="113" t="e">
        <f t="shared" si="49"/>
        <v>#DIV/0!</v>
      </c>
      <c r="AG23" s="113" t="e">
        <f t="shared" si="49"/>
        <v>#DIV/0!</v>
      </c>
      <c r="AH23" s="113" t="e">
        <f t="shared" si="49"/>
        <v>#DIV/0!</v>
      </c>
      <c r="AI23" s="113" t="e">
        <f t="shared" si="49"/>
        <v>#DIV/0!</v>
      </c>
      <c r="AJ23" s="113" t="e">
        <f t="shared" si="49"/>
        <v>#DIV/0!</v>
      </c>
      <c r="AK23" s="113" t="e">
        <f t="shared" si="49"/>
        <v>#DIV/0!</v>
      </c>
      <c r="AL23" s="113" t="e">
        <f t="shared" si="49"/>
        <v>#DIV/0!</v>
      </c>
      <c r="AM23" s="113" t="e">
        <f t="shared" si="49"/>
        <v>#DIV/0!</v>
      </c>
      <c r="AN23" s="113" t="e">
        <f t="shared" si="49"/>
        <v>#DIV/0!</v>
      </c>
      <c r="AO23" s="113" t="e">
        <f t="shared" si="49"/>
        <v>#DIV/0!</v>
      </c>
      <c r="AP23" s="113" t="e">
        <f t="shared" si="49"/>
        <v>#DIV/0!</v>
      </c>
      <c r="AQ23" s="113" t="e">
        <f t="shared" si="49"/>
        <v>#DIV/0!</v>
      </c>
      <c r="AR23" s="113" t="e">
        <f t="shared" si="49"/>
        <v>#DIV/0!</v>
      </c>
      <c r="AS23" s="113" t="e">
        <f t="shared" si="49"/>
        <v>#DIV/0!</v>
      </c>
      <c r="AT23" s="113" t="e">
        <f t="shared" si="49"/>
        <v>#DIV/0!</v>
      </c>
      <c r="AU23" s="113" t="e">
        <f t="shared" si="49"/>
        <v>#DIV/0!</v>
      </c>
      <c r="AV23" s="113" t="e">
        <f t="shared" si="49"/>
        <v>#DIV/0!</v>
      </c>
      <c r="AW23" s="113" t="e">
        <f t="shared" si="49"/>
        <v>#DIV/0!</v>
      </c>
      <c r="AX23" s="113" t="e">
        <f t="shared" si="49"/>
        <v>#DIV/0!</v>
      </c>
      <c r="AY23" s="113" t="e">
        <f t="shared" ref="AY23" si="50">IF(AY22&lt;1,$C$8*$C$9,0)*IF(AX22&lt;1,0,1)</f>
        <v>#DIV/0!</v>
      </c>
      <c r="AZ23" s="113" t="e">
        <f t="shared" ref="AZ23" si="51">IF(AZ22&lt;1,$C$8*$C$9,0)*IF(AY22&lt;1,0,1)</f>
        <v>#DIV/0!</v>
      </c>
      <c r="BA23" s="113" t="e">
        <f t="shared" ref="BA23" si="52">IF(BA22&lt;1,$C$8*$C$9,0)*IF(AZ22&lt;1,0,1)</f>
        <v>#DIV/0!</v>
      </c>
      <c r="BB23" s="113" t="e">
        <f t="shared" ref="BB23" si="53">IF(BB22&lt;1,$C$8*$C$9,0)*IF(BA22&lt;1,0,1)</f>
        <v>#DIV/0!</v>
      </c>
      <c r="BC23" s="113" t="e">
        <f t="shared" ref="BC23" si="54">IF(BC22&lt;1,$C$8*$C$9,0)*IF(BB22&lt;1,0,1)</f>
        <v>#DIV/0!</v>
      </c>
      <c r="BD23" s="113" t="e">
        <f t="shared" ref="BD23" si="55">IF(BD22&lt;1,$C$8*$C$9,0)*IF(BC22&lt;1,0,1)</f>
        <v>#DIV/0!</v>
      </c>
      <c r="BE23" s="113" t="e">
        <f t="shared" ref="BE23" si="56">IF(BE22&lt;1,$C$8*$C$9,0)*IF(BD22&lt;1,0,1)</f>
        <v>#DIV/0!</v>
      </c>
      <c r="BF23" s="113" t="e">
        <f t="shared" ref="BF23" si="57">IF(BF22&lt;1,$C$8*$C$9,0)*IF(BE22&lt;1,0,1)</f>
        <v>#DIV/0!</v>
      </c>
      <c r="BG23" s="113" t="e">
        <f t="shared" ref="BG23" si="58">IF(BG22&lt;1,$C$8*$C$9,0)*IF(BF22&lt;1,0,1)</f>
        <v>#DIV/0!</v>
      </c>
      <c r="BH23" s="113" t="e">
        <f t="shared" ref="BH23" si="59">IF(BH22&lt;1,$C$8*$C$9,0)*IF(BG22&lt;1,0,1)</f>
        <v>#DIV/0!</v>
      </c>
      <c r="BI23" s="113" t="e">
        <f t="shared" ref="BI23" si="60">IF(BI22&lt;1,$C$8*$C$9,0)*IF(BH22&lt;1,0,1)</f>
        <v>#DIV/0!</v>
      </c>
      <c r="BJ23" s="113" t="e">
        <f t="shared" ref="BJ23" si="61">IF(BJ22&lt;1,$C$8*$C$9,0)*IF(BI22&lt;1,0,1)</f>
        <v>#DIV/0!</v>
      </c>
      <c r="BK23" s="132"/>
      <c r="BL23" s="132"/>
      <c r="BO23" s="96" t="s">
        <v>286</v>
      </c>
      <c r="BP23" s="129">
        <v>19</v>
      </c>
    </row>
    <row r="24" spans="1:68" x14ac:dyDescent="0.25">
      <c r="B24" s="114" t="s">
        <v>318</v>
      </c>
      <c r="C24" s="113">
        <f>C17+C18+C23</f>
        <v>0</v>
      </c>
      <c r="D24" s="113">
        <f>D17+D18+D23</f>
        <v>0</v>
      </c>
      <c r="E24" s="113">
        <f t="shared" ref="E24:AX24" si="62">E17+E18+E23</f>
        <v>0</v>
      </c>
      <c r="F24" s="113">
        <f t="shared" si="62"/>
        <v>0</v>
      </c>
      <c r="G24" s="113">
        <f t="shared" si="62"/>
        <v>0</v>
      </c>
      <c r="H24" s="113">
        <f t="shared" si="62"/>
        <v>0</v>
      </c>
      <c r="I24" s="113">
        <f t="shared" si="62"/>
        <v>0</v>
      </c>
      <c r="J24" s="113">
        <f t="shared" si="62"/>
        <v>0</v>
      </c>
      <c r="K24" s="113">
        <f t="shared" si="62"/>
        <v>0</v>
      </c>
      <c r="L24" s="113">
        <f t="shared" si="62"/>
        <v>0</v>
      </c>
      <c r="M24" s="113">
        <f t="shared" si="62"/>
        <v>0</v>
      </c>
      <c r="N24" s="113">
        <f t="shared" si="62"/>
        <v>0</v>
      </c>
      <c r="O24" s="113">
        <f t="shared" si="62"/>
        <v>0</v>
      </c>
      <c r="P24" s="113">
        <f t="shared" si="62"/>
        <v>0</v>
      </c>
      <c r="Q24" s="113" t="e">
        <f t="shared" si="62"/>
        <v>#DIV/0!</v>
      </c>
      <c r="R24" s="113" t="e">
        <f t="shared" si="62"/>
        <v>#DIV/0!</v>
      </c>
      <c r="S24" s="113" t="e">
        <f t="shared" si="62"/>
        <v>#DIV/0!</v>
      </c>
      <c r="T24" s="113" t="e">
        <f t="shared" si="62"/>
        <v>#DIV/0!</v>
      </c>
      <c r="U24" s="113" t="e">
        <f t="shared" si="62"/>
        <v>#DIV/0!</v>
      </c>
      <c r="V24" s="113" t="e">
        <f t="shared" si="62"/>
        <v>#DIV/0!</v>
      </c>
      <c r="W24" s="113" t="e">
        <f t="shared" si="62"/>
        <v>#DIV/0!</v>
      </c>
      <c r="X24" s="113" t="e">
        <f t="shared" si="62"/>
        <v>#DIV/0!</v>
      </c>
      <c r="Y24" s="113" t="e">
        <f t="shared" si="62"/>
        <v>#DIV/0!</v>
      </c>
      <c r="Z24" s="113" t="e">
        <f t="shared" si="62"/>
        <v>#DIV/0!</v>
      </c>
      <c r="AA24" s="113" t="e">
        <f t="shared" si="62"/>
        <v>#DIV/0!</v>
      </c>
      <c r="AB24" s="113" t="e">
        <f t="shared" si="62"/>
        <v>#DIV/0!</v>
      </c>
      <c r="AC24" s="113" t="e">
        <f t="shared" si="62"/>
        <v>#DIV/0!</v>
      </c>
      <c r="AD24" s="113" t="e">
        <f t="shared" si="62"/>
        <v>#DIV/0!</v>
      </c>
      <c r="AE24" s="113" t="e">
        <f t="shared" si="62"/>
        <v>#DIV/0!</v>
      </c>
      <c r="AF24" s="113" t="e">
        <f t="shared" si="62"/>
        <v>#DIV/0!</v>
      </c>
      <c r="AG24" s="113" t="e">
        <f t="shared" si="62"/>
        <v>#DIV/0!</v>
      </c>
      <c r="AH24" s="113" t="e">
        <f t="shared" si="62"/>
        <v>#DIV/0!</v>
      </c>
      <c r="AI24" s="113" t="e">
        <f t="shared" si="62"/>
        <v>#DIV/0!</v>
      </c>
      <c r="AJ24" s="113" t="e">
        <f t="shared" si="62"/>
        <v>#DIV/0!</v>
      </c>
      <c r="AK24" s="113" t="e">
        <f t="shared" si="62"/>
        <v>#DIV/0!</v>
      </c>
      <c r="AL24" s="113" t="e">
        <f t="shared" si="62"/>
        <v>#DIV/0!</v>
      </c>
      <c r="AM24" s="113" t="e">
        <f t="shared" si="62"/>
        <v>#DIV/0!</v>
      </c>
      <c r="AN24" s="113" t="e">
        <f t="shared" si="62"/>
        <v>#DIV/0!</v>
      </c>
      <c r="AO24" s="113" t="e">
        <f t="shared" si="62"/>
        <v>#DIV/0!</v>
      </c>
      <c r="AP24" s="113" t="e">
        <f t="shared" si="62"/>
        <v>#DIV/0!</v>
      </c>
      <c r="AQ24" s="113" t="e">
        <f t="shared" si="62"/>
        <v>#DIV/0!</v>
      </c>
      <c r="AR24" s="113" t="e">
        <f t="shared" si="62"/>
        <v>#DIV/0!</v>
      </c>
      <c r="AS24" s="113" t="e">
        <f t="shared" si="62"/>
        <v>#DIV/0!</v>
      </c>
      <c r="AT24" s="113" t="e">
        <f t="shared" si="62"/>
        <v>#DIV/0!</v>
      </c>
      <c r="AU24" s="113" t="e">
        <f t="shared" si="62"/>
        <v>#DIV/0!</v>
      </c>
      <c r="AV24" s="113" t="e">
        <f t="shared" si="62"/>
        <v>#DIV/0!</v>
      </c>
      <c r="AW24" s="113" t="e">
        <f t="shared" si="62"/>
        <v>#DIV/0!</v>
      </c>
      <c r="AX24" s="113" t="e">
        <f t="shared" si="62"/>
        <v>#DIV/0!</v>
      </c>
      <c r="AY24" s="113" t="e">
        <f t="shared" ref="AY24:BF24" si="63">AY17+AY18+AY23</f>
        <v>#DIV/0!</v>
      </c>
      <c r="AZ24" s="113" t="e">
        <f t="shared" si="63"/>
        <v>#DIV/0!</v>
      </c>
      <c r="BA24" s="113" t="e">
        <f t="shared" si="63"/>
        <v>#DIV/0!</v>
      </c>
      <c r="BB24" s="113" t="e">
        <f t="shared" si="63"/>
        <v>#DIV/0!</v>
      </c>
      <c r="BC24" s="113" t="e">
        <f t="shared" si="63"/>
        <v>#DIV/0!</v>
      </c>
      <c r="BD24" s="113" t="e">
        <f t="shared" si="63"/>
        <v>#DIV/0!</v>
      </c>
      <c r="BE24" s="113" t="e">
        <f t="shared" si="63"/>
        <v>#DIV/0!</v>
      </c>
      <c r="BF24" s="113" t="e">
        <f t="shared" si="63"/>
        <v>#DIV/0!</v>
      </c>
      <c r="BG24" s="113" t="e">
        <f t="shared" ref="BG24:BJ24" si="64">BG17+BG18+BG23</f>
        <v>#DIV/0!</v>
      </c>
      <c r="BH24" s="113" t="e">
        <f t="shared" si="64"/>
        <v>#DIV/0!</v>
      </c>
      <c r="BI24" s="113" t="e">
        <f t="shared" si="64"/>
        <v>#DIV/0!</v>
      </c>
      <c r="BJ24" s="113" t="e">
        <f t="shared" si="64"/>
        <v>#DIV/0!</v>
      </c>
      <c r="BK24" s="132"/>
      <c r="BL24" s="132"/>
      <c r="BO24" s="96" t="s">
        <v>287</v>
      </c>
      <c r="BP24" s="129">
        <v>20</v>
      </c>
    </row>
    <row r="25" spans="1:68" x14ac:dyDescent="0.25">
      <c r="BO25" s="96" t="s">
        <v>288</v>
      </c>
      <c r="BP25" s="129">
        <v>21</v>
      </c>
    </row>
    <row r="26" spans="1:68" x14ac:dyDescent="0.25">
      <c r="BO26" s="96" t="s">
        <v>289</v>
      </c>
      <c r="BP26" s="129">
        <v>22</v>
      </c>
    </row>
    <row r="27" spans="1:68" x14ac:dyDescent="0.25">
      <c r="B27" s="36" t="s">
        <v>344</v>
      </c>
      <c r="C27" s="113">
        <f>+C18</f>
        <v>0</v>
      </c>
      <c r="BO27" s="96" t="s">
        <v>290</v>
      </c>
      <c r="BP27" s="129">
        <v>23</v>
      </c>
    </row>
    <row r="28" spans="1:68" s="64" customFormat="1" x14ac:dyDescent="0.25">
      <c r="A28" s="64" t="s">
        <v>346</v>
      </c>
      <c r="B28" s="65" t="s">
        <v>347</v>
      </c>
      <c r="C28" s="137">
        <f>+IF($C$4=C16,C17,0)</f>
        <v>0</v>
      </c>
      <c r="D28" s="137">
        <f>+IF($C$4=D16,D17,0)+C28-C29</f>
        <v>0</v>
      </c>
      <c r="E28" s="137">
        <f t="shared" ref="E28:K28" si="65">+IF($C$4=E16,E17,0)+D28-D29</f>
        <v>0</v>
      </c>
      <c r="F28" s="137">
        <f t="shared" si="65"/>
        <v>0</v>
      </c>
      <c r="G28" s="137">
        <f t="shared" si="65"/>
        <v>0</v>
      </c>
      <c r="H28" s="137">
        <f t="shared" si="65"/>
        <v>0</v>
      </c>
      <c r="I28" s="137">
        <f t="shared" si="65"/>
        <v>0</v>
      </c>
      <c r="J28" s="137">
        <f t="shared" si="65"/>
        <v>0</v>
      </c>
      <c r="K28" s="137">
        <f t="shared" si="65"/>
        <v>0</v>
      </c>
      <c r="L28" s="137">
        <f t="shared" ref="L28:R28" si="66">+IF($C$4=L16,L17,0)+K28-K29</f>
        <v>0</v>
      </c>
      <c r="M28" s="137">
        <f t="shared" si="66"/>
        <v>0</v>
      </c>
      <c r="N28" s="137">
        <f t="shared" si="66"/>
        <v>0</v>
      </c>
      <c r="O28" s="137">
        <f t="shared" si="66"/>
        <v>0</v>
      </c>
      <c r="P28" s="137">
        <f t="shared" si="66"/>
        <v>0</v>
      </c>
      <c r="Q28" s="137">
        <f t="shared" si="66"/>
        <v>0</v>
      </c>
      <c r="R28" s="137">
        <f t="shared" si="66"/>
        <v>0</v>
      </c>
      <c r="S28" s="137">
        <f t="shared" ref="S28:AB28" si="67">+IF($C$4=S16,S17,0)+R28-R29</f>
        <v>0</v>
      </c>
      <c r="T28" s="137">
        <f t="shared" si="67"/>
        <v>0</v>
      </c>
      <c r="U28" s="137">
        <f t="shared" si="67"/>
        <v>0</v>
      </c>
      <c r="V28" s="137">
        <f t="shared" si="67"/>
        <v>0</v>
      </c>
      <c r="W28" s="137">
        <f t="shared" si="67"/>
        <v>0</v>
      </c>
      <c r="X28" s="137">
        <f t="shared" si="67"/>
        <v>0</v>
      </c>
      <c r="Y28" s="137">
        <f t="shared" si="67"/>
        <v>0</v>
      </c>
      <c r="Z28" s="137">
        <f t="shared" si="67"/>
        <v>0</v>
      </c>
      <c r="AA28" s="137">
        <f t="shared" si="67"/>
        <v>0</v>
      </c>
      <c r="AB28" s="137">
        <f t="shared" si="67"/>
        <v>0</v>
      </c>
      <c r="AC28" s="137">
        <f t="shared" ref="AC28:BJ28" si="68">+IF($C$4=AC16,AC17,0)+AB28-AB29</f>
        <v>0</v>
      </c>
      <c r="AD28" s="137">
        <f t="shared" si="68"/>
        <v>0</v>
      </c>
      <c r="AE28" s="137">
        <f t="shared" si="68"/>
        <v>0</v>
      </c>
      <c r="AF28" s="137">
        <f t="shared" si="68"/>
        <v>0</v>
      </c>
      <c r="AG28" s="137">
        <f t="shared" si="68"/>
        <v>0</v>
      </c>
      <c r="AH28" s="137">
        <f t="shared" si="68"/>
        <v>0</v>
      </c>
      <c r="AI28" s="137">
        <f t="shared" si="68"/>
        <v>0</v>
      </c>
      <c r="AJ28" s="137">
        <f t="shared" si="68"/>
        <v>0</v>
      </c>
      <c r="AK28" s="137">
        <f t="shared" si="68"/>
        <v>0</v>
      </c>
      <c r="AL28" s="137">
        <f t="shared" si="68"/>
        <v>0</v>
      </c>
      <c r="AM28" s="137">
        <f t="shared" si="68"/>
        <v>0</v>
      </c>
      <c r="AN28" s="137">
        <f t="shared" si="68"/>
        <v>0</v>
      </c>
      <c r="AO28" s="137">
        <f t="shared" si="68"/>
        <v>0</v>
      </c>
      <c r="AP28" s="137">
        <f t="shared" si="68"/>
        <v>0</v>
      </c>
      <c r="AQ28" s="137">
        <f t="shared" si="68"/>
        <v>0</v>
      </c>
      <c r="AR28" s="137">
        <f t="shared" si="68"/>
        <v>0</v>
      </c>
      <c r="AS28" s="137">
        <f t="shared" si="68"/>
        <v>0</v>
      </c>
      <c r="AT28" s="137">
        <f t="shared" si="68"/>
        <v>0</v>
      </c>
      <c r="AU28" s="137">
        <f t="shared" si="68"/>
        <v>0</v>
      </c>
      <c r="AV28" s="137">
        <f t="shared" si="68"/>
        <v>0</v>
      </c>
      <c r="AW28" s="137">
        <f t="shared" si="68"/>
        <v>0</v>
      </c>
      <c r="AX28" s="137">
        <f t="shared" si="68"/>
        <v>0</v>
      </c>
      <c r="AY28" s="137">
        <f t="shared" si="68"/>
        <v>0</v>
      </c>
      <c r="AZ28" s="137">
        <f t="shared" si="68"/>
        <v>0</v>
      </c>
      <c r="BA28" s="137">
        <f t="shared" si="68"/>
        <v>0</v>
      </c>
      <c r="BB28" s="137">
        <f t="shared" si="68"/>
        <v>0</v>
      </c>
      <c r="BC28" s="137">
        <f t="shared" si="68"/>
        <v>0</v>
      </c>
      <c r="BD28" s="137">
        <f t="shared" si="68"/>
        <v>0</v>
      </c>
      <c r="BE28" s="137">
        <f t="shared" si="68"/>
        <v>0</v>
      </c>
      <c r="BF28" s="137">
        <f t="shared" si="68"/>
        <v>0</v>
      </c>
      <c r="BG28" s="137">
        <f t="shared" si="68"/>
        <v>0</v>
      </c>
      <c r="BH28" s="137">
        <f t="shared" si="68"/>
        <v>0</v>
      </c>
      <c r="BI28" s="137">
        <f t="shared" si="68"/>
        <v>0</v>
      </c>
      <c r="BJ28" s="137">
        <f t="shared" si="68"/>
        <v>0</v>
      </c>
      <c r="BO28" s="64" t="s">
        <v>291</v>
      </c>
      <c r="BP28" s="138">
        <v>24</v>
      </c>
    </row>
    <row r="29" spans="1:68" s="133" customFormat="1" x14ac:dyDescent="0.25">
      <c r="A29" s="133" t="s">
        <v>348</v>
      </c>
      <c r="B29" s="134" t="s">
        <v>349</v>
      </c>
      <c r="C29" s="135">
        <f>+IF(C28=0,0,(($C$8*$C$6)/$C$9))</f>
        <v>0</v>
      </c>
      <c r="D29" s="135">
        <f t="shared" ref="D29:F29" si="69">+IF(D28=0,0,(($C$8*$C$6)/$C$9))</f>
        <v>0</v>
      </c>
      <c r="E29" s="135">
        <f t="shared" si="69"/>
        <v>0</v>
      </c>
      <c r="F29" s="135">
        <f t="shared" si="69"/>
        <v>0</v>
      </c>
      <c r="G29" s="135">
        <f>+IF(G28&lt;ABS(1),0,(($C$8*$C$6)/$C$9))</f>
        <v>0</v>
      </c>
      <c r="H29" s="145">
        <f t="shared" ref="H29:AI29" si="70">+IF(H28&lt;ABS(1),0,(($C$8*$C$6)/$C$9))</f>
        <v>0</v>
      </c>
      <c r="I29" s="135">
        <f t="shared" si="70"/>
        <v>0</v>
      </c>
      <c r="J29" s="135">
        <f t="shared" si="70"/>
        <v>0</v>
      </c>
      <c r="K29" s="135">
        <f t="shared" si="70"/>
        <v>0</v>
      </c>
      <c r="L29" s="135">
        <f t="shared" si="70"/>
        <v>0</v>
      </c>
      <c r="M29" s="135">
        <f t="shared" si="70"/>
        <v>0</v>
      </c>
      <c r="N29" s="135">
        <f t="shared" si="70"/>
        <v>0</v>
      </c>
      <c r="O29" s="135">
        <f t="shared" si="70"/>
        <v>0</v>
      </c>
      <c r="P29" s="135">
        <f t="shared" si="70"/>
        <v>0</v>
      </c>
      <c r="Q29" s="135">
        <f t="shared" si="70"/>
        <v>0</v>
      </c>
      <c r="R29" s="135">
        <f t="shared" si="70"/>
        <v>0</v>
      </c>
      <c r="S29" s="135">
        <f t="shared" si="70"/>
        <v>0</v>
      </c>
      <c r="T29" s="135">
        <f t="shared" si="70"/>
        <v>0</v>
      </c>
      <c r="U29" s="135">
        <f t="shared" si="70"/>
        <v>0</v>
      </c>
      <c r="V29" s="135">
        <f t="shared" si="70"/>
        <v>0</v>
      </c>
      <c r="W29" s="135">
        <f t="shared" si="70"/>
        <v>0</v>
      </c>
      <c r="X29" s="135">
        <f t="shared" si="70"/>
        <v>0</v>
      </c>
      <c r="Y29" s="135">
        <f t="shared" si="70"/>
        <v>0</v>
      </c>
      <c r="Z29" s="135">
        <f t="shared" si="70"/>
        <v>0</v>
      </c>
      <c r="AA29" s="135">
        <f t="shared" si="70"/>
        <v>0</v>
      </c>
      <c r="AB29" s="135">
        <f t="shared" si="70"/>
        <v>0</v>
      </c>
      <c r="AC29" s="135">
        <f t="shared" si="70"/>
        <v>0</v>
      </c>
      <c r="AD29" s="135">
        <f t="shared" si="70"/>
        <v>0</v>
      </c>
      <c r="AE29" s="135">
        <f t="shared" si="70"/>
        <v>0</v>
      </c>
      <c r="AF29" s="135">
        <f t="shared" si="70"/>
        <v>0</v>
      </c>
      <c r="AG29" s="135">
        <f t="shared" si="70"/>
        <v>0</v>
      </c>
      <c r="AH29" s="135">
        <f t="shared" si="70"/>
        <v>0</v>
      </c>
      <c r="AI29" s="135">
        <f t="shared" si="70"/>
        <v>0</v>
      </c>
      <c r="AJ29" s="135">
        <f t="shared" ref="AJ29" si="71">+IF(AJ28&lt;ABS(1),0,(($C$8*$C$6)/$C$9))</f>
        <v>0</v>
      </c>
      <c r="AK29" s="135">
        <f t="shared" ref="AK29" si="72">+IF(AK28&lt;ABS(1),0,(($C$8*$C$6)/$C$9))</f>
        <v>0</v>
      </c>
      <c r="AL29" s="135">
        <f t="shared" ref="AL29" si="73">+IF(AL28&lt;ABS(1),0,(($C$8*$C$6)/$C$9))</f>
        <v>0</v>
      </c>
      <c r="AM29" s="135">
        <f t="shared" ref="AM29" si="74">+IF(AM28&lt;ABS(1),0,(($C$8*$C$6)/$C$9))</f>
        <v>0</v>
      </c>
      <c r="AN29" s="135">
        <f t="shared" ref="AN29" si="75">+IF(AN28&lt;ABS(1),0,(($C$8*$C$6)/$C$9))</f>
        <v>0</v>
      </c>
      <c r="AO29" s="135">
        <f t="shared" ref="AO29" si="76">+IF(AO28&lt;ABS(1),0,(($C$8*$C$6)/$C$9))</f>
        <v>0</v>
      </c>
      <c r="AP29" s="135">
        <f t="shared" ref="AP29" si="77">+IF(AP28&lt;ABS(1),0,(($C$8*$C$6)/$C$9))</f>
        <v>0</v>
      </c>
      <c r="AQ29" s="135">
        <f t="shared" ref="AQ29" si="78">+IF(AQ28&lt;ABS(1),0,(($C$8*$C$6)/$C$9))</f>
        <v>0</v>
      </c>
      <c r="AR29" s="135">
        <f t="shared" ref="AR29" si="79">+IF(AR28&lt;ABS(1),0,(($C$8*$C$6)/$C$9))</f>
        <v>0</v>
      </c>
      <c r="AS29" s="135">
        <f t="shared" ref="AS29" si="80">+IF(AS28&lt;ABS(1),0,(($C$8*$C$6)/$C$9))</f>
        <v>0</v>
      </c>
      <c r="AT29" s="135">
        <f t="shared" ref="AT29" si="81">+IF(AT28&lt;ABS(1),0,(($C$8*$C$6)/$C$9))</f>
        <v>0</v>
      </c>
      <c r="AU29" s="135">
        <f t="shared" ref="AU29" si="82">+IF(AU28&lt;ABS(1),0,(($C$8*$C$6)/$C$9))</f>
        <v>0</v>
      </c>
      <c r="AV29" s="135">
        <f t="shared" ref="AV29" si="83">+IF(AV28&lt;ABS(1),0,(($C$8*$C$6)/$C$9))</f>
        <v>0</v>
      </c>
      <c r="AW29" s="135">
        <f t="shared" ref="AW29" si="84">+IF(AW28&lt;ABS(1),0,(($C$8*$C$6)/$C$9))</f>
        <v>0</v>
      </c>
      <c r="AX29" s="135">
        <f t="shared" ref="AX29" si="85">+IF(AX28&lt;ABS(1),0,(($C$8*$C$6)/$C$9))</f>
        <v>0</v>
      </c>
      <c r="AY29" s="135">
        <f t="shared" ref="AY29" si="86">+IF(AY28&lt;ABS(1),0,(($C$8*$C$6)/$C$9))</f>
        <v>0</v>
      </c>
      <c r="AZ29" s="135">
        <f t="shared" ref="AZ29" si="87">+IF(AZ28&lt;ABS(1),0,(($C$8*$C$6)/$C$9))</f>
        <v>0</v>
      </c>
      <c r="BA29" s="135">
        <f t="shared" ref="BA29" si="88">+IF(BA28&lt;ABS(1),0,(($C$8*$C$6)/$C$9))</f>
        <v>0</v>
      </c>
      <c r="BB29" s="135">
        <f t="shared" ref="BB29" si="89">+IF(BB28&lt;ABS(1),0,(($C$8*$C$6)/$C$9))</f>
        <v>0</v>
      </c>
      <c r="BC29" s="135">
        <f t="shared" ref="BC29" si="90">+IF(BC28&lt;ABS(1),0,(($C$8*$C$6)/$C$9))</f>
        <v>0</v>
      </c>
      <c r="BD29" s="135">
        <f t="shared" ref="BD29" si="91">+IF(BD28&lt;ABS(1),0,(($C$8*$C$6)/$C$9))</f>
        <v>0</v>
      </c>
      <c r="BE29" s="135">
        <f t="shared" ref="BE29" si="92">+IF(BE28&lt;ABS(1),0,(($C$8*$C$6)/$C$9))</f>
        <v>0</v>
      </c>
      <c r="BF29" s="135">
        <f t="shared" ref="BF29" si="93">+IF(BF28&lt;ABS(1),0,(($C$8*$C$6)/$C$9))</f>
        <v>0</v>
      </c>
      <c r="BG29" s="135">
        <f t="shared" ref="BG29" si="94">+IF(BG28&lt;ABS(1),0,(($C$8*$C$6)/$C$9))</f>
        <v>0</v>
      </c>
      <c r="BH29" s="135">
        <f t="shared" ref="BH29" si="95">+IF(BH28&lt;ABS(1),0,(($C$8*$C$6)/$C$9))</f>
        <v>0</v>
      </c>
      <c r="BI29" s="135">
        <f t="shared" ref="BI29" si="96">+IF(BI28&lt;ABS(1),0,(($C$8*$C$6)/$C$9))</f>
        <v>0</v>
      </c>
      <c r="BJ29" s="135">
        <f t="shared" ref="BJ29" si="97">+IF(BJ28&lt;ABS(1),0,(($C$8*$C$6)/$C$9))</f>
        <v>0</v>
      </c>
      <c r="BO29" s="133" t="s">
        <v>292</v>
      </c>
      <c r="BP29" s="136">
        <v>25</v>
      </c>
    </row>
    <row r="30" spans="1:68" s="133" customFormat="1" x14ac:dyDescent="0.25">
      <c r="A30" s="133" t="s">
        <v>348</v>
      </c>
      <c r="B30" s="134" t="s">
        <v>350</v>
      </c>
      <c r="C30" s="135">
        <f>+IFERROR(C19,0)</f>
        <v>0</v>
      </c>
      <c r="D30" s="135">
        <f t="shared" ref="D30:BJ30" si="98">+IFERROR(D19,0)</f>
        <v>0</v>
      </c>
      <c r="E30" s="135">
        <f t="shared" si="98"/>
        <v>0</v>
      </c>
      <c r="F30" s="135">
        <f t="shared" si="98"/>
        <v>0</v>
      </c>
      <c r="G30" s="135">
        <f t="shared" si="98"/>
        <v>0</v>
      </c>
      <c r="H30" s="135">
        <f t="shared" si="98"/>
        <v>0</v>
      </c>
      <c r="I30" s="135">
        <f t="shared" si="98"/>
        <v>0</v>
      </c>
      <c r="J30" s="135">
        <f t="shared" si="98"/>
        <v>0</v>
      </c>
      <c r="K30" s="135">
        <f t="shared" si="98"/>
        <v>0</v>
      </c>
      <c r="L30" s="135">
        <f t="shared" si="98"/>
        <v>0</v>
      </c>
      <c r="M30" s="135">
        <f t="shared" si="98"/>
        <v>0</v>
      </c>
      <c r="N30" s="135">
        <f t="shared" si="98"/>
        <v>0</v>
      </c>
      <c r="O30" s="135">
        <f t="shared" si="98"/>
        <v>0</v>
      </c>
      <c r="P30" s="135">
        <f t="shared" si="98"/>
        <v>0</v>
      </c>
      <c r="Q30" s="135">
        <f t="shared" si="98"/>
        <v>0</v>
      </c>
      <c r="R30" s="135">
        <f t="shared" si="98"/>
        <v>0</v>
      </c>
      <c r="S30" s="135">
        <f t="shared" si="98"/>
        <v>0</v>
      </c>
      <c r="T30" s="135">
        <f t="shared" si="98"/>
        <v>0</v>
      </c>
      <c r="U30" s="135">
        <f t="shared" si="98"/>
        <v>0</v>
      </c>
      <c r="V30" s="135">
        <f t="shared" si="98"/>
        <v>0</v>
      </c>
      <c r="W30" s="135">
        <f t="shared" si="98"/>
        <v>0</v>
      </c>
      <c r="X30" s="135">
        <f t="shared" si="98"/>
        <v>0</v>
      </c>
      <c r="Y30" s="135">
        <f t="shared" si="98"/>
        <v>0</v>
      </c>
      <c r="Z30" s="135">
        <f t="shared" si="98"/>
        <v>0</v>
      </c>
      <c r="AA30" s="135">
        <f t="shared" si="98"/>
        <v>0</v>
      </c>
      <c r="AB30" s="135">
        <f t="shared" si="98"/>
        <v>0</v>
      </c>
      <c r="AC30" s="135">
        <f t="shared" si="98"/>
        <v>0</v>
      </c>
      <c r="AD30" s="135">
        <f t="shared" si="98"/>
        <v>0</v>
      </c>
      <c r="AE30" s="135">
        <f t="shared" si="98"/>
        <v>0</v>
      </c>
      <c r="AF30" s="135">
        <f t="shared" si="98"/>
        <v>0</v>
      </c>
      <c r="AG30" s="135">
        <f t="shared" si="98"/>
        <v>0</v>
      </c>
      <c r="AH30" s="135">
        <f t="shared" si="98"/>
        <v>0</v>
      </c>
      <c r="AI30" s="135">
        <f t="shared" si="98"/>
        <v>0</v>
      </c>
      <c r="AJ30" s="135">
        <f t="shared" si="98"/>
        <v>0</v>
      </c>
      <c r="AK30" s="135">
        <f t="shared" si="98"/>
        <v>0</v>
      </c>
      <c r="AL30" s="135">
        <f t="shared" si="98"/>
        <v>0</v>
      </c>
      <c r="AM30" s="135">
        <f t="shared" si="98"/>
        <v>0</v>
      </c>
      <c r="AN30" s="135">
        <f t="shared" si="98"/>
        <v>0</v>
      </c>
      <c r="AO30" s="135">
        <f t="shared" si="98"/>
        <v>0</v>
      </c>
      <c r="AP30" s="135">
        <f t="shared" si="98"/>
        <v>0</v>
      </c>
      <c r="AQ30" s="135">
        <f t="shared" si="98"/>
        <v>0</v>
      </c>
      <c r="AR30" s="135">
        <f t="shared" si="98"/>
        <v>0</v>
      </c>
      <c r="AS30" s="135">
        <f t="shared" si="98"/>
        <v>0</v>
      </c>
      <c r="AT30" s="135">
        <f t="shared" si="98"/>
        <v>0</v>
      </c>
      <c r="AU30" s="135">
        <f t="shared" si="98"/>
        <v>0</v>
      </c>
      <c r="AV30" s="135">
        <f t="shared" si="98"/>
        <v>0</v>
      </c>
      <c r="AW30" s="135">
        <f t="shared" si="98"/>
        <v>0</v>
      </c>
      <c r="AX30" s="135">
        <f t="shared" si="98"/>
        <v>0</v>
      </c>
      <c r="AY30" s="135">
        <f t="shared" si="98"/>
        <v>0</v>
      </c>
      <c r="AZ30" s="135">
        <f t="shared" si="98"/>
        <v>0</v>
      </c>
      <c r="BA30" s="135">
        <f t="shared" si="98"/>
        <v>0</v>
      </c>
      <c r="BB30" s="135">
        <f t="shared" si="98"/>
        <v>0</v>
      </c>
      <c r="BC30" s="135">
        <f t="shared" si="98"/>
        <v>0</v>
      </c>
      <c r="BD30" s="135">
        <f t="shared" si="98"/>
        <v>0</v>
      </c>
      <c r="BE30" s="135">
        <f t="shared" si="98"/>
        <v>0</v>
      </c>
      <c r="BF30" s="135">
        <f t="shared" si="98"/>
        <v>0</v>
      </c>
      <c r="BG30" s="135">
        <f t="shared" si="98"/>
        <v>0</v>
      </c>
      <c r="BH30" s="135">
        <f t="shared" si="98"/>
        <v>0</v>
      </c>
      <c r="BI30" s="135">
        <f t="shared" si="98"/>
        <v>0</v>
      </c>
      <c r="BJ30" s="135">
        <f t="shared" si="98"/>
        <v>0</v>
      </c>
      <c r="BP30" s="136"/>
    </row>
    <row r="31" spans="1:68" s="133" customFormat="1" x14ac:dyDescent="0.25">
      <c r="A31" s="133" t="s">
        <v>348</v>
      </c>
      <c r="B31" s="134" t="s">
        <v>351</v>
      </c>
      <c r="C31" s="135">
        <f>+IFERROR(C21,0)</f>
        <v>0</v>
      </c>
      <c r="D31" s="135">
        <f t="shared" ref="D31:BJ31" si="99">+IFERROR(D21,0)</f>
        <v>0</v>
      </c>
      <c r="E31" s="135">
        <f t="shared" si="99"/>
        <v>0</v>
      </c>
      <c r="F31" s="135">
        <f t="shared" si="99"/>
        <v>0</v>
      </c>
      <c r="G31" s="135">
        <f t="shared" si="99"/>
        <v>0</v>
      </c>
      <c r="H31" s="135">
        <f t="shared" si="99"/>
        <v>0</v>
      </c>
      <c r="I31" s="135">
        <f t="shared" si="99"/>
        <v>0</v>
      </c>
      <c r="J31" s="135">
        <f t="shared" si="99"/>
        <v>0</v>
      </c>
      <c r="K31" s="135">
        <f t="shared" si="99"/>
        <v>0</v>
      </c>
      <c r="L31" s="135">
        <f t="shared" si="99"/>
        <v>0</v>
      </c>
      <c r="M31" s="135">
        <f t="shared" si="99"/>
        <v>0</v>
      </c>
      <c r="N31" s="135">
        <f t="shared" si="99"/>
        <v>0</v>
      </c>
      <c r="O31" s="135">
        <f t="shared" si="99"/>
        <v>0</v>
      </c>
      <c r="P31" s="135">
        <f t="shared" si="99"/>
        <v>0</v>
      </c>
      <c r="Q31" s="135">
        <f t="shared" si="99"/>
        <v>0</v>
      </c>
      <c r="R31" s="135">
        <f t="shared" si="99"/>
        <v>0</v>
      </c>
      <c r="S31" s="135">
        <f t="shared" si="99"/>
        <v>0</v>
      </c>
      <c r="T31" s="135">
        <f t="shared" si="99"/>
        <v>0</v>
      </c>
      <c r="U31" s="135">
        <f t="shared" si="99"/>
        <v>0</v>
      </c>
      <c r="V31" s="135">
        <f t="shared" si="99"/>
        <v>0</v>
      </c>
      <c r="W31" s="135">
        <f t="shared" si="99"/>
        <v>0</v>
      </c>
      <c r="X31" s="135">
        <f t="shared" si="99"/>
        <v>0</v>
      </c>
      <c r="Y31" s="135">
        <f t="shared" si="99"/>
        <v>0</v>
      </c>
      <c r="Z31" s="135">
        <f t="shared" si="99"/>
        <v>0</v>
      </c>
      <c r="AA31" s="135">
        <f t="shared" si="99"/>
        <v>0</v>
      </c>
      <c r="AB31" s="135">
        <f t="shared" si="99"/>
        <v>0</v>
      </c>
      <c r="AC31" s="135">
        <f t="shared" si="99"/>
        <v>0</v>
      </c>
      <c r="AD31" s="135">
        <f t="shared" si="99"/>
        <v>0</v>
      </c>
      <c r="AE31" s="135">
        <f t="shared" si="99"/>
        <v>0</v>
      </c>
      <c r="AF31" s="135">
        <f t="shared" si="99"/>
        <v>0</v>
      </c>
      <c r="AG31" s="135">
        <f t="shared" si="99"/>
        <v>0</v>
      </c>
      <c r="AH31" s="135">
        <f t="shared" si="99"/>
        <v>0</v>
      </c>
      <c r="AI31" s="135">
        <f t="shared" si="99"/>
        <v>0</v>
      </c>
      <c r="AJ31" s="135">
        <f t="shared" si="99"/>
        <v>0</v>
      </c>
      <c r="AK31" s="135">
        <f t="shared" si="99"/>
        <v>0</v>
      </c>
      <c r="AL31" s="135">
        <f t="shared" si="99"/>
        <v>0</v>
      </c>
      <c r="AM31" s="135">
        <f t="shared" si="99"/>
        <v>0</v>
      </c>
      <c r="AN31" s="135">
        <f t="shared" si="99"/>
        <v>0</v>
      </c>
      <c r="AO31" s="135">
        <f t="shared" si="99"/>
        <v>0</v>
      </c>
      <c r="AP31" s="135">
        <f t="shared" si="99"/>
        <v>0</v>
      </c>
      <c r="AQ31" s="135">
        <f t="shared" si="99"/>
        <v>0</v>
      </c>
      <c r="AR31" s="135">
        <f t="shared" si="99"/>
        <v>0</v>
      </c>
      <c r="AS31" s="135">
        <f t="shared" si="99"/>
        <v>0</v>
      </c>
      <c r="AT31" s="135">
        <f t="shared" si="99"/>
        <v>0</v>
      </c>
      <c r="AU31" s="135">
        <f t="shared" si="99"/>
        <v>0</v>
      </c>
      <c r="AV31" s="135">
        <f t="shared" si="99"/>
        <v>0</v>
      </c>
      <c r="AW31" s="135">
        <f t="shared" si="99"/>
        <v>0</v>
      </c>
      <c r="AX31" s="135">
        <f t="shared" si="99"/>
        <v>0</v>
      </c>
      <c r="AY31" s="135">
        <f t="shared" si="99"/>
        <v>0</v>
      </c>
      <c r="AZ31" s="135">
        <f t="shared" si="99"/>
        <v>0</v>
      </c>
      <c r="BA31" s="135">
        <f t="shared" si="99"/>
        <v>0</v>
      </c>
      <c r="BB31" s="135">
        <f t="shared" si="99"/>
        <v>0</v>
      </c>
      <c r="BC31" s="135">
        <f t="shared" si="99"/>
        <v>0</v>
      </c>
      <c r="BD31" s="135">
        <f t="shared" si="99"/>
        <v>0</v>
      </c>
      <c r="BE31" s="135">
        <f t="shared" si="99"/>
        <v>0</v>
      </c>
      <c r="BF31" s="135">
        <f t="shared" si="99"/>
        <v>0</v>
      </c>
      <c r="BG31" s="135">
        <f t="shared" si="99"/>
        <v>0</v>
      </c>
      <c r="BH31" s="135">
        <f t="shared" si="99"/>
        <v>0</v>
      </c>
      <c r="BI31" s="135">
        <f t="shared" si="99"/>
        <v>0</v>
      </c>
      <c r="BJ31" s="135">
        <f t="shared" si="99"/>
        <v>0</v>
      </c>
      <c r="BP31" s="136"/>
    </row>
    <row r="32" spans="1:68" s="133" customFormat="1" x14ac:dyDescent="0.25">
      <c r="A32" s="133" t="s">
        <v>348</v>
      </c>
      <c r="B32" s="134" t="s">
        <v>345</v>
      </c>
      <c r="C32" s="135">
        <f>+IFERROR(C23,0)</f>
        <v>0</v>
      </c>
      <c r="D32" s="135">
        <f t="shared" ref="D32:BJ32" si="100">+IFERROR(D23,0)</f>
        <v>0</v>
      </c>
      <c r="E32" s="135">
        <f t="shared" si="100"/>
        <v>0</v>
      </c>
      <c r="F32" s="135">
        <f t="shared" si="100"/>
        <v>0</v>
      </c>
      <c r="G32" s="135">
        <f t="shared" si="100"/>
        <v>0</v>
      </c>
      <c r="H32" s="135">
        <f t="shared" si="100"/>
        <v>0</v>
      </c>
      <c r="I32" s="135">
        <f t="shared" si="100"/>
        <v>0</v>
      </c>
      <c r="J32" s="135">
        <f t="shared" si="100"/>
        <v>0</v>
      </c>
      <c r="K32" s="135">
        <f t="shared" si="100"/>
        <v>0</v>
      </c>
      <c r="L32" s="135">
        <f t="shared" si="100"/>
        <v>0</v>
      </c>
      <c r="M32" s="135">
        <f t="shared" si="100"/>
        <v>0</v>
      </c>
      <c r="N32" s="135">
        <f t="shared" si="100"/>
        <v>0</v>
      </c>
      <c r="O32" s="135">
        <f t="shared" si="100"/>
        <v>0</v>
      </c>
      <c r="P32" s="135">
        <f t="shared" si="100"/>
        <v>0</v>
      </c>
      <c r="Q32" s="135">
        <f t="shared" si="100"/>
        <v>0</v>
      </c>
      <c r="R32" s="135">
        <f t="shared" si="100"/>
        <v>0</v>
      </c>
      <c r="S32" s="135">
        <f t="shared" si="100"/>
        <v>0</v>
      </c>
      <c r="T32" s="135">
        <f t="shared" si="100"/>
        <v>0</v>
      </c>
      <c r="U32" s="135">
        <f t="shared" si="100"/>
        <v>0</v>
      </c>
      <c r="V32" s="135">
        <f t="shared" si="100"/>
        <v>0</v>
      </c>
      <c r="W32" s="135">
        <f t="shared" si="100"/>
        <v>0</v>
      </c>
      <c r="X32" s="135">
        <f t="shared" si="100"/>
        <v>0</v>
      </c>
      <c r="Y32" s="135">
        <f t="shared" si="100"/>
        <v>0</v>
      </c>
      <c r="Z32" s="135">
        <f t="shared" si="100"/>
        <v>0</v>
      </c>
      <c r="AA32" s="135">
        <f t="shared" si="100"/>
        <v>0</v>
      </c>
      <c r="AB32" s="135">
        <f t="shared" si="100"/>
        <v>0</v>
      </c>
      <c r="AC32" s="135">
        <f t="shared" si="100"/>
        <v>0</v>
      </c>
      <c r="AD32" s="135">
        <f t="shared" si="100"/>
        <v>0</v>
      </c>
      <c r="AE32" s="135">
        <f t="shared" si="100"/>
        <v>0</v>
      </c>
      <c r="AF32" s="135">
        <f t="shared" si="100"/>
        <v>0</v>
      </c>
      <c r="AG32" s="135">
        <f t="shared" si="100"/>
        <v>0</v>
      </c>
      <c r="AH32" s="135">
        <f t="shared" si="100"/>
        <v>0</v>
      </c>
      <c r="AI32" s="135">
        <f t="shared" si="100"/>
        <v>0</v>
      </c>
      <c r="AJ32" s="135">
        <f t="shared" si="100"/>
        <v>0</v>
      </c>
      <c r="AK32" s="135">
        <f t="shared" si="100"/>
        <v>0</v>
      </c>
      <c r="AL32" s="135">
        <f t="shared" si="100"/>
        <v>0</v>
      </c>
      <c r="AM32" s="135">
        <f t="shared" si="100"/>
        <v>0</v>
      </c>
      <c r="AN32" s="135">
        <f t="shared" si="100"/>
        <v>0</v>
      </c>
      <c r="AO32" s="135">
        <f t="shared" si="100"/>
        <v>0</v>
      </c>
      <c r="AP32" s="135">
        <f t="shared" si="100"/>
        <v>0</v>
      </c>
      <c r="AQ32" s="135">
        <f t="shared" si="100"/>
        <v>0</v>
      </c>
      <c r="AR32" s="135">
        <f t="shared" si="100"/>
        <v>0</v>
      </c>
      <c r="AS32" s="135">
        <f t="shared" si="100"/>
        <v>0</v>
      </c>
      <c r="AT32" s="135">
        <f t="shared" si="100"/>
        <v>0</v>
      </c>
      <c r="AU32" s="135">
        <f t="shared" si="100"/>
        <v>0</v>
      </c>
      <c r="AV32" s="135">
        <f t="shared" si="100"/>
        <v>0</v>
      </c>
      <c r="AW32" s="135">
        <f t="shared" si="100"/>
        <v>0</v>
      </c>
      <c r="AX32" s="135">
        <f t="shared" si="100"/>
        <v>0</v>
      </c>
      <c r="AY32" s="135">
        <f t="shared" si="100"/>
        <v>0</v>
      </c>
      <c r="AZ32" s="135">
        <f t="shared" si="100"/>
        <v>0</v>
      </c>
      <c r="BA32" s="135">
        <f t="shared" si="100"/>
        <v>0</v>
      </c>
      <c r="BB32" s="135">
        <f t="shared" si="100"/>
        <v>0</v>
      </c>
      <c r="BC32" s="135">
        <f t="shared" si="100"/>
        <v>0</v>
      </c>
      <c r="BD32" s="135">
        <f t="shared" si="100"/>
        <v>0</v>
      </c>
      <c r="BE32" s="135">
        <f t="shared" si="100"/>
        <v>0</v>
      </c>
      <c r="BF32" s="135">
        <f t="shared" si="100"/>
        <v>0</v>
      </c>
      <c r="BG32" s="135">
        <f t="shared" si="100"/>
        <v>0</v>
      </c>
      <c r="BH32" s="135">
        <f t="shared" si="100"/>
        <v>0</v>
      </c>
      <c r="BI32" s="135">
        <f t="shared" si="100"/>
        <v>0</v>
      </c>
      <c r="BJ32" s="135">
        <f t="shared" si="100"/>
        <v>0</v>
      </c>
      <c r="BO32" s="133" t="s">
        <v>293</v>
      </c>
      <c r="BP32" s="136">
        <v>26</v>
      </c>
    </row>
    <row r="33" spans="2:68" s="22" customFormat="1" x14ac:dyDescent="0.25">
      <c r="B33" s="139" t="s">
        <v>352</v>
      </c>
      <c r="C33" s="140">
        <f>+IFERROR(C24,0)</f>
        <v>0</v>
      </c>
      <c r="D33" s="140">
        <f t="shared" ref="D33:BJ33" si="101">+IFERROR(D24,0)</f>
        <v>0</v>
      </c>
      <c r="E33" s="140">
        <f t="shared" si="101"/>
        <v>0</v>
      </c>
      <c r="F33" s="140">
        <f t="shared" si="101"/>
        <v>0</v>
      </c>
      <c r="G33" s="140">
        <f t="shared" si="101"/>
        <v>0</v>
      </c>
      <c r="H33" s="140">
        <f t="shared" si="101"/>
        <v>0</v>
      </c>
      <c r="I33" s="140">
        <f t="shared" si="101"/>
        <v>0</v>
      </c>
      <c r="J33" s="140">
        <f t="shared" si="101"/>
        <v>0</v>
      </c>
      <c r="K33" s="140">
        <f t="shared" si="101"/>
        <v>0</v>
      </c>
      <c r="L33" s="140">
        <f t="shared" si="101"/>
        <v>0</v>
      </c>
      <c r="M33" s="140">
        <f t="shared" si="101"/>
        <v>0</v>
      </c>
      <c r="N33" s="140">
        <f t="shared" si="101"/>
        <v>0</v>
      </c>
      <c r="O33" s="140">
        <f t="shared" si="101"/>
        <v>0</v>
      </c>
      <c r="P33" s="140">
        <f t="shared" si="101"/>
        <v>0</v>
      </c>
      <c r="Q33" s="140">
        <f t="shared" si="101"/>
        <v>0</v>
      </c>
      <c r="R33" s="140">
        <f t="shared" si="101"/>
        <v>0</v>
      </c>
      <c r="S33" s="140">
        <f t="shared" si="101"/>
        <v>0</v>
      </c>
      <c r="T33" s="140">
        <f t="shared" si="101"/>
        <v>0</v>
      </c>
      <c r="U33" s="140">
        <f t="shared" si="101"/>
        <v>0</v>
      </c>
      <c r="V33" s="140">
        <f t="shared" si="101"/>
        <v>0</v>
      </c>
      <c r="W33" s="140">
        <f t="shared" si="101"/>
        <v>0</v>
      </c>
      <c r="X33" s="140">
        <f t="shared" si="101"/>
        <v>0</v>
      </c>
      <c r="Y33" s="140">
        <f t="shared" si="101"/>
        <v>0</v>
      </c>
      <c r="Z33" s="140">
        <f t="shared" si="101"/>
        <v>0</v>
      </c>
      <c r="AA33" s="140">
        <f t="shared" si="101"/>
        <v>0</v>
      </c>
      <c r="AB33" s="140">
        <f t="shared" si="101"/>
        <v>0</v>
      </c>
      <c r="AC33" s="140">
        <f t="shared" si="101"/>
        <v>0</v>
      </c>
      <c r="AD33" s="140">
        <f t="shared" si="101"/>
        <v>0</v>
      </c>
      <c r="AE33" s="140">
        <f t="shared" si="101"/>
        <v>0</v>
      </c>
      <c r="AF33" s="140">
        <f t="shared" si="101"/>
        <v>0</v>
      </c>
      <c r="AG33" s="140">
        <f t="shared" si="101"/>
        <v>0</v>
      </c>
      <c r="AH33" s="140">
        <f t="shared" si="101"/>
        <v>0</v>
      </c>
      <c r="AI33" s="140">
        <f t="shared" si="101"/>
        <v>0</v>
      </c>
      <c r="AJ33" s="140">
        <f t="shared" si="101"/>
        <v>0</v>
      </c>
      <c r="AK33" s="140">
        <f t="shared" si="101"/>
        <v>0</v>
      </c>
      <c r="AL33" s="140">
        <f t="shared" si="101"/>
        <v>0</v>
      </c>
      <c r="AM33" s="140">
        <f t="shared" si="101"/>
        <v>0</v>
      </c>
      <c r="AN33" s="140">
        <f t="shared" si="101"/>
        <v>0</v>
      </c>
      <c r="AO33" s="140">
        <f t="shared" si="101"/>
        <v>0</v>
      </c>
      <c r="AP33" s="140">
        <f t="shared" si="101"/>
        <v>0</v>
      </c>
      <c r="AQ33" s="140">
        <f t="shared" si="101"/>
        <v>0</v>
      </c>
      <c r="AR33" s="140">
        <f t="shared" si="101"/>
        <v>0</v>
      </c>
      <c r="AS33" s="140">
        <f t="shared" si="101"/>
        <v>0</v>
      </c>
      <c r="AT33" s="140">
        <f t="shared" si="101"/>
        <v>0</v>
      </c>
      <c r="AU33" s="140">
        <f t="shared" si="101"/>
        <v>0</v>
      </c>
      <c r="AV33" s="140">
        <f t="shared" si="101"/>
        <v>0</v>
      </c>
      <c r="AW33" s="140">
        <f t="shared" si="101"/>
        <v>0</v>
      </c>
      <c r="AX33" s="140">
        <f t="shared" si="101"/>
        <v>0</v>
      </c>
      <c r="AY33" s="140">
        <f t="shared" si="101"/>
        <v>0</v>
      </c>
      <c r="AZ33" s="140">
        <f t="shared" si="101"/>
        <v>0</v>
      </c>
      <c r="BA33" s="140">
        <f t="shared" si="101"/>
        <v>0</v>
      </c>
      <c r="BB33" s="140">
        <f t="shared" si="101"/>
        <v>0</v>
      </c>
      <c r="BC33" s="140">
        <f t="shared" si="101"/>
        <v>0</v>
      </c>
      <c r="BD33" s="140">
        <f t="shared" si="101"/>
        <v>0</v>
      </c>
      <c r="BE33" s="140">
        <f t="shared" si="101"/>
        <v>0</v>
      </c>
      <c r="BF33" s="140">
        <f t="shared" si="101"/>
        <v>0</v>
      </c>
      <c r="BG33" s="140">
        <f t="shared" si="101"/>
        <v>0</v>
      </c>
      <c r="BH33" s="140">
        <f t="shared" si="101"/>
        <v>0</v>
      </c>
      <c r="BI33" s="140">
        <f t="shared" si="101"/>
        <v>0</v>
      </c>
      <c r="BJ33" s="140">
        <f t="shared" si="101"/>
        <v>0</v>
      </c>
      <c r="BO33" s="22" t="s">
        <v>294</v>
      </c>
      <c r="BP33" s="141">
        <v>27</v>
      </c>
    </row>
    <row r="34" spans="2:68" x14ac:dyDescent="0.25">
      <c r="BO34" s="96" t="s">
        <v>295</v>
      </c>
      <c r="BP34" s="129">
        <v>28</v>
      </c>
    </row>
    <row r="35" spans="2:68" x14ac:dyDescent="0.25">
      <c r="BO35" s="96" t="s">
        <v>296</v>
      </c>
      <c r="BP35" s="129">
        <v>29</v>
      </c>
    </row>
    <row r="36" spans="2:68" x14ac:dyDescent="0.25">
      <c r="BO36" s="96" t="s">
        <v>297</v>
      </c>
      <c r="BP36" s="129">
        <v>30</v>
      </c>
    </row>
    <row r="37" spans="2:68" x14ac:dyDescent="0.25">
      <c r="BO37" s="96" t="s">
        <v>298</v>
      </c>
      <c r="BP37" s="129">
        <v>31</v>
      </c>
    </row>
    <row r="38" spans="2:68" x14ac:dyDescent="0.25">
      <c r="BO38" s="96" t="s">
        <v>299</v>
      </c>
      <c r="BP38" s="129">
        <v>32</v>
      </c>
    </row>
    <row r="39" spans="2:68" x14ac:dyDescent="0.25">
      <c r="BO39" s="96" t="s">
        <v>300</v>
      </c>
      <c r="BP39" s="129">
        <v>33</v>
      </c>
    </row>
    <row r="40" spans="2:68" x14ac:dyDescent="0.25">
      <c r="BO40" s="96" t="s">
        <v>301</v>
      </c>
      <c r="BP40" s="129">
        <v>34</v>
      </c>
    </row>
    <row r="41" spans="2:68" x14ac:dyDescent="0.25">
      <c r="BO41" s="96" t="s">
        <v>302</v>
      </c>
      <c r="BP41" s="129">
        <v>35</v>
      </c>
    </row>
    <row r="42" spans="2:68" x14ac:dyDescent="0.25">
      <c r="BO42" s="96" t="s">
        <v>303</v>
      </c>
      <c r="BP42" s="129">
        <v>36</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B1:BJ30"/>
  <sheetViews>
    <sheetView showGridLines="0" topLeftCell="A2" workbookViewId="0">
      <selection activeCell="I31" sqref="I31"/>
    </sheetView>
  </sheetViews>
  <sheetFormatPr defaultRowHeight="15" x14ac:dyDescent="0.25"/>
  <cols>
    <col min="2" max="2" width="31.85546875" bestFit="1" customWidth="1"/>
    <col min="3" max="5" width="9.28515625" bestFit="1" customWidth="1"/>
    <col min="6" max="6" width="10.5703125" bestFit="1" customWidth="1"/>
    <col min="7" max="7" width="9.140625" customWidth="1"/>
    <col min="8" max="10" width="9.28515625" bestFit="1" customWidth="1"/>
    <col min="11" max="11" width="9.5703125" bestFit="1" customWidth="1"/>
    <col min="12" max="13" width="9.7109375" bestFit="1" customWidth="1"/>
    <col min="14" max="62" width="9.28515625" bestFit="1" customWidth="1"/>
  </cols>
  <sheetData>
    <row r="1" spans="2:62" x14ac:dyDescent="0.25">
      <c r="F1" s="29" t="s">
        <v>135</v>
      </c>
      <c r="G1" t="s">
        <v>136</v>
      </c>
      <c r="H1" s="30" t="s">
        <v>137</v>
      </c>
      <c r="I1" s="31" t="s">
        <v>138</v>
      </c>
      <c r="J1" s="32" t="s">
        <v>139</v>
      </c>
    </row>
    <row r="3" spans="2:62"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row>
    <row r="4" spans="2:62" x14ac:dyDescent="0.2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row>
    <row r="5" spans="2:62" x14ac:dyDescent="0.25">
      <c r="B5" s="104" t="s">
        <v>244</v>
      </c>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row>
    <row r="6" spans="2:62" x14ac:dyDescent="0.25">
      <c r="B6" s="105" t="s">
        <v>245</v>
      </c>
      <c r="C6" s="111">
        <f>+I_Finanziamento!C4</f>
        <v>42094</v>
      </c>
      <c r="D6" s="108"/>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row>
    <row r="7" spans="2:62" x14ac:dyDescent="0.25">
      <c r="B7" s="105" t="s">
        <v>246</v>
      </c>
      <c r="C7" s="119">
        <f>+I_Finanziamento!C5</f>
        <v>0.06</v>
      </c>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row>
    <row r="8" spans="2:62" x14ac:dyDescent="0.25">
      <c r="B8" s="105" t="s">
        <v>247</v>
      </c>
      <c r="C8" s="113">
        <f>+I_Finanziamento!C6</f>
        <v>0</v>
      </c>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row>
    <row r="9" spans="2:62" x14ac:dyDescent="0.25">
      <c r="B9" s="106" t="s">
        <v>248</v>
      </c>
      <c r="C9" s="120">
        <f>+I_Finanziamento!C7</f>
        <v>0</v>
      </c>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row>
    <row r="10" spans="2:62" x14ac:dyDescent="0.25">
      <c r="B10" s="36"/>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row>
    <row r="11" spans="2:62" x14ac:dyDescent="0.25">
      <c r="B11" s="104" t="s">
        <v>249</v>
      </c>
      <c r="C11" s="104" t="s">
        <v>117</v>
      </c>
      <c r="D11" s="121">
        <f>((1+C7)^(1/12))-1</f>
        <v>4.8675505653430484E-3</v>
      </c>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row>
    <row r="12" spans="2:62" x14ac:dyDescent="0.25">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row>
    <row r="13" spans="2:62" x14ac:dyDescent="0.25">
      <c r="B13" s="104" t="s">
        <v>250</v>
      </c>
      <c r="C13" s="104" t="s">
        <v>117</v>
      </c>
      <c r="D13" s="55" t="e">
        <f>(C8)/((1-(1+D11)^(-C9))/D11)</f>
        <v>#DIV/0!</v>
      </c>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row>
    <row r="14" spans="2:62" x14ac:dyDescent="0.25">
      <c r="B14" s="36"/>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row>
    <row r="15" spans="2:62" x14ac:dyDescent="0.25">
      <c r="B15" s="36"/>
      <c r="C15" s="109">
        <v>1</v>
      </c>
      <c r="D15" s="109">
        <f>+C15+1</f>
        <v>2</v>
      </c>
      <c r="E15" s="109">
        <f t="shared" ref="E15:AM15" si="0">+D15+1</f>
        <v>3</v>
      </c>
      <c r="F15" s="109">
        <f t="shared" si="0"/>
        <v>4</v>
      </c>
      <c r="G15" s="109">
        <f t="shared" si="0"/>
        <v>5</v>
      </c>
      <c r="H15" s="109">
        <f t="shared" si="0"/>
        <v>6</v>
      </c>
      <c r="I15" s="109">
        <f t="shared" si="0"/>
        <v>7</v>
      </c>
      <c r="J15" s="109">
        <f t="shared" si="0"/>
        <v>8</v>
      </c>
      <c r="K15" s="109">
        <f t="shared" si="0"/>
        <v>9</v>
      </c>
      <c r="L15" s="109">
        <f t="shared" si="0"/>
        <v>10</v>
      </c>
      <c r="M15" s="109">
        <f t="shared" si="0"/>
        <v>11</v>
      </c>
      <c r="N15" s="109">
        <f t="shared" si="0"/>
        <v>12</v>
      </c>
      <c r="O15" s="109">
        <f t="shared" si="0"/>
        <v>13</v>
      </c>
      <c r="P15" s="109">
        <f t="shared" si="0"/>
        <v>14</v>
      </c>
      <c r="Q15" s="109">
        <f t="shared" si="0"/>
        <v>15</v>
      </c>
      <c r="R15" s="109">
        <f t="shared" si="0"/>
        <v>16</v>
      </c>
      <c r="S15" s="109">
        <f t="shared" si="0"/>
        <v>17</v>
      </c>
      <c r="T15" s="109">
        <f t="shared" si="0"/>
        <v>18</v>
      </c>
      <c r="U15" s="109">
        <f t="shared" si="0"/>
        <v>19</v>
      </c>
      <c r="V15" s="109">
        <f t="shared" si="0"/>
        <v>20</v>
      </c>
      <c r="W15" s="109">
        <f t="shared" si="0"/>
        <v>21</v>
      </c>
      <c r="X15" s="109">
        <f t="shared" si="0"/>
        <v>22</v>
      </c>
      <c r="Y15" s="109">
        <f t="shared" si="0"/>
        <v>23</v>
      </c>
      <c r="Z15" s="109">
        <f t="shared" si="0"/>
        <v>24</v>
      </c>
      <c r="AA15" s="109">
        <f t="shared" si="0"/>
        <v>25</v>
      </c>
      <c r="AB15" s="109">
        <f t="shared" si="0"/>
        <v>26</v>
      </c>
      <c r="AC15" s="109">
        <f t="shared" si="0"/>
        <v>27</v>
      </c>
      <c r="AD15" s="109">
        <f t="shared" si="0"/>
        <v>28</v>
      </c>
      <c r="AE15" s="109">
        <f t="shared" si="0"/>
        <v>29</v>
      </c>
      <c r="AF15" s="109">
        <f t="shared" si="0"/>
        <v>30</v>
      </c>
      <c r="AG15" s="109">
        <f t="shared" si="0"/>
        <v>31</v>
      </c>
      <c r="AH15" s="109">
        <f t="shared" si="0"/>
        <v>32</v>
      </c>
      <c r="AI15" s="109">
        <f t="shared" si="0"/>
        <v>33</v>
      </c>
      <c r="AJ15" s="109">
        <f t="shared" si="0"/>
        <v>34</v>
      </c>
      <c r="AK15" s="109">
        <f t="shared" si="0"/>
        <v>35</v>
      </c>
      <c r="AL15" s="109">
        <f t="shared" si="0"/>
        <v>36</v>
      </c>
      <c r="AM15" s="109">
        <f t="shared" si="0"/>
        <v>37</v>
      </c>
      <c r="AN15" s="109">
        <f t="shared" ref="AN15" si="1">+AM15+1</f>
        <v>38</v>
      </c>
      <c r="AO15" s="109">
        <f t="shared" ref="AO15" si="2">+AN15+1</f>
        <v>39</v>
      </c>
      <c r="AP15" s="109">
        <f t="shared" ref="AP15" si="3">+AO15+1</f>
        <v>40</v>
      </c>
      <c r="AQ15" s="109">
        <f t="shared" ref="AQ15" si="4">+AP15+1</f>
        <v>41</v>
      </c>
      <c r="AR15" s="109">
        <f t="shared" ref="AR15" si="5">+AQ15+1</f>
        <v>42</v>
      </c>
      <c r="AS15" s="109">
        <f t="shared" ref="AS15" si="6">+AR15+1</f>
        <v>43</v>
      </c>
      <c r="AT15" s="109">
        <f t="shared" ref="AT15" si="7">+AS15+1</f>
        <v>44</v>
      </c>
      <c r="AU15" s="109">
        <f t="shared" ref="AU15" si="8">+AT15+1</f>
        <v>45</v>
      </c>
      <c r="AV15" s="109">
        <f t="shared" ref="AV15" si="9">+AU15+1</f>
        <v>46</v>
      </c>
      <c r="AW15" s="109">
        <f t="shared" ref="AW15" si="10">+AV15+1</f>
        <v>47</v>
      </c>
      <c r="AX15" s="109">
        <f t="shared" ref="AX15" si="11">+AW15+1</f>
        <v>48</v>
      </c>
      <c r="AY15" s="109">
        <f t="shared" ref="AY15" si="12">+AX15+1</f>
        <v>49</v>
      </c>
      <c r="AZ15" s="109">
        <f t="shared" ref="AZ15" si="13">+AY15+1</f>
        <v>50</v>
      </c>
      <c r="BA15" s="109">
        <f t="shared" ref="BA15" si="14">+AZ15+1</f>
        <v>51</v>
      </c>
      <c r="BB15" s="109">
        <f t="shared" ref="BB15" si="15">+BA15+1</f>
        <v>52</v>
      </c>
      <c r="BC15" s="109">
        <f t="shared" ref="BC15" si="16">+BB15+1</f>
        <v>53</v>
      </c>
      <c r="BD15" s="109">
        <f t="shared" ref="BD15" si="17">+BC15+1</f>
        <v>54</v>
      </c>
      <c r="BE15" s="109">
        <f t="shared" ref="BE15" si="18">+BD15+1</f>
        <v>55</v>
      </c>
      <c r="BF15" s="109">
        <f t="shared" ref="BF15" si="19">+BE15+1</f>
        <v>56</v>
      </c>
      <c r="BG15" s="109">
        <f t="shared" ref="BG15" si="20">+BF15+1</f>
        <v>57</v>
      </c>
      <c r="BH15" s="109">
        <f t="shared" ref="BH15" si="21">+BG15+1</f>
        <v>58</v>
      </c>
      <c r="BI15" s="109">
        <f t="shared" ref="BI15:BJ15" si="22">+BH15+1</f>
        <v>59</v>
      </c>
      <c r="BJ15" s="109">
        <f t="shared" si="22"/>
        <v>60</v>
      </c>
    </row>
    <row r="16" spans="2:62" x14ac:dyDescent="0.25">
      <c r="B16" s="110" t="s">
        <v>247</v>
      </c>
      <c r="C16" s="111" t="s">
        <v>262</v>
      </c>
      <c r="D16" s="111">
        <v>41698</v>
      </c>
      <c r="E16" s="111">
        <v>41729</v>
      </c>
      <c r="F16" s="111">
        <v>41759</v>
      </c>
      <c r="G16" s="111">
        <v>41790</v>
      </c>
      <c r="H16" s="111">
        <v>41820</v>
      </c>
      <c r="I16" s="111">
        <v>41851</v>
      </c>
      <c r="J16" s="111">
        <v>41882</v>
      </c>
      <c r="K16" s="111">
        <v>41912</v>
      </c>
      <c r="L16" s="111">
        <v>41943</v>
      </c>
      <c r="M16" s="111">
        <v>41973</v>
      </c>
      <c r="N16" s="111">
        <v>42004</v>
      </c>
      <c r="O16" s="111">
        <v>42035</v>
      </c>
      <c r="P16" s="111">
        <v>42063</v>
      </c>
      <c r="Q16" s="111">
        <v>42094</v>
      </c>
      <c r="R16" s="111">
        <v>42124</v>
      </c>
      <c r="S16" s="111">
        <v>42155</v>
      </c>
      <c r="T16" s="111">
        <v>42185</v>
      </c>
      <c r="U16" s="111">
        <v>42216</v>
      </c>
      <c r="V16" s="111">
        <v>42247</v>
      </c>
      <c r="W16" s="111">
        <v>42277</v>
      </c>
      <c r="X16" s="111">
        <v>42308</v>
      </c>
      <c r="Y16" s="111">
        <v>42338</v>
      </c>
      <c r="Z16" s="111">
        <v>42369</v>
      </c>
      <c r="AA16" s="111">
        <v>42400</v>
      </c>
      <c r="AB16" s="111">
        <v>42429</v>
      </c>
      <c r="AC16" s="111">
        <v>42460</v>
      </c>
      <c r="AD16" s="111">
        <v>42490</v>
      </c>
      <c r="AE16" s="111">
        <v>42521</v>
      </c>
      <c r="AF16" s="111">
        <v>42551</v>
      </c>
      <c r="AG16" s="111">
        <v>42582</v>
      </c>
      <c r="AH16" s="111">
        <v>42613</v>
      </c>
      <c r="AI16" s="111">
        <v>42643</v>
      </c>
      <c r="AJ16" s="111">
        <v>42674</v>
      </c>
      <c r="AK16" s="111">
        <v>42704</v>
      </c>
      <c r="AL16" s="111">
        <v>42735</v>
      </c>
      <c r="AM16" s="111">
        <v>42766</v>
      </c>
      <c r="AN16" s="111">
        <v>42794</v>
      </c>
      <c r="AO16" s="111">
        <v>42825</v>
      </c>
      <c r="AP16" s="111">
        <v>42855</v>
      </c>
      <c r="AQ16" s="111">
        <v>42886</v>
      </c>
      <c r="AR16" s="111">
        <v>42916</v>
      </c>
      <c r="AS16" s="111">
        <v>42947</v>
      </c>
      <c r="AT16" s="111">
        <v>42978</v>
      </c>
      <c r="AU16" s="111">
        <v>43008</v>
      </c>
      <c r="AV16" s="111">
        <v>43039</v>
      </c>
      <c r="AW16" s="111">
        <v>43069</v>
      </c>
      <c r="AX16" s="111">
        <v>43100</v>
      </c>
      <c r="AY16" s="111">
        <v>43131</v>
      </c>
      <c r="AZ16" s="111">
        <v>43159</v>
      </c>
      <c r="BA16" s="111">
        <v>43190</v>
      </c>
      <c r="BB16" s="111">
        <v>43220</v>
      </c>
      <c r="BC16" s="111">
        <v>43251</v>
      </c>
      <c r="BD16" s="111">
        <v>43281</v>
      </c>
      <c r="BE16" s="111">
        <v>43312</v>
      </c>
      <c r="BF16" s="111">
        <v>43343</v>
      </c>
      <c r="BG16" s="111">
        <v>43373</v>
      </c>
      <c r="BH16" s="111">
        <v>43404</v>
      </c>
      <c r="BI16" s="111">
        <v>43434</v>
      </c>
      <c r="BJ16" s="111">
        <v>43465</v>
      </c>
    </row>
    <row r="17" spans="2:62" x14ac:dyDescent="0.25">
      <c r="B17" s="112" t="s">
        <v>251</v>
      </c>
      <c r="C17" s="113"/>
      <c r="D17" s="113" t="e">
        <f t="shared" ref="D17:AL17" si="23">+IF(D15&gt;=$D6,$D13,0)*IF(C21&lt;1,0,1)</f>
        <v>#DIV/0!</v>
      </c>
      <c r="E17" s="113" t="e">
        <f t="shared" si="23"/>
        <v>#DIV/0!</v>
      </c>
      <c r="F17" s="113" t="e">
        <f t="shared" si="23"/>
        <v>#DIV/0!</v>
      </c>
      <c r="G17" s="113" t="e">
        <f t="shared" si="23"/>
        <v>#DIV/0!</v>
      </c>
      <c r="H17" s="113" t="e">
        <f t="shared" si="23"/>
        <v>#DIV/0!</v>
      </c>
      <c r="I17" s="113" t="e">
        <f t="shared" si="23"/>
        <v>#DIV/0!</v>
      </c>
      <c r="J17" s="113" t="e">
        <f t="shared" si="23"/>
        <v>#DIV/0!</v>
      </c>
      <c r="K17" s="113" t="e">
        <f t="shared" si="23"/>
        <v>#DIV/0!</v>
      </c>
      <c r="L17" s="113" t="e">
        <f t="shared" si="23"/>
        <v>#DIV/0!</v>
      </c>
      <c r="M17" s="113" t="e">
        <f t="shared" si="23"/>
        <v>#DIV/0!</v>
      </c>
      <c r="N17" s="113" t="e">
        <f t="shared" si="23"/>
        <v>#DIV/0!</v>
      </c>
      <c r="O17" s="113" t="e">
        <f t="shared" si="23"/>
        <v>#DIV/0!</v>
      </c>
      <c r="P17" s="113" t="e">
        <f t="shared" si="23"/>
        <v>#DIV/0!</v>
      </c>
      <c r="Q17" s="113" t="e">
        <f t="shared" si="23"/>
        <v>#DIV/0!</v>
      </c>
      <c r="R17" s="113" t="e">
        <f t="shared" si="23"/>
        <v>#DIV/0!</v>
      </c>
      <c r="S17" s="113" t="e">
        <f t="shared" si="23"/>
        <v>#DIV/0!</v>
      </c>
      <c r="T17" s="113" t="e">
        <f t="shared" si="23"/>
        <v>#DIV/0!</v>
      </c>
      <c r="U17" s="113" t="e">
        <f t="shared" si="23"/>
        <v>#DIV/0!</v>
      </c>
      <c r="V17" s="113" t="e">
        <f t="shared" si="23"/>
        <v>#DIV/0!</v>
      </c>
      <c r="W17" s="113" t="e">
        <f t="shared" si="23"/>
        <v>#DIV/0!</v>
      </c>
      <c r="X17" s="113" t="e">
        <f t="shared" si="23"/>
        <v>#DIV/0!</v>
      </c>
      <c r="Y17" s="113" t="e">
        <f t="shared" si="23"/>
        <v>#DIV/0!</v>
      </c>
      <c r="Z17" s="113" t="e">
        <f t="shared" si="23"/>
        <v>#DIV/0!</v>
      </c>
      <c r="AA17" s="113" t="e">
        <f t="shared" si="23"/>
        <v>#DIV/0!</v>
      </c>
      <c r="AB17" s="113" t="e">
        <f t="shared" si="23"/>
        <v>#DIV/0!</v>
      </c>
      <c r="AC17" s="113" t="e">
        <f t="shared" si="23"/>
        <v>#DIV/0!</v>
      </c>
      <c r="AD17" s="113" t="e">
        <f t="shared" si="23"/>
        <v>#DIV/0!</v>
      </c>
      <c r="AE17" s="113" t="e">
        <f t="shared" si="23"/>
        <v>#DIV/0!</v>
      </c>
      <c r="AF17" s="113" t="e">
        <f t="shared" si="23"/>
        <v>#DIV/0!</v>
      </c>
      <c r="AG17" s="113" t="e">
        <f t="shared" si="23"/>
        <v>#DIV/0!</v>
      </c>
      <c r="AH17" s="113" t="e">
        <f t="shared" si="23"/>
        <v>#DIV/0!</v>
      </c>
      <c r="AI17" s="113" t="e">
        <f t="shared" si="23"/>
        <v>#DIV/0!</v>
      </c>
      <c r="AJ17" s="113" t="e">
        <f t="shared" si="23"/>
        <v>#DIV/0!</v>
      </c>
      <c r="AK17" s="113" t="e">
        <f t="shared" si="23"/>
        <v>#DIV/0!</v>
      </c>
      <c r="AL17" s="113" t="e">
        <f t="shared" si="23"/>
        <v>#DIV/0!</v>
      </c>
      <c r="AM17" s="113" t="e">
        <f t="shared" ref="AM17" si="24">+IF(AM15&gt;=$D6,$D13,0)*IF(AL21&lt;1,0,1)</f>
        <v>#DIV/0!</v>
      </c>
      <c r="AN17" s="113" t="e">
        <f t="shared" ref="AN17" si="25">+IF(AN15&gt;=$D6,$D13,0)*IF(AM21&lt;1,0,1)</f>
        <v>#DIV/0!</v>
      </c>
      <c r="AO17" s="113" t="e">
        <f t="shared" ref="AO17" si="26">+IF(AO15&gt;=$D6,$D13,0)*IF(AN21&lt;1,0,1)</f>
        <v>#DIV/0!</v>
      </c>
      <c r="AP17" s="113" t="e">
        <f t="shared" ref="AP17" si="27">+IF(AP15&gt;=$D6,$D13,0)*IF(AO21&lt;1,0,1)</f>
        <v>#DIV/0!</v>
      </c>
      <c r="AQ17" s="113" t="e">
        <f t="shared" ref="AQ17" si="28">+IF(AQ15&gt;=$D6,$D13,0)*IF(AP21&lt;1,0,1)</f>
        <v>#DIV/0!</v>
      </c>
      <c r="AR17" s="113" t="e">
        <f t="shared" ref="AR17" si="29">+IF(AR15&gt;=$D6,$D13,0)*IF(AQ21&lt;1,0,1)</f>
        <v>#DIV/0!</v>
      </c>
      <c r="AS17" s="113" t="e">
        <f t="shared" ref="AS17" si="30">+IF(AS15&gt;=$D6,$D13,0)*IF(AR21&lt;1,0,1)</f>
        <v>#DIV/0!</v>
      </c>
      <c r="AT17" s="113" t="e">
        <f t="shared" ref="AT17" si="31">+IF(AT15&gt;=$D6,$D13,0)*IF(AS21&lt;1,0,1)</f>
        <v>#DIV/0!</v>
      </c>
      <c r="AU17" s="113" t="e">
        <f t="shared" ref="AU17" si="32">+IF(AU15&gt;=$D6,$D13,0)*IF(AT21&lt;1,0,1)</f>
        <v>#DIV/0!</v>
      </c>
      <c r="AV17" s="113" t="e">
        <f t="shared" ref="AV17" si="33">+IF(AV15&gt;=$D6,$D13,0)*IF(AU21&lt;1,0,1)</f>
        <v>#DIV/0!</v>
      </c>
      <c r="AW17" s="113" t="e">
        <f t="shared" ref="AW17" si="34">+IF(AW15&gt;=$D6,$D13,0)*IF(AV21&lt;1,0,1)</f>
        <v>#DIV/0!</v>
      </c>
      <c r="AX17" s="113" t="e">
        <f t="shared" ref="AX17" si="35">+IF(AX15&gt;=$D6,$D13,0)*IF(AW21&lt;1,0,1)</f>
        <v>#DIV/0!</v>
      </c>
      <c r="AY17" s="113" t="e">
        <f t="shared" ref="AY17" si="36">+IF(AY15&gt;=$D6,$D13,0)*IF(AX21&lt;1,0,1)</f>
        <v>#DIV/0!</v>
      </c>
      <c r="AZ17" s="113" t="e">
        <f t="shared" ref="AZ17" si="37">+IF(AZ15&gt;=$D6,$D13,0)*IF(AY21&lt;1,0,1)</f>
        <v>#DIV/0!</v>
      </c>
      <c r="BA17" s="113" t="e">
        <f t="shared" ref="BA17" si="38">+IF(BA15&gt;=$D6,$D13,0)*IF(AZ21&lt;1,0,1)</f>
        <v>#DIV/0!</v>
      </c>
      <c r="BB17" s="113" t="e">
        <f t="shared" ref="BB17" si="39">+IF(BB15&gt;=$D6,$D13,0)*IF(BA21&lt;1,0,1)</f>
        <v>#DIV/0!</v>
      </c>
      <c r="BC17" s="113" t="e">
        <f t="shared" ref="BC17" si="40">+IF(BC15&gt;=$D6,$D13,0)*IF(BB21&lt;1,0,1)</f>
        <v>#DIV/0!</v>
      </c>
      <c r="BD17" s="113" t="e">
        <f t="shared" ref="BD17" si="41">+IF(BD15&gt;=$D6,$D13,0)*IF(BC21&lt;1,0,1)</f>
        <v>#DIV/0!</v>
      </c>
      <c r="BE17" s="113" t="e">
        <f t="shared" ref="BE17" si="42">+IF(BE15&gt;=$D6,$D13,0)*IF(BD21&lt;1,0,1)</f>
        <v>#DIV/0!</v>
      </c>
      <c r="BF17" s="113" t="e">
        <f t="shared" ref="BF17" si="43">+IF(BF15&gt;=$D6,$D13,0)*IF(BE21&lt;1,0,1)</f>
        <v>#DIV/0!</v>
      </c>
      <c r="BG17" s="113" t="e">
        <f t="shared" ref="BG17" si="44">+IF(BG15&gt;=$D6,$D13,0)*IF(BF21&lt;1,0,1)</f>
        <v>#DIV/0!</v>
      </c>
      <c r="BH17" s="113" t="e">
        <f t="shared" ref="BH17" si="45">+IF(BH15&gt;=$D6,$D13,0)*IF(BG21&lt;1,0,1)</f>
        <v>#DIV/0!</v>
      </c>
      <c r="BI17" s="113" t="e">
        <f t="shared" ref="BI17" si="46">+IF(BI15&gt;=$D6,$D13,0)*IF(BH21&lt;1,0,1)</f>
        <v>#DIV/0!</v>
      </c>
      <c r="BJ17" s="113" t="e">
        <f t="shared" ref="BJ17" si="47">+IF(BJ15&gt;=$D6,$D13,0)*IF(BI21&lt;1,0,1)</f>
        <v>#DIV/0!</v>
      </c>
    </row>
    <row r="18" spans="2:62" x14ac:dyDescent="0.25">
      <c r="B18" s="112" t="s">
        <v>252</v>
      </c>
      <c r="C18" s="113"/>
      <c r="D18" s="113" t="e">
        <f t="shared" ref="D18:AK18" si="48">D17-D20</f>
        <v>#DIV/0!</v>
      </c>
      <c r="E18" s="113" t="e">
        <f t="shared" si="48"/>
        <v>#DIV/0!</v>
      </c>
      <c r="F18" s="113" t="e">
        <f t="shared" si="48"/>
        <v>#DIV/0!</v>
      </c>
      <c r="G18" s="113" t="e">
        <f t="shared" si="48"/>
        <v>#DIV/0!</v>
      </c>
      <c r="H18" s="113" t="e">
        <f t="shared" si="48"/>
        <v>#DIV/0!</v>
      </c>
      <c r="I18" s="113" t="e">
        <f t="shared" si="48"/>
        <v>#DIV/0!</v>
      </c>
      <c r="J18" s="113" t="e">
        <f t="shared" si="48"/>
        <v>#DIV/0!</v>
      </c>
      <c r="K18" s="113" t="e">
        <f t="shared" si="48"/>
        <v>#DIV/0!</v>
      </c>
      <c r="L18" s="113" t="e">
        <f t="shared" si="48"/>
        <v>#DIV/0!</v>
      </c>
      <c r="M18" s="113" t="e">
        <f t="shared" si="48"/>
        <v>#DIV/0!</v>
      </c>
      <c r="N18" s="113" t="e">
        <f t="shared" si="48"/>
        <v>#DIV/0!</v>
      </c>
      <c r="O18" s="113" t="e">
        <f t="shared" si="48"/>
        <v>#DIV/0!</v>
      </c>
      <c r="P18" s="113" t="e">
        <f t="shared" si="48"/>
        <v>#DIV/0!</v>
      </c>
      <c r="Q18" s="113" t="e">
        <f t="shared" si="48"/>
        <v>#DIV/0!</v>
      </c>
      <c r="R18" s="113" t="e">
        <f t="shared" si="48"/>
        <v>#DIV/0!</v>
      </c>
      <c r="S18" s="113" t="e">
        <f t="shared" si="48"/>
        <v>#DIV/0!</v>
      </c>
      <c r="T18" s="113" t="e">
        <f t="shared" si="48"/>
        <v>#DIV/0!</v>
      </c>
      <c r="U18" s="113" t="e">
        <f t="shared" si="48"/>
        <v>#DIV/0!</v>
      </c>
      <c r="V18" s="113" t="e">
        <f t="shared" si="48"/>
        <v>#DIV/0!</v>
      </c>
      <c r="W18" s="113" t="e">
        <f t="shared" si="48"/>
        <v>#DIV/0!</v>
      </c>
      <c r="X18" s="113" t="e">
        <f t="shared" si="48"/>
        <v>#DIV/0!</v>
      </c>
      <c r="Y18" s="113" t="e">
        <f t="shared" si="48"/>
        <v>#DIV/0!</v>
      </c>
      <c r="Z18" s="113" t="e">
        <f t="shared" si="48"/>
        <v>#DIV/0!</v>
      </c>
      <c r="AA18" s="113" t="e">
        <f t="shared" si="48"/>
        <v>#DIV/0!</v>
      </c>
      <c r="AB18" s="113" t="e">
        <f t="shared" si="48"/>
        <v>#DIV/0!</v>
      </c>
      <c r="AC18" s="113" t="e">
        <f t="shared" si="48"/>
        <v>#DIV/0!</v>
      </c>
      <c r="AD18" s="113" t="e">
        <f t="shared" si="48"/>
        <v>#DIV/0!</v>
      </c>
      <c r="AE18" s="113" t="e">
        <f t="shared" si="48"/>
        <v>#DIV/0!</v>
      </c>
      <c r="AF18" s="113" t="e">
        <f t="shared" si="48"/>
        <v>#DIV/0!</v>
      </c>
      <c r="AG18" s="113" t="e">
        <f t="shared" si="48"/>
        <v>#DIV/0!</v>
      </c>
      <c r="AH18" s="113" t="e">
        <f t="shared" si="48"/>
        <v>#DIV/0!</v>
      </c>
      <c r="AI18" s="113" t="e">
        <f t="shared" si="48"/>
        <v>#DIV/0!</v>
      </c>
      <c r="AJ18" s="113" t="e">
        <f t="shared" si="48"/>
        <v>#DIV/0!</v>
      </c>
      <c r="AK18" s="113" t="e">
        <f t="shared" si="48"/>
        <v>#DIV/0!</v>
      </c>
      <c r="AL18" s="113" t="e">
        <f>AL17-AL20</f>
        <v>#DIV/0!</v>
      </c>
      <c r="AM18" s="113" t="e">
        <f t="shared" ref="AM18:BJ18" si="49">AM17-AM20</f>
        <v>#DIV/0!</v>
      </c>
      <c r="AN18" s="113" t="e">
        <f t="shared" si="49"/>
        <v>#DIV/0!</v>
      </c>
      <c r="AO18" s="113" t="e">
        <f t="shared" si="49"/>
        <v>#DIV/0!</v>
      </c>
      <c r="AP18" s="113" t="e">
        <f t="shared" si="49"/>
        <v>#DIV/0!</v>
      </c>
      <c r="AQ18" s="113" t="e">
        <f t="shared" si="49"/>
        <v>#DIV/0!</v>
      </c>
      <c r="AR18" s="113" t="e">
        <f t="shared" si="49"/>
        <v>#DIV/0!</v>
      </c>
      <c r="AS18" s="113" t="e">
        <f t="shared" si="49"/>
        <v>#DIV/0!</v>
      </c>
      <c r="AT18" s="113" t="e">
        <f t="shared" si="49"/>
        <v>#DIV/0!</v>
      </c>
      <c r="AU18" s="113" t="e">
        <f t="shared" si="49"/>
        <v>#DIV/0!</v>
      </c>
      <c r="AV18" s="113" t="e">
        <f t="shared" si="49"/>
        <v>#DIV/0!</v>
      </c>
      <c r="AW18" s="113" t="e">
        <f t="shared" si="49"/>
        <v>#DIV/0!</v>
      </c>
      <c r="AX18" s="113" t="e">
        <f t="shared" si="49"/>
        <v>#DIV/0!</v>
      </c>
      <c r="AY18" s="113" t="e">
        <f t="shared" si="49"/>
        <v>#DIV/0!</v>
      </c>
      <c r="AZ18" s="113" t="e">
        <f t="shared" si="49"/>
        <v>#DIV/0!</v>
      </c>
      <c r="BA18" s="113" t="e">
        <f t="shared" si="49"/>
        <v>#DIV/0!</v>
      </c>
      <c r="BB18" s="113" t="e">
        <f t="shared" si="49"/>
        <v>#DIV/0!</v>
      </c>
      <c r="BC18" s="113" t="e">
        <f t="shared" si="49"/>
        <v>#DIV/0!</v>
      </c>
      <c r="BD18" s="113" t="e">
        <f t="shared" si="49"/>
        <v>#DIV/0!</v>
      </c>
      <c r="BE18" s="113" t="e">
        <f t="shared" si="49"/>
        <v>#DIV/0!</v>
      </c>
      <c r="BF18" s="113" t="e">
        <f t="shared" si="49"/>
        <v>#DIV/0!</v>
      </c>
      <c r="BG18" s="113" t="e">
        <f t="shared" si="49"/>
        <v>#DIV/0!</v>
      </c>
      <c r="BH18" s="113" t="e">
        <f t="shared" si="49"/>
        <v>#DIV/0!</v>
      </c>
      <c r="BI18" s="113" t="e">
        <f t="shared" si="49"/>
        <v>#DIV/0!</v>
      </c>
      <c r="BJ18" s="113" t="e">
        <f t="shared" si="49"/>
        <v>#DIV/0!</v>
      </c>
    </row>
    <row r="19" spans="2:62" x14ac:dyDescent="0.25">
      <c r="B19" s="112" t="s">
        <v>253</v>
      </c>
      <c r="C19" s="113"/>
      <c r="D19" s="113" t="e">
        <f t="shared" ref="D19:Q19" si="50">(D18+C19)*(IF(C21&lt;1,0,1))</f>
        <v>#DIV/0!</v>
      </c>
      <c r="E19" s="113" t="e">
        <f t="shared" si="50"/>
        <v>#DIV/0!</v>
      </c>
      <c r="F19" s="113" t="e">
        <f t="shared" si="50"/>
        <v>#DIV/0!</v>
      </c>
      <c r="G19" s="113" t="e">
        <f t="shared" si="50"/>
        <v>#DIV/0!</v>
      </c>
      <c r="H19" s="113" t="e">
        <f t="shared" si="50"/>
        <v>#DIV/0!</v>
      </c>
      <c r="I19" s="113" t="e">
        <f t="shared" si="50"/>
        <v>#DIV/0!</v>
      </c>
      <c r="J19" s="113" t="e">
        <f t="shared" si="50"/>
        <v>#DIV/0!</v>
      </c>
      <c r="K19" s="113" t="e">
        <f t="shared" si="50"/>
        <v>#DIV/0!</v>
      </c>
      <c r="L19" s="113" t="e">
        <f t="shared" si="50"/>
        <v>#DIV/0!</v>
      </c>
      <c r="M19" s="113" t="e">
        <f t="shared" si="50"/>
        <v>#DIV/0!</v>
      </c>
      <c r="N19" s="113" t="e">
        <f t="shared" si="50"/>
        <v>#DIV/0!</v>
      </c>
      <c r="O19" s="113" t="e">
        <f t="shared" si="50"/>
        <v>#DIV/0!</v>
      </c>
      <c r="P19" s="113" t="e">
        <f t="shared" si="50"/>
        <v>#DIV/0!</v>
      </c>
      <c r="Q19" s="113" t="e">
        <f t="shared" si="50"/>
        <v>#DIV/0!</v>
      </c>
      <c r="R19" s="113" t="e">
        <f>(R18+Q19)*(IF(Q21&lt;1,0,1))</f>
        <v>#DIV/0!</v>
      </c>
      <c r="S19" s="113" t="e">
        <f t="shared" ref="S19:AL19" si="51">(S18+R19)*(IF(R21&lt;1,0,1))</f>
        <v>#DIV/0!</v>
      </c>
      <c r="T19" s="113" t="e">
        <f t="shared" si="51"/>
        <v>#DIV/0!</v>
      </c>
      <c r="U19" s="113" t="e">
        <f t="shared" si="51"/>
        <v>#DIV/0!</v>
      </c>
      <c r="V19" s="113" t="e">
        <f t="shared" si="51"/>
        <v>#DIV/0!</v>
      </c>
      <c r="W19" s="113" t="e">
        <f t="shared" si="51"/>
        <v>#DIV/0!</v>
      </c>
      <c r="X19" s="113" t="e">
        <f t="shared" si="51"/>
        <v>#DIV/0!</v>
      </c>
      <c r="Y19" s="113" t="e">
        <f t="shared" si="51"/>
        <v>#DIV/0!</v>
      </c>
      <c r="Z19" s="113" t="e">
        <f t="shared" si="51"/>
        <v>#DIV/0!</v>
      </c>
      <c r="AA19" s="113" t="e">
        <f t="shared" si="51"/>
        <v>#DIV/0!</v>
      </c>
      <c r="AB19" s="113" t="e">
        <f t="shared" si="51"/>
        <v>#DIV/0!</v>
      </c>
      <c r="AC19" s="113" t="e">
        <f t="shared" si="51"/>
        <v>#DIV/0!</v>
      </c>
      <c r="AD19" s="113" t="e">
        <f t="shared" si="51"/>
        <v>#DIV/0!</v>
      </c>
      <c r="AE19" s="113" t="e">
        <f t="shared" si="51"/>
        <v>#DIV/0!</v>
      </c>
      <c r="AF19" s="113" t="e">
        <f t="shared" si="51"/>
        <v>#DIV/0!</v>
      </c>
      <c r="AG19" s="113" t="e">
        <f t="shared" si="51"/>
        <v>#DIV/0!</v>
      </c>
      <c r="AH19" s="113" t="e">
        <f t="shared" si="51"/>
        <v>#DIV/0!</v>
      </c>
      <c r="AI19" s="113" t="e">
        <f t="shared" si="51"/>
        <v>#DIV/0!</v>
      </c>
      <c r="AJ19" s="113" t="e">
        <f t="shared" si="51"/>
        <v>#DIV/0!</v>
      </c>
      <c r="AK19" s="113" t="e">
        <f t="shared" si="51"/>
        <v>#DIV/0!</v>
      </c>
      <c r="AL19" s="113" t="e">
        <f t="shared" si="51"/>
        <v>#DIV/0!</v>
      </c>
      <c r="AM19" s="113" t="e">
        <f t="shared" ref="AM19" si="52">(AM18+AL19)*(IF(AL21&lt;1,0,1))</f>
        <v>#DIV/0!</v>
      </c>
      <c r="AN19" s="113" t="e">
        <f t="shared" ref="AN19" si="53">(AN18+AM19)*(IF(AM21&lt;1,0,1))</f>
        <v>#DIV/0!</v>
      </c>
      <c r="AO19" s="113" t="e">
        <f t="shared" ref="AO19" si="54">(AO18+AN19)*(IF(AN21&lt;1,0,1))</f>
        <v>#DIV/0!</v>
      </c>
      <c r="AP19" s="113" t="e">
        <f t="shared" ref="AP19" si="55">(AP18+AO19)*(IF(AO21&lt;1,0,1))</f>
        <v>#DIV/0!</v>
      </c>
      <c r="AQ19" s="113" t="e">
        <f t="shared" ref="AQ19" si="56">(AQ18+AP19)*(IF(AP21&lt;1,0,1))</f>
        <v>#DIV/0!</v>
      </c>
      <c r="AR19" s="113" t="e">
        <f t="shared" ref="AR19" si="57">(AR18+AQ19)*(IF(AQ21&lt;1,0,1))</f>
        <v>#DIV/0!</v>
      </c>
      <c r="AS19" s="113" t="e">
        <f t="shared" ref="AS19" si="58">(AS18+AR19)*(IF(AR21&lt;1,0,1))</f>
        <v>#DIV/0!</v>
      </c>
      <c r="AT19" s="113" t="e">
        <f t="shared" ref="AT19" si="59">(AT18+AS19)*(IF(AS21&lt;1,0,1))</f>
        <v>#DIV/0!</v>
      </c>
      <c r="AU19" s="113" t="e">
        <f t="shared" ref="AU19" si="60">(AU18+AT19)*(IF(AT21&lt;1,0,1))</f>
        <v>#DIV/0!</v>
      </c>
      <c r="AV19" s="113" t="e">
        <f t="shared" ref="AV19" si="61">(AV18+AU19)*(IF(AU21&lt;1,0,1))</f>
        <v>#DIV/0!</v>
      </c>
      <c r="AW19" s="113" t="e">
        <f t="shared" ref="AW19" si="62">(AW18+AV19)*(IF(AV21&lt;1,0,1))</f>
        <v>#DIV/0!</v>
      </c>
      <c r="AX19" s="113" t="e">
        <f t="shared" ref="AX19" si="63">(AX18+AW19)*(IF(AW21&lt;1,0,1))</f>
        <v>#DIV/0!</v>
      </c>
      <c r="AY19" s="113" t="e">
        <f t="shared" ref="AY19" si="64">(AY18+AX19)*(IF(AX21&lt;1,0,1))</f>
        <v>#DIV/0!</v>
      </c>
      <c r="AZ19" s="113" t="e">
        <f t="shared" ref="AZ19" si="65">(AZ18+AY19)*(IF(AY21&lt;1,0,1))</f>
        <v>#DIV/0!</v>
      </c>
      <c r="BA19" s="113" t="e">
        <f t="shared" ref="BA19" si="66">(BA18+AZ19)*(IF(AZ21&lt;1,0,1))</f>
        <v>#DIV/0!</v>
      </c>
      <c r="BB19" s="113" t="e">
        <f t="shared" ref="BB19" si="67">(BB18+BA19)*(IF(BA21&lt;1,0,1))</f>
        <v>#DIV/0!</v>
      </c>
      <c r="BC19" s="113" t="e">
        <f t="shared" ref="BC19" si="68">(BC18+BB19)*(IF(BB21&lt;1,0,1))</f>
        <v>#DIV/0!</v>
      </c>
      <c r="BD19" s="113" t="e">
        <f t="shared" ref="BD19" si="69">(BD18+BC19)*(IF(BC21&lt;1,0,1))</f>
        <v>#DIV/0!</v>
      </c>
      <c r="BE19" s="113" t="e">
        <f t="shared" ref="BE19" si="70">(BE18+BD19)*(IF(BD21&lt;1,0,1))</f>
        <v>#DIV/0!</v>
      </c>
      <c r="BF19" s="113" t="e">
        <f t="shared" ref="BF19" si="71">(BF18+BE19)*(IF(BE21&lt;1,0,1))</f>
        <v>#DIV/0!</v>
      </c>
      <c r="BG19" s="113" t="e">
        <f t="shared" ref="BG19" si="72">(BG18+BF19)*(IF(BF21&lt;1,0,1))</f>
        <v>#DIV/0!</v>
      </c>
      <c r="BH19" s="113" t="e">
        <f t="shared" ref="BH19" si="73">(BH18+BG19)*(IF(BG21&lt;1,0,1))</f>
        <v>#DIV/0!</v>
      </c>
      <c r="BI19" s="113" t="e">
        <f t="shared" ref="BI19" si="74">(BI18+BH19)*(IF(BH21&lt;1,0,1))</f>
        <v>#DIV/0!</v>
      </c>
      <c r="BJ19" s="113" t="e">
        <f t="shared" ref="BJ19" si="75">(BJ18+BI19)*(IF(BI21&lt;1,0,1))</f>
        <v>#DIV/0!</v>
      </c>
    </row>
    <row r="20" spans="2:62" x14ac:dyDescent="0.25">
      <c r="B20" s="112" t="s">
        <v>254</v>
      </c>
      <c r="C20" s="113"/>
      <c r="D20" s="113" t="e">
        <f>IF(D17&gt;0,C21*$D11,0)</f>
        <v>#DIV/0!</v>
      </c>
      <c r="E20" s="113" t="e">
        <f>IF(E17&gt;0,D21*$D11,0)</f>
        <v>#DIV/0!</v>
      </c>
      <c r="F20" s="113" t="e">
        <f t="shared" ref="F20:AL20" si="76">IF(F17&gt;0,E21*$D11,0)</f>
        <v>#DIV/0!</v>
      </c>
      <c r="G20" s="113" t="e">
        <f t="shared" si="76"/>
        <v>#DIV/0!</v>
      </c>
      <c r="H20" s="113" t="e">
        <f t="shared" si="76"/>
        <v>#DIV/0!</v>
      </c>
      <c r="I20" s="113" t="e">
        <f t="shared" si="76"/>
        <v>#DIV/0!</v>
      </c>
      <c r="J20" s="113" t="e">
        <f t="shared" si="76"/>
        <v>#DIV/0!</v>
      </c>
      <c r="K20" s="113" t="e">
        <f t="shared" si="76"/>
        <v>#DIV/0!</v>
      </c>
      <c r="L20" s="113" t="e">
        <f t="shared" si="76"/>
        <v>#DIV/0!</v>
      </c>
      <c r="M20" s="113" t="e">
        <f t="shared" si="76"/>
        <v>#DIV/0!</v>
      </c>
      <c r="N20" s="113" t="e">
        <f t="shared" si="76"/>
        <v>#DIV/0!</v>
      </c>
      <c r="O20" s="113" t="e">
        <f t="shared" si="76"/>
        <v>#DIV/0!</v>
      </c>
      <c r="P20" s="113" t="e">
        <f t="shared" si="76"/>
        <v>#DIV/0!</v>
      </c>
      <c r="Q20" s="113" t="e">
        <f t="shared" si="76"/>
        <v>#DIV/0!</v>
      </c>
      <c r="R20" s="113" t="e">
        <f t="shared" si="76"/>
        <v>#DIV/0!</v>
      </c>
      <c r="S20" s="113" t="e">
        <f t="shared" si="76"/>
        <v>#DIV/0!</v>
      </c>
      <c r="T20" s="113" t="e">
        <f t="shared" si="76"/>
        <v>#DIV/0!</v>
      </c>
      <c r="U20" s="113" t="e">
        <f t="shared" si="76"/>
        <v>#DIV/0!</v>
      </c>
      <c r="V20" s="113" t="e">
        <f t="shared" si="76"/>
        <v>#DIV/0!</v>
      </c>
      <c r="W20" s="113" t="e">
        <f t="shared" si="76"/>
        <v>#DIV/0!</v>
      </c>
      <c r="X20" s="113" t="e">
        <f t="shared" si="76"/>
        <v>#DIV/0!</v>
      </c>
      <c r="Y20" s="113" t="e">
        <f t="shared" si="76"/>
        <v>#DIV/0!</v>
      </c>
      <c r="Z20" s="113" t="e">
        <f t="shared" si="76"/>
        <v>#DIV/0!</v>
      </c>
      <c r="AA20" s="113" t="e">
        <f t="shared" si="76"/>
        <v>#DIV/0!</v>
      </c>
      <c r="AB20" s="113" t="e">
        <f t="shared" si="76"/>
        <v>#DIV/0!</v>
      </c>
      <c r="AC20" s="113" t="e">
        <f t="shared" si="76"/>
        <v>#DIV/0!</v>
      </c>
      <c r="AD20" s="113" t="e">
        <f t="shared" si="76"/>
        <v>#DIV/0!</v>
      </c>
      <c r="AE20" s="113" t="e">
        <f t="shared" si="76"/>
        <v>#DIV/0!</v>
      </c>
      <c r="AF20" s="113" t="e">
        <f t="shared" si="76"/>
        <v>#DIV/0!</v>
      </c>
      <c r="AG20" s="113" t="e">
        <f t="shared" si="76"/>
        <v>#DIV/0!</v>
      </c>
      <c r="AH20" s="113" t="e">
        <f t="shared" si="76"/>
        <v>#DIV/0!</v>
      </c>
      <c r="AI20" s="113" t="e">
        <f t="shared" si="76"/>
        <v>#DIV/0!</v>
      </c>
      <c r="AJ20" s="113" t="e">
        <f t="shared" si="76"/>
        <v>#DIV/0!</v>
      </c>
      <c r="AK20" s="113" t="e">
        <f t="shared" si="76"/>
        <v>#DIV/0!</v>
      </c>
      <c r="AL20" s="113" t="e">
        <f t="shared" si="76"/>
        <v>#DIV/0!</v>
      </c>
      <c r="AM20" s="113" t="e">
        <f t="shared" ref="AM20" si="77">IF(AM17&gt;0,AL21*$D11,0)</f>
        <v>#DIV/0!</v>
      </c>
      <c r="AN20" s="113" t="e">
        <f t="shared" ref="AN20" si="78">IF(AN17&gt;0,AM21*$D11,0)</f>
        <v>#DIV/0!</v>
      </c>
      <c r="AO20" s="113" t="e">
        <f t="shared" ref="AO20" si="79">IF(AO17&gt;0,AN21*$D11,0)</f>
        <v>#DIV/0!</v>
      </c>
      <c r="AP20" s="113" t="e">
        <f t="shared" ref="AP20" si="80">IF(AP17&gt;0,AO21*$D11,0)</f>
        <v>#DIV/0!</v>
      </c>
      <c r="AQ20" s="113" t="e">
        <f t="shared" ref="AQ20" si="81">IF(AQ17&gt;0,AP21*$D11,0)</f>
        <v>#DIV/0!</v>
      </c>
      <c r="AR20" s="113" t="e">
        <f t="shared" ref="AR20" si="82">IF(AR17&gt;0,AQ21*$D11,0)</f>
        <v>#DIV/0!</v>
      </c>
      <c r="AS20" s="113" t="e">
        <f t="shared" ref="AS20" si="83">IF(AS17&gt;0,AR21*$D11,0)</f>
        <v>#DIV/0!</v>
      </c>
      <c r="AT20" s="113" t="e">
        <f t="shared" ref="AT20" si="84">IF(AT17&gt;0,AS21*$D11,0)</f>
        <v>#DIV/0!</v>
      </c>
      <c r="AU20" s="113" t="e">
        <f t="shared" ref="AU20" si="85">IF(AU17&gt;0,AT21*$D11,0)</f>
        <v>#DIV/0!</v>
      </c>
      <c r="AV20" s="113" t="e">
        <f t="shared" ref="AV20" si="86">IF(AV17&gt;0,AU21*$D11,0)</f>
        <v>#DIV/0!</v>
      </c>
      <c r="AW20" s="113" t="e">
        <f t="shared" ref="AW20" si="87">IF(AW17&gt;0,AV21*$D11,0)</f>
        <v>#DIV/0!</v>
      </c>
      <c r="AX20" s="113" t="e">
        <f t="shared" ref="AX20" si="88">IF(AX17&gt;0,AW21*$D11,0)</f>
        <v>#DIV/0!</v>
      </c>
      <c r="AY20" s="113" t="e">
        <f t="shared" ref="AY20" si="89">IF(AY17&gt;0,AX21*$D11,0)</f>
        <v>#DIV/0!</v>
      </c>
      <c r="AZ20" s="113" t="e">
        <f t="shared" ref="AZ20" si="90">IF(AZ17&gt;0,AY21*$D11,0)</f>
        <v>#DIV/0!</v>
      </c>
      <c r="BA20" s="113" t="e">
        <f t="shared" ref="BA20" si="91">IF(BA17&gt;0,AZ21*$D11,0)</f>
        <v>#DIV/0!</v>
      </c>
      <c r="BB20" s="113" t="e">
        <f t="shared" ref="BB20" si="92">IF(BB17&gt;0,BA21*$D11,0)</f>
        <v>#DIV/0!</v>
      </c>
      <c r="BC20" s="113" t="e">
        <f t="shared" ref="BC20" si="93">IF(BC17&gt;0,BB21*$D11,0)</f>
        <v>#DIV/0!</v>
      </c>
      <c r="BD20" s="113" t="e">
        <f t="shared" ref="BD20" si="94">IF(BD17&gt;0,BC21*$D11,0)</f>
        <v>#DIV/0!</v>
      </c>
      <c r="BE20" s="113" t="e">
        <f t="shared" ref="BE20" si="95">IF(BE17&gt;0,BD21*$D11,0)</f>
        <v>#DIV/0!</v>
      </c>
      <c r="BF20" s="113" t="e">
        <f t="shared" ref="BF20" si="96">IF(BF17&gt;0,BE21*$D11,0)</f>
        <v>#DIV/0!</v>
      </c>
      <c r="BG20" s="113" t="e">
        <f t="shared" ref="BG20" si="97">IF(BG17&gt;0,BF21*$D11,0)</f>
        <v>#DIV/0!</v>
      </c>
      <c r="BH20" s="113" t="e">
        <f t="shared" ref="BH20" si="98">IF(BH17&gt;0,BG21*$D11,0)</f>
        <v>#DIV/0!</v>
      </c>
      <c r="BI20" s="113" t="e">
        <f t="shared" ref="BI20" si="99">IF(BI17&gt;0,BH21*$D11,0)</f>
        <v>#DIV/0!</v>
      </c>
      <c r="BJ20" s="113" t="e">
        <f t="shared" ref="BJ20" si="100">IF(BJ17&gt;0,BI21*$D11,0)</f>
        <v>#DIV/0!</v>
      </c>
    </row>
    <row r="21" spans="2:62" x14ac:dyDescent="0.25">
      <c r="B21" s="114" t="s">
        <v>255</v>
      </c>
      <c r="C21" s="113">
        <f>IF(C16=$C6,($C8),IF(D16&lt;$C6,0,(($C8)-C19)*IF(B21&lt;1,0,1)))</f>
        <v>0</v>
      </c>
      <c r="D21" s="113">
        <f>IF(D16=$C6,($C8),IF(E16&lt;$C6,0,(($C8)-D19)*IF(C21&lt;1,0,1)))</f>
        <v>0</v>
      </c>
      <c r="E21" s="113">
        <f>IF(E16=$C6,($C8),IF(F16&lt;$C6,0,(($C8)-E19)*IF(D21&lt;1,0,1)))</f>
        <v>0</v>
      </c>
      <c r="F21" s="113">
        <f>IF(F16=$C6,($C8),IF(G16&lt;$C6,0,(($C8)-F19)*IF(E21&lt;1,0,1)))</f>
        <v>0</v>
      </c>
      <c r="G21" s="113">
        <f>IF(G16=$C6,($C8),IF(H16&lt;$C6,0,(($C8)-G19)*IF(F21&lt;1,0,1)))</f>
        <v>0</v>
      </c>
      <c r="H21" s="113">
        <f t="shared" ref="H21:AL21" si="101">IF(H16=$C6,($C8),IF(I16&lt;$C6,0,(($C8)-H19)*IF(G21&lt;1,0,1)))</f>
        <v>0</v>
      </c>
      <c r="I21" s="113">
        <f t="shared" si="101"/>
        <v>0</v>
      </c>
      <c r="J21" s="113">
        <f t="shared" si="101"/>
        <v>0</v>
      </c>
      <c r="K21" s="113">
        <f t="shared" si="101"/>
        <v>0</v>
      </c>
      <c r="L21" s="113">
        <f t="shared" si="101"/>
        <v>0</v>
      </c>
      <c r="M21" s="113">
        <f t="shared" si="101"/>
        <v>0</v>
      </c>
      <c r="N21" s="113">
        <f t="shared" si="101"/>
        <v>0</v>
      </c>
      <c r="O21" s="113">
        <f t="shared" si="101"/>
        <v>0</v>
      </c>
      <c r="P21" s="113" t="e">
        <f t="shared" si="101"/>
        <v>#DIV/0!</v>
      </c>
      <c r="Q21" s="113">
        <f t="shared" si="101"/>
        <v>0</v>
      </c>
      <c r="R21" s="113" t="e">
        <f t="shared" si="101"/>
        <v>#DIV/0!</v>
      </c>
      <c r="S21" s="113" t="e">
        <f t="shared" si="101"/>
        <v>#DIV/0!</v>
      </c>
      <c r="T21" s="113" t="e">
        <f t="shared" si="101"/>
        <v>#DIV/0!</v>
      </c>
      <c r="U21" s="113" t="e">
        <f t="shared" si="101"/>
        <v>#DIV/0!</v>
      </c>
      <c r="V21" s="113" t="e">
        <f t="shared" si="101"/>
        <v>#DIV/0!</v>
      </c>
      <c r="W21" s="113" t="e">
        <f t="shared" si="101"/>
        <v>#DIV/0!</v>
      </c>
      <c r="X21" s="113" t="e">
        <f t="shared" si="101"/>
        <v>#DIV/0!</v>
      </c>
      <c r="Y21" s="113" t="e">
        <f t="shared" si="101"/>
        <v>#DIV/0!</v>
      </c>
      <c r="Z21" s="113" t="e">
        <f t="shared" si="101"/>
        <v>#DIV/0!</v>
      </c>
      <c r="AA21" s="113" t="e">
        <f t="shared" si="101"/>
        <v>#DIV/0!</v>
      </c>
      <c r="AB21" s="113" t="e">
        <f t="shared" si="101"/>
        <v>#DIV/0!</v>
      </c>
      <c r="AC21" s="113" t="e">
        <f t="shared" si="101"/>
        <v>#DIV/0!</v>
      </c>
      <c r="AD21" s="113" t="e">
        <f t="shared" si="101"/>
        <v>#DIV/0!</v>
      </c>
      <c r="AE21" s="113" t="e">
        <f t="shared" si="101"/>
        <v>#DIV/0!</v>
      </c>
      <c r="AF21" s="113" t="e">
        <f t="shared" si="101"/>
        <v>#DIV/0!</v>
      </c>
      <c r="AG21" s="113" t="e">
        <f t="shared" si="101"/>
        <v>#DIV/0!</v>
      </c>
      <c r="AH21" s="113" t="e">
        <f t="shared" si="101"/>
        <v>#DIV/0!</v>
      </c>
      <c r="AI21" s="113" t="e">
        <f t="shared" si="101"/>
        <v>#DIV/0!</v>
      </c>
      <c r="AJ21" s="113" t="e">
        <f t="shared" si="101"/>
        <v>#DIV/0!</v>
      </c>
      <c r="AK21" s="113" t="e">
        <f t="shared" si="101"/>
        <v>#DIV/0!</v>
      </c>
      <c r="AL21" s="113" t="e">
        <f t="shared" si="101"/>
        <v>#DIV/0!</v>
      </c>
      <c r="AM21" s="113" t="e">
        <f t="shared" ref="AM21:BJ21" si="102">IF(AM16=$C6,($C8),IF(AN16&lt;$C6,0,(($C8)-AM19)*IF(AL21&lt;1,0,1)))</f>
        <v>#DIV/0!</v>
      </c>
      <c r="AN21" s="113" t="e">
        <f t="shared" si="102"/>
        <v>#DIV/0!</v>
      </c>
      <c r="AO21" s="113" t="e">
        <f t="shared" si="102"/>
        <v>#DIV/0!</v>
      </c>
      <c r="AP21" s="113" t="e">
        <f t="shared" si="102"/>
        <v>#DIV/0!</v>
      </c>
      <c r="AQ21" s="113" t="e">
        <f t="shared" si="102"/>
        <v>#DIV/0!</v>
      </c>
      <c r="AR21" s="113" t="e">
        <f t="shared" si="102"/>
        <v>#DIV/0!</v>
      </c>
      <c r="AS21" s="113" t="e">
        <f t="shared" si="102"/>
        <v>#DIV/0!</v>
      </c>
      <c r="AT21" s="113" t="e">
        <f t="shared" si="102"/>
        <v>#DIV/0!</v>
      </c>
      <c r="AU21" s="113" t="e">
        <f t="shared" si="102"/>
        <v>#DIV/0!</v>
      </c>
      <c r="AV21" s="113" t="e">
        <f t="shared" si="102"/>
        <v>#DIV/0!</v>
      </c>
      <c r="AW21" s="113" t="e">
        <f t="shared" si="102"/>
        <v>#DIV/0!</v>
      </c>
      <c r="AX21" s="113" t="e">
        <f t="shared" si="102"/>
        <v>#DIV/0!</v>
      </c>
      <c r="AY21" s="113" t="e">
        <f t="shared" si="102"/>
        <v>#DIV/0!</v>
      </c>
      <c r="AZ21" s="113" t="e">
        <f t="shared" si="102"/>
        <v>#DIV/0!</v>
      </c>
      <c r="BA21" s="113" t="e">
        <f t="shared" si="102"/>
        <v>#DIV/0!</v>
      </c>
      <c r="BB21" s="113" t="e">
        <f t="shared" si="102"/>
        <v>#DIV/0!</v>
      </c>
      <c r="BC21" s="113" t="e">
        <f t="shared" si="102"/>
        <v>#DIV/0!</v>
      </c>
      <c r="BD21" s="113" t="e">
        <f t="shared" si="102"/>
        <v>#DIV/0!</v>
      </c>
      <c r="BE21" s="113" t="e">
        <f t="shared" si="102"/>
        <v>#DIV/0!</v>
      </c>
      <c r="BF21" s="113" t="e">
        <f t="shared" si="102"/>
        <v>#DIV/0!</v>
      </c>
      <c r="BG21" s="113" t="e">
        <f t="shared" si="102"/>
        <v>#DIV/0!</v>
      </c>
      <c r="BH21" s="113" t="e">
        <f t="shared" si="102"/>
        <v>#DIV/0!</v>
      </c>
      <c r="BI21" s="113" t="e">
        <f t="shared" si="102"/>
        <v>#DIV/0!</v>
      </c>
      <c r="BJ21" s="113">
        <f t="shared" si="102"/>
        <v>0</v>
      </c>
    </row>
    <row r="24" spans="2:62" s="115" customFormat="1" x14ac:dyDescent="0.25">
      <c r="B24" s="115" t="s">
        <v>256</v>
      </c>
      <c r="C24" s="116">
        <f>+C20</f>
        <v>0</v>
      </c>
      <c r="D24" s="116">
        <f>+IFERROR(D20,0)</f>
        <v>0</v>
      </c>
      <c r="E24" s="116">
        <f t="shared" ref="E24:BJ24" si="103">+IFERROR(E20,0)</f>
        <v>0</v>
      </c>
      <c r="F24" s="116">
        <f t="shared" si="103"/>
        <v>0</v>
      </c>
      <c r="G24" s="116">
        <f t="shared" si="103"/>
        <v>0</v>
      </c>
      <c r="H24" s="116">
        <f t="shared" si="103"/>
        <v>0</v>
      </c>
      <c r="I24" s="116">
        <f t="shared" si="103"/>
        <v>0</v>
      </c>
      <c r="J24" s="116">
        <f t="shared" si="103"/>
        <v>0</v>
      </c>
      <c r="K24" s="116">
        <f t="shared" si="103"/>
        <v>0</v>
      </c>
      <c r="L24" s="116">
        <f t="shared" si="103"/>
        <v>0</v>
      </c>
      <c r="M24" s="116">
        <f t="shared" si="103"/>
        <v>0</v>
      </c>
      <c r="N24" s="116">
        <f t="shared" si="103"/>
        <v>0</v>
      </c>
      <c r="O24" s="116">
        <f t="shared" si="103"/>
        <v>0</v>
      </c>
      <c r="P24" s="116">
        <f t="shared" si="103"/>
        <v>0</v>
      </c>
      <c r="Q24" s="116">
        <f t="shared" si="103"/>
        <v>0</v>
      </c>
      <c r="R24" s="116">
        <f t="shared" si="103"/>
        <v>0</v>
      </c>
      <c r="S24" s="116">
        <f t="shared" si="103"/>
        <v>0</v>
      </c>
      <c r="T24" s="116">
        <f t="shared" si="103"/>
        <v>0</v>
      </c>
      <c r="U24" s="116">
        <f t="shared" si="103"/>
        <v>0</v>
      </c>
      <c r="V24" s="116">
        <f t="shared" si="103"/>
        <v>0</v>
      </c>
      <c r="W24" s="116">
        <f t="shared" si="103"/>
        <v>0</v>
      </c>
      <c r="X24" s="116">
        <f t="shared" si="103"/>
        <v>0</v>
      </c>
      <c r="Y24" s="116">
        <f t="shared" si="103"/>
        <v>0</v>
      </c>
      <c r="Z24" s="116">
        <f t="shared" si="103"/>
        <v>0</v>
      </c>
      <c r="AA24" s="116">
        <f t="shared" si="103"/>
        <v>0</v>
      </c>
      <c r="AB24" s="116">
        <f t="shared" si="103"/>
        <v>0</v>
      </c>
      <c r="AC24" s="116">
        <f t="shared" si="103"/>
        <v>0</v>
      </c>
      <c r="AD24" s="116">
        <f t="shared" si="103"/>
        <v>0</v>
      </c>
      <c r="AE24" s="116">
        <f t="shared" si="103"/>
        <v>0</v>
      </c>
      <c r="AF24" s="116">
        <f t="shared" si="103"/>
        <v>0</v>
      </c>
      <c r="AG24" s="116">
        <f t="shared" si="103"/>
        <v>0</v>
      </c>
      <c r="AH24" s="116">
        <f t="shared" si="103"/>
        <v>0</v>
      </c>
      <c r="AI24" s="116">
        <f t="shared" si="103"/>
        <v>0</v>
      </c>
      <c r="AJ24" s="116">
        <f t="shared" si="103"/>
        <v>0</v>
      </c>
      <c r="AK24" s="116">
        <f t="shared" si="103"/>
        <v>0</v>
      </c>
      <c r="AL24" s="116">
        <f t="shared" si="103"/>
        <v>0</v>
      </c>
      <c r="AM24" s="116">
        <f t="shared" si="103"/>
        <v>0</v>
      </c>
      <c r="AN24" s="116">
        <f t="shared" si="103"/>
        <v>0</v>
      </c>
      <c r="AO24" s="116">
        <f t="shared" si="103"/>
        <v>0</v>
      </c>
      <c r="AP24" s="116">
        <f t="shared" si="103"/>
        <v>0</v>
      </c>
      <c r="AQ24" s="116">
        <f t="shared" si="103"/>
        <v>0</v>
      </c>
      <c r="AR24" s="116">
        <f t="shared" si="103"/>
        <v>0</v>
      </c>
      <c r="AS24" s="116">
        <f t="shared" si="103"/>
        <v>0</v>
      </c>
      <c r="AT24" s="116">
        <f t="shared" si="103"/>
        <v>0</v>
      </c>
      <c r="AU24" s="116">
        <f t="shared" si="103"/>
        <v>0</v>
      </c>
      <c r="AV24" s="116">
        <f t="shared" si="103"/>
        <v>0</v>
      </c>
      <c r="AW24" s="116">
        <f t="shared" si="103"/>
        <v>0</v>
      </c>
      <c r="AX24" s="116">
        <f t="shared" si="103"/>
        <v>0</v>
      </c>
      <c r="AY24" s="116">
        <f t="shared" si="103"/>
        <v>0</v>
      </c>
      <c r="AZ24" s="116">
        <f t="shared" si="103"/>
        <v>0</v>
      </c>
      <c r="BA24" s="116">
        <f t="shared" si="103"/>
        <v>0</v>
      </c>
      <c r="BB24" s="116">
        <f t="shared" si="103"/>
        <v>0</v>
      </c>
      <c r="BC24" s="116">
        <f t="shared" si="103"/>
        <v>0</v>
      </c>
      <c r="BD24" s="116">
        <f t="shared" si="103"/>
        <v>0</v>
      </c>
      <c r="BE24" s="116">
        <f t="shared" si="103"/>
        <v>0</v>
      </c>
      <c r="BF24" s="116">
        <f t="shared" si="103"/>
        <v>0</v>
      </c>
      <c r="BG24" s="116">
        <f t="shared" si="103"/>
        <v>0</v>
      </c>
      <c r="BH24" s="116">
        <f t="shared" si="103"/>
        <v>0</v>
      </c>
      <c r="BI24" s="116">
        <f t="shared" si="103"/>
        <v>0</v>
      </c>
      <c r="BJ24" s="116">
        <f t="shared" si="103"/>
        <v>0</v>
      </c>
    </row>
    <row r="26" spans="2:62" s="117" customFormat="1" x14ac:dyDescent="0.25">
      <c r="B26" s="117" t="s">
        <v>257</v>
      </c>
      <c r="C26" s="118">
        <f>+IF(C16=$C$6,C21,0)</f>
        <v>0</v>
      </c>
      <c r="D26" s="118">
        <f t="shared" ref="D26:BJ26" si="104">+IF(D16=$C$6,D21,0)</f>
        <v>0</v>
      </c>
      <c r="E26" s="118">
        <f t="shared" si="104"/>
        <v>0</v>
      </c>
      <c r="F26" s="118">
        <f t="shared" si="104"/>
        <v>0</v>
      </c>
      <c r="G26" s="118">
        <f t="shared" si="104"/>
        <v>0</v>
      </c>
      <c r="H26" s="118">
        <f t="shared" si="104"/>
        <v>0</v>
      </c>
      <c r="I26" s="118">
        <f t="shared" si="104"/>
        <v>0</v>
      </c>
      <c r="J26" s="118">
        <f t="shared" si="104"/>
        <v>0</v>
      </c>
      <c r="K26" s="118">
        <f t="shared" si="104"/>
        <v>0</v>
      </c>
      <c r="L26" s="118">
        <f t="shared" si="104"/>
        <v>0</v>
      </c>
      <c r="M26" s="118">
        <f t="shared" si="104"/>
        <v>0</v>
      </c>
      <c r="N26" s="118">
        <f t="shared" si="104"/>
        <v>0</v>
      </c>
      <c r="O26" s="118">
        <f t="shared" si="104"/>
        <v>0</v>
      </c>
      <c r="P26" s="118">
        <f t="shared" si="104"/>
        <v>0</v>
      </c>
      <c r="Q26" s="118">
        <f t="shared" si="104"/>
        <v>0</v>
      </c>
      <c r="R26" s="118">
        <f t="shared" si="104"/>
        <v>0</v>
      </c>
      <c r="S26" s="118">
        <f t="shared" si="104"/>
        <v>0</v>
      </c>
      <c r="T26" s="118">
        <f t="shared" si="104"/>
        <v>0</v>
      </c>
      <c r="U26" s="118">
        <f t="shared" si="104"/>
        <v>0</v>
      </c>
      <c r="V26" s="118">
        <f t="shared" si="104"/>
        <v>0</v>
      </c>
      <c r="W26" s="118">
        <f t="shared" si="104"/>
        <v>0</v>
      </c>
      <c r="X26" s="118">
        <f t="shared" si="104"/>
        <v>0</v>
      </c>
      <c r="Y26" s="118">
        <f t="shared" si="104"/>
        <v>0</v>
      </c>
      <c r="Z26" s="118">
        <f t="shared" si="104"/>
        <v>0</v>
      </c>
      <c r="AA26" s="118">
        <f t="shared" si="104"/>
        <v>0</v>
      </c>
      <c r="AB26" s="118">
        <f t="shared" si="104"/>
        <v>0</v>
      </c>
      <c r="AC26" s="118">
        <f t="shared" si="104"/>
        <v>0</v>
      </c>
      <c r="AD26" s="118">
        <f t="shared" si="104"/>
        <v>0</v>
      </c>
      <c r="AE26" s="118">
        <f t="shared" si="104"/>
        <v>0</v>
      </c>
      <c r="AF26" s="118">
        <f t="shared" si="104"/>
        <v>0</v>
      </c>
      <c r="AG26" s="118">
        <f t="shared" si="104"/>
        <v>0</v>
      </c>
      <c r="AH26" s="118">
        <f t="shared" si="104"/>
        <v>0</v>
      </c>
      <c r="AI26" s="118">
        <f t="shared" si="104"/>
        <v>0</v>
      </c>
      <c r="AJ26" s="118">
        <f t="shared" si="104"/>
        <v>0</v>
      </c>
      <c r="AK26" s="118">
        <f t="shared" si="104"/>
        <v>0</v>
      </c>
      <c r="AL26" s="118">
        <f t="shared" si="104"/>
        <v>0</v>
      </c>
      <c r="AM26" s="118">
        <f t="shared" si="104"/>
        <v>0</v>
      </c>
      <c r="AN26" s="118">
        <f t="shared" si="104"/>
        <v>0</v>
      </c>
      <c r="AO26" s="118">
        <f t="shared" si="104"/>
        <v>0</v>
      </c>
      <c r="AP26" s="118">
        <f t="shared" si="104"/>
        <v>0</v>
      </c>
      <c r="AQ26" s="118">
        <f t="shared" si="104"/>
        <v>0</v>
      </c>
      <c r="AR26" s="118">
        <f t="shared" si="104"/>
        <v>0</v>
      </c>
      <c r="AS26" s="118">
        <f t="shared" si="104"/>
        <v>0</v>
      </c>
      <c r="AT26" s="118">
        <f t="shared" si="104"/>
        <v>0</v>
      </c>
      <c r="AU26" s="118">
        <f t="shared" si="104"/>
        <v>0</v>
      </c>
      <c r="AV26" s="118">
        <f t="shared" si="104"/>
        <v>0</v>
      </c>
      <c r="AW26" s="118">
        <f t="shared" si="104"/>
        <v>0</v>
      </c>
      <c r="AX26" s="118">
        <f t="shared" si="104"/>
        <v>0</v>
      </c>
      <c r="AY26" s="118">
        <f t="shared" si="104"/>
        <v>0</v>
      </c>
      <c r="AZ26" s="118">
        <f t="shared" si="104"/>
        <v>0</v>
      </c>
      <c r="BA26" s="118">
        <f t="shared" si="104"/>
        <v>0</v>
      </c>
      <c r="BB26" s="118">
        <f t="shared" si="104"/>
        <v>0</v>
      </c>
      <c r="BC26" s="118">
        <f t="shared" si="104"/>
        <v>0</v>
      </c>
      <c r="BD26" s="118">
        <f t="shared" si="104"/>
        <v>0</v>
      </c>
      <c r="BE26" s="118">
        <f t="shared" si="104"/>
        <v>0</v>
      </c>
      <c r="BF26" s="118">
        <f t="shared" si="104"/>
        <v>0</v>
      </c>
      <c r="BG26" s="118">
        <f t="shared" si="104"/>
        <v>0</v>
      </c>
      <c r="BH26" s="118">
        <f t="shared" si="104"/>
        <v>0</v>
      </c>
      <c r="BI26" s="118">
        <f t="shared" si="104"/>
        <v>0</v>
      </c>
      <c r="BJ26" s="118">
        <f t="shared" si="104"/>
        <v>0</v>
      </c>
    </row>
    <row r="28" spans="2:62" s="117" customFormat="1" x14ac:dyDescent="0.25">
      <c r="B28" s="117" t="s">
        <v>258</v>
      </c>
      <c r="C28" s="118">
        <f>+C17</f>
        <v>0</v>
      </c>
      <c r="D28" s="118">
        <f>+IFERROR(D17,0)</f>
        <v>0</v>
      </c>
      <c r="E28" s="118">
        <f t="shared" ref="E28:BJ28" si="105">+IFERROR(E17,0)</f>
        <v>0</v>
      </c>
      <c r="F28" s="118">
        <f t="shared" si="105"/>
        <v>0</v>
      </c>
      <c r="G28" s="118">
        <f t="shared" si="105"/>
        <v>0</v>
      </c>
      <c r="H28" s="118">
        <f t="shared" si="105"/>
        <v>0</v>
      </c>
      <c r="I28" s="118">
        <f t="shared" si="105"/>
        <v>0</v>
      </c>
      <c r="J28" s="118">
        <f t="shared" si="105"/>
        <v>0</v>
      </c>
      <c r="K28" s="118">
        <f t="shared" si="105"/>
        <v>0</v>
      </c>
      <c r="L28" s="118">
        <f t="shared" si="105"/>
        <v>0</v>
      </c>
      <c r="M28" s="118">
        <f t="shared" si="105"/>
        <v>0</v>
      </c>
      <c r="N28" s="118">
        <f t="shared" si="105"/>
        <v>0</v>
      </c>
      <c r="O28" s="118">
        <f t="shared" si="105"/>
        <v>0</v>
      </c>
      <c r="P28" s="118">
        <f t="shared" si="105"/>
        <v>0</v>
      </c>
      <c r="Q28" s="118">
        <f t="shared" si="105"/>
        <v>0</v>
      </c>
      <c r="R28" s="118">
        <f t="shared" si="105"/>
        <v>0</v>
      </c>
      <c r="S28" s="118">
        <f t="shared" si="105"/>
        <v>0</v>
      </c>
      <c r="T28" s="118">
        <f t="shared" si="105"/>
        <v>0</v>
      </c>
      <c r="U28" s="118">
        <f t="shared" si="105"/>
        <v>0</v>
      </c>
      <c r="V28" s="118">
        <f t="shared" si="105"/>
        <v>0</v>
      </c>
      <c r="W28" s="118">
        <f t="shared" si="105"/>
        <v>0</v>
      </c>
      <c r="X28" s="118">
        <f t="shared" si="105"/>
        <v>0</v>
      </c>
      <c r="Y28" s="118">
        <f t="shared" si="105"/>
        <v>0</v>
      </c>
      <c r="Z28" s="118">
        <f t="shared" si="105"/>
        <v>0</v>
      </c>
      <c r="AA28" s="118">
        <f t="shared" si="105"/>
        <v>0</v>
      </c>
      <c r="AB28" s="118">
        <f t="shared" si="105"/>
        <v>0</v>
      </c>
      <c r="AC28" s="118">
        <f t="shared" si="105"/>
        <v>0</v>
      </c>
      <c r="AD28" s="118">
        <f t="shared" si="105"/>
        <v>0</v>
      </c>
      <c r="AE28" s="118">
        <f t="shared" si="105"/>
        <v>0</v>
      </c>
      <c r="AF28" s="118">
        <f t="shared" si="105"/>
        <v>0</v>
      </c>
      <c r="AG28" s="118">
        <f t="shared" si="105"/>
        <v>0</v>
      </c>
      <c r="AH28" s="118">
        <f t="shared" si="105"/>
        <v>0</v>
      </c>
      <c r="AI28" s="118">
        <f t="shared" si="105"/>
        <v>0</v>
      </c>
      <c r="AJ28" s="118">
        <f t="shared" si="105"/>
        <v>0</v>
      </c>
      <c r="AK28" s="118">
        <f t="shared" si="105"/>
        <v>0</v>
      </c>
      <c r="AL28" s="118">
        <f t="shared" si="105"/>
        <v>0</v>
      </c>
      <c r="AM28" s="118">
        <f t="shared" si="105"/>
        <v>0</v>
      </c>
      <c r="AN28" s="118">
        <f t="shared" si="105"/>
        <v>0</v>
      </c>
      <c r="AO28" s="118">
        <f t="shared" si="105"/>
        <v>0</v>
      </c>
      <c r="AP28" s="118">
        <f t="shared" si="105"/>
        <v>0</v>
      </c>
      <c r="AQ28" s="118">
        <f t="shared" si="105"/>
        <v>0</v>
      </c>
      <c r="AR28" s="118">
        <f t="shared" si="105"/>
        <v>0</v>
      </c>
      <c r="AS28" s="118">
        <f t="shared" si="105"/>
        <v>0</v>
      </c>
      <c r="AT28" s="118">
        <f t="shared" si="105"/>
        <v>0</v>
      </c>
      <c r="AU28" s="118">
        <f t="shared" si="105"/>
        <v>0</v>
      </c>
      <c r="AV28" s="118">
        <f t="shared" si="105"/>
        <v>0</v>
      </c>
      <c r="AW28" s="118">
        <f t="shared" si="105"/>
        <v>0</v>
      </c>
      <c r="AX28" s="118">
        <f t="shared" si="105"/>
        <v>0</v>
      </c>
      <c r="AY28" s="118">
        <f t="shared" si="105"/>
        <v>0</v>
      </c>
      <c r="AZ28" s="118">
        <f t="shared" si="105"/>
        <v>0</v>
      </c>
      <c r="BA28" s="118">
        <f t="shared" si="105"/>
        <v>0</v>
      </c>
      <c r="BB28" s="118">
        <f t="shared" si="105"/>
        <v>0</v>
      </c>
      <c r="BC28" s="118">
        <f t="shared" si="105"/>
        <v>0</v>
      </c>
      <c r="BD28" s="118">
        <f t="shared" si="105"/>
        <v>0</v>
      </c>
      <c r="BE28" s="118">
        <f t="shared" si="105"/>
        <v>0</v>
      </c>
      <c r="BF28" s="118">
        <f t="shared" si="105"/>
        <v>0</v>
      </c>
      <c r="BG28" s="118">
        <f t="shared" si="105"/>
        <v>0</v>
      </c>
      <c r="BH28" s="118">
        <f t="shared" si="105"/>
        <v>0</v>
      </c>
      <c r="BI28" s="118">
        <f t="shared" si="105"/>
        <v>0</v>
      </c>
      <c r="BJ28" s="118">
        <f t="shared" si="105"/>
        <v>0</v>
      </c>
    </row>
    <row r="30" spans="2:62" s="122" customFormat="1" x14ac:dyDescent="0.25">
      <c r="B30" s="122" t="s">
        <v>259</v>
      </c>
      <c r="C30" s="123">
        <f>+IFERROR(C21,0)</f>
        <v>0</v>
      </c>
      <c r="D30" s="123">
        <f>+IFERROR(D21,0)</f>
        <v>0</v>
      </c>
      <c r="E30" s="123">
        <f t="shared" ref="E30:BJ30" si="106">+IFERROR(E21,0)</f>
        <v>0</v>
      </c>
      <c r="F30" s="123">
        <f t="shared" si="106"/>
        <v>0</v>
      </c>
      <c r="G30" s="123">
        <f t="shared" si="106"/>
        <v>0</v>
      </c>
      <c r="H30" s="123">
        <f t="shared" si="106"/>
        <v>0</v>
      </c>
      <c r="I30" s="123">
        <f t="shared" si="106"/>
        <v>0</v>
      </c>
      <c r="J30" s="123">
        <f t="shared" si="106"/>
        <v>0</v>
      </c>
      <c r="K30" s="123">
        <f t="shared" si="106"/>
        <v>0</v>
      </c>
      <c r="L30" s="123">
        <f t="shared" si="106"/>
        <v>0</v>
      </c>
      <c r="M30" s="123">
        <f t="shared" si="106"/>
        <v>0</v>
      </c>
      <c r="N30" s="123">
        <f t="shared" si="106"/>
        <v>0</v>
      </c>
      <c r="O30" s="123">
        <f t="shared" si="106"/>
        <v>0</v>
      </c>
      <c r="P30" s="123">
        <f t="shared" si="106"/>
        <v>0</v>
      </c>
      <c r="Q30" s="123">
        <f t="shared" si="106"/>
        <v>0</v>
      </c>
      <c r="R30" s="123">
        <f t="shared" si="106"/>
        <v>0</v>
      </c>
      <c r="S30" s="123">
        <f t="shared" si="106"/>
        <v>0</v>
      </c>
      <c r="T30" s="123">
        <f t="shared" si="106"/>
        <v>0</v>
      </c>
      <c r="U30" s="123">
        <f t="shared" si="106"/>
        <v>0</v>
      </c>
      <c r="V30" s="123">
        <f t="shared" si="106"/>
        <v>0</v>
      </c>
      <c r="W30" s="123">
        <f t="shared" si="106"/>
        <v>0</v>
      </c>
      <c r="X30" s="123">
        <f t="shared" si="106"/>
        <v>0</v>
      </c>
      <c r="Y30" s="123">
        <f t="shared" si="106"/>
        <v>0</v>
      </c>
      <c r="Z30" s="123">
        <f t="shared" si="106"/>
        <v>0</v>
      </c>
      <c r="AA30" s="123">
        <f t="shared" si="106"/>
        <v>0</v>
      </c>
      <c r="AB30" s="123">
        <f t="shared" si="106"/>
        <v>0</v>
      </c>
      <c r="AC30" s="123">
        <f t="shared" si="106"/>
        <v>0</v>
      </c>
      <c r="AD30" s="123">
        <f t="shared" si="106"/>
        <v>0</v>
      </c>
      <c r="AE30" s="123">
        <f t="shared" si="106"/>
        <v>0</v>
      </c>
      <c r="AF30" s="123">
        <f t="shared" si="106"/>
        <v>0</v>
      </c>
      <c r="AG30" s="123">
        <f t="shared" si="106"/>
        <v>0</v>
      </c>
      <c r="AH30" s="123">
        <f t="shared" si="106"/>
        <v>0</v>
      </c>
      <c r="AI30" s="123">
        <f t="shared" si="106"/>
        <v>0</v>
      </c>
      <c r="AJ30" s="123">
        <f t="shared" si="106"/>
        <v>0</v>
      </c>
      <c r="AK30" s="123">
        <f t="shared" si="106"/>
        <v>0</v>
      </c>
      <c r="AL30" s="123">
        <f t="shared" si="106"/>
        <v>0</v>
      </c>
      <c r="AM30" s="123">
        <f t="shared" si="106"/>
        <v>0</v>
      </c>
      <c r="AN30" s="123">
        <f t="shared" si="106"/>
        <v>0</v>
      </c>
      <c r="AO30" s="123">
        <f t="shared" si="106"/>
        <v>0</v>
      </c>
      <c r="AP30" s="123">
        <f t="shared" si="106"/>
        <v>0</v>
      </c>
      <c r="AQ30" s="123">
        <f t="shared" si="106"/>
        <v>0</v>
      </c>
      <c r="AR30" s="123">
        <f t="shared" si="106"/>
        <v>0</v>
      </c>
      <c r="AS30" s="123">
        <f t="shared" si="106"/>
        <v>0</v>
      </c>
      <c r="AT30" s="123">
        <f t="shared" si="106"/>
        <v>0</v>
      </c>
      <c r="AU30" s="123">
        <f t="shared" si="106"/>
        <v>0</v>
      </c>
      <c r="AV30" s="123">
        <f t="shared" si="106"/>
        <v>0</v>
      </c>
      <c r="AW30" s="123">
        <f t="shared" si="106"/>
        <v>0</v>
      </c>
      <c r="AX30" s="123">
        <f t="shared" si="106"/>
        <v>0</v>
      </c>
      <c r="AY30" s="123">
        <f t="shared" si="106"/>
        <v>0</v>
      </c>
      <c r="AZ30" s="123">
        <f t="shared" si="106"/>
        <v>0</v>
      </c>
      <c r="BA30" s="123">
        <f t="shared" si="106"/>
        <v>0</v>
      </c>
      <c r="BB30" s="123">
        <f t="shared" si="106"/>
        <v>0</v>
      </c>
      <c r="BC30" s="123">
        <f t="shared" si="106"/>
        <v>0</v>
      </c>
      <c r="BD30" s="123">
        <f t="shared" si="106"/>
        <v>0</v>
      </c>
      <c r="BE30" s="123">
        <f t="shared" si="106"/>
        <v>0</v>
      </c>
      <c r="BF30" s="123">
        <f t="shared" si="106"/>
        <v>0</v>
      </c>
      <c r="BG30" s="123">
        <f t="shared" si="106"/>
        <v>0</v>
      </c>
      <c r="BH30" s="123">
        <f t="shared" si="106"/>
        <v>0</v>
      </c>
      <c r="BI30" s="123">
        <f t="shared" si="106"/>
        <v>0</v>
      </c>
      <c r="BJ30" s="123">
        <f t="shared" si="106"/>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B1:BK101"/>
  <sheetViews>
    <sheetView showGridLines="0" workbookViewId="0">
      <selection activeCell="D77" sqref="D77"/>
    </sheetView>
  </sheetViews>
  <sheetFormatPr defaultRowHeight="15" x14ac:dyDescent="0.25"/>
  <cols>
    <col min="2" max="2" width="39" bestFit="1" customWidth="1"/>
    <col min="3" max="3" width="11.28515625" customWidth="1"/>
    <col min="4" max="4" width="10.140625" bestFit="1" customWidth="1"/>
  </cols>
  <sheetData>
    <row r="1" spans="2:63" x14ac:dyDescent="0.25">
      <c r="E1" s="29" t="s">
        <v>135</v>
      </c>
      <c r="F1" t="s">
        <v>136</v>
      </c>
      <c r="G1" s="30" t="s">
        <v>137</v>
      </c>
      <c r="H1" s="31" t="s">
        <v>138</v>
      </c>
      <c r="I1" s="32" t="s">
        <v>139</v>
      </c>
    </row>
    <row r="3" spans="2:63" x14ac:dyDescent="0.25">
      <c r="B3" t="s">
        <v>236</v>
      </c>
      <c r="D3" s="56" t="str">
        <f>+SPm!C2</f>
        <v>gen 2014</v>
      </c>
      <c r="E3" s="56">
        <f>+SPm!D2</f>
        <v>41698</v>
      </c>
      <c r="F3" s="56">
        <f>+SPm!E2</f>
        <v>41729</v>
      </c>
      <c r="G3" s="56">
        <f>+SPm!F2</f>
        <v>41759</v>
      </c>
      <c r="H3" s="56">
        <f>+SPm!G2</f>
        <v>41790</v>
      </c>
      <c r="I3" s="56">
        <f>+SPm!H2</f>
        <v>41820</v>
      </c>
      <c r="J3" s="56">
        <f>+SPm!I2</f>
        <v>41851</v>
      </c>
      <c r="K3" s="56">
        <f>+SPm!J2</f>
        <v>41882</v>
      </c>
      <c r="L3" s="56">
        <f>+SPm!K2</f>
        <v>41912</v>
      </c>
      <c r="M3" s="56">
        <f>+SPm!L2</f>
        <v>41943</v>
      </c>
      <c r="N3" s="56">
        <f>+SPm!M2</f>
        <v>41973</v>
      </c>
      <c r="O3" s="56">
        <f>+SPm!N2</f>
        <v>42004</v>
      </c>
      <c r="P3" s="56">
        <f>+SPm!O2</f>
        <v>42035</v>
      </c>
      <c r="Q3" s="56">
        <f>+SPm!P2</f>
        <v>42063</v>
      </c>
      <c r="R3" s="56">
        <f>+SPm!Q2</f>
        <v>42094</v>
      </c>
      <c r="S3" s="56">
        <f>+SPm!R2</f>
        <v>42124</v>
      </c>
      <c r="T3" s="56">
        <f>+SPm!S2</f>
        <v>42155</v>
      </c>
      <c r="U3" s="56">
        <f>+SPm!T2</f>
        <v>42185</v>
      </c>
      <c r="V3" s="56">
        <f>+SPm!U2</f>
        <v>42216</v>
      </c>
      <c r="W3" s="56">
        <f>+SPm!V2</f>
        <v>42247</v>
      </c>
      <c r="X3" s="56">
        <f>+SPm!W2</f>
        <v>42277</v>
      </c>
      <c r="Y3" s="56">
        <f>+SPm!X2</f>
        <v>42308</v>
      </c>
      <c r="Z3" s="56">
        <f>+SPm!Y2</f>
        <v>42338</v>
      </c>
      <c r="AA3" s="56">
        <f>+SPm!Z2</f>
        <v>42369</v>
      </c>
      <c r="AB3" s="56">
        <f>+SPm!AA2</f>
        <v>42400</v>
      </c>
      <c r="AC3" s="56">
        <f>+SPm!AB2</f>
        <v>42429</v>
      </c>
      <c r="AD3" s="56">
        <f>+SPm!AC2</f>
        <v>42460</v>
      </c>
      <c r="AE3" s="56">
        <f>+SPm!AD2</f>
        <v>42490</v>
      </c>
      <c r="AF3" s="56">
        <f>+SPm!AE2</f>
        <v>42521</v>
      </c>
      <c r="AG3" s="56">
        <f>+SPm!AF2</f>
        <v>42551</v>
      </c>
      <c r="AH3" s="56">
        <f>+SPm!AG2</f>
        <v>42582</v>
      </c>
      <c r="AI3" s="56">
        <f>+SPm!AH2</f>
        <v>42613</v>
      </c>
      <c r="AJ3" s="56">
        <f>+SPm!AI2</f>
        <v>42643</v>
      </c>
      <c r="AK3" s="56">
        <f>+SPm!AJ2</f>
        <v>42674</v>
      </c>
      <c r="AL3" s="56">
        <f>+SPm!AK2</f>
        <v>42704</v>
      </c>
      <c r="AM3" s="56">
        <f>+SPm!AL2</f>
        <v>42735</v>
      </c>
      <c r="AN3" s="56">
        <f>+SPm!AM2</f>
        <v>42766</v>
      </c>
      <c r="AO3" s="56">
        <f>+SPm!AN2</f>
        <v>42794</v>
      </c>
      <c r="AP3" s="56">
        <f>+SPm!AO2</f>
        <v>42825</v>
      </c>
      <c r="AQ3" s="56">
        <f>+SPm!AP2</f>
        <v>42855</v>
      </c>
      <c r="AR3" s="56">
        <f>+SPm!AQ2</f>
        <v>42886</v>
      </c>
      <c r="AS3" s="56">
        <f>+SPm!AR2</f>
        <v>42916</v>
      </c>
      <c r="AT3" s="56">
        <f>+SPm!AS2</f>
        <v>42947</v>
      </c>
      <c r="AU3" s="56">
        <f>+SPm!AT2</f>
        <v>42978</v>
      </c>
      <c r="AV3" s="56">
        <f>+SPm!AU2</f>
        <v>43008</v>
      </c>
      <c r="AW3" s="56">
        <f>+SPm!AV2</f>
        <v>43039</v>
      </c>
      <c r="AX3" s="56">
        <f>+SPm!AW2</f>
        <v>43069</v>
      </c>
      <c r="AY3" s="56">
        <f>+SPm!AX2</f>
        <v>43100</v>
      </c>
      <c r="AZ3" s="56">
        <f>+SPm!AY2</f>
        <v>43131</v>
      </c>
      <c r="BA3" s="56">
        <f>+SPm!AZ2</f>
        <v>43159</v>
      </c>
      <c r="BB3" s="56">
        <f>+SPm!BA2</f>
        <v>43190</v>
      </c>
      <c r="BC3" s="56">
        <f>+SPm!BB2</f>
        <v>43220</v>
      </c>
      <c r="BD3" s="56">
        <f>+SPm!BC2</f>
        <v>43251</v>
      </c>
      <c r="BE3" s="56">
        <f>+SPm!BD2</f>
        <v>43281</v>
      </c>
      <c r="BF3" s="56">
        <f>+SPm!BE2</f>
        <v>43312</v>
      </c>
      <c r="BG3" s="56">
        <f>+SPm!BF2</f>
        <v>43343</v>
      </c>
      <c r="BH3" s="56">
        <f>+SPm!BG2</f>
        <v>43373</v>
      </c>
      <c r="BI3" s="56">
        <f>+SPm!BH2</f>
        <v>43404</v>
      </c>
      <c r="BJ3" s="56">
        <f>+SPm!BI2</f>
        <v>43434</v>
      </c>
      <c r="BK3" s="56">
        <f>+SPm!BJ2</f>
        <v>43465</v>
      </c>
    </row>
    <row r="4" spans="2:63" x14ac:dyDescent="0.25">
      <c r="B4" s="12" t="s">
        <v>58</v>
      </c>
      <c r="C4" s="12"/>
      <c r="D4" s="36">
        <f>+'i_Altri Costi'!E4</f>
        <v>0</v>
      </c>
      <c r="E4" s="36">
        <f>+'i_Altri Costi'!F4</f>
        <v>0</v>
      </c>
      <c r="F4" s="36">
        <f>+'i_Altri Costi'!G4</f>
        <v>0</v>
      </c>
      <c r="G4" s="36">
        <f>+'i_Altri Costi'!H4</f>
        <v>0</v>
      </c>
      <c r="H4" s="36">
        <f>+'i_Altri Costi'!I4</f>
        <v>0</v>
      </c>
      <c r="I4" s="36">
        <f>+'i_Altri Costi'!J4</f>
        <v>0</v>
      </c>
      <c r="J4" s="36">
        <f>+'i_Altri Costi'!K4</f>
        <v>0</v>
      </c>
      <c r="K4" s="36">
        <f>+'i_Altri Costi'!L4</f>
        <v>0</v>
      </c>
      <c r="L4" s="36">
        <f>+'i_Altri Costi'!M4</f>
        <v>0</v>
      </c>
      <c r="M4" s="36">
        <f>+'i_Altri Costi'!N4</f>
        <v>0</v>
      </c>
      <c r="N4" s="36">
        <f>+'i_Altri Costi'!O4</f>
        <v>0</v>
      </c>
      <c r="O4" s="36">
        <f>+'i_Altri Costi'!P4</f>
        <v>0</v>
      </c>
      <c r="P4" s="36">
        <f>+'i_Altri Costi'!Q4</f>
        <v>0</v>
      </c>
      <c r="Q4" s="36">
        <f>+'i_Altri Costi'!R4</f>
        <v>0</v>
      </c>
      <c r="R4" s="36">
        <f>+'i_Altri Costi'!S4</f>
        <v>0</v>
      </c>
      <c r="S4" s="36">
        <f>+'i_Altri Costi'!T4</f>
        <v>0</v>
      </c>
      <c r="T4" s="36">
        <f>+'i_Altri Costi'!U4</f>
        <v>0</v>
      </c>
      <c r="U4" s="36">
        <f>+'i_Altri Costi'!V4</f>
        <v>0</v>
      </c>
      <c r="V4" s="36">
        <f>+'i_Altri Costi'!W4</f>
        <v>0</v>
      </c>
      <c r="W4" s="36">
        <f>+'i_Altri Costi'!X4</f>
        <v>0</v>
      </c>
      <c r="X4" s="36">
        <f>+'i_Altri Costi'!Y4</f>
        <v>0</v>
      </c>
      <c r="Y4" s="36">
        <f>+'i_Altri Costi'!Z4</f>
        <v>0</v>
      </c>
      <c r="Z4" s="36">
        <f>+'i_Altri Costi'!AA4</f>
        <v>0</v>
      </c>
      <c r="AA4" s="36">
        <f>+'i_Altri Costi'!AB4</f>
        <v>0</v>
      </c>
      <c r="AB4" s="36">
        <f>+'i_Altri Costi'!AC4</f>
        <v>0</v>
      </c>
      <c r="AC4" s="36">
        <f>+'i_Altri Costi'!AD4</f>
        <v>0</v>
      </c>
      <c r="AD4" s="36">
        <f>+'i_Altri Costi'!AE4</f>
        <v>0</v>
      </c>
      <c r="AE4" s="36">
        <f>+'i_Altri Costi'!AF4</f>
        <v>0</v>
      </c>
      <c r="AF4" s="36">
        <f>+'i_Altri Costi'!AG4</f>
        <v>0</v>
      </c>
      <c r="AG4" s="36">
        <f>+'i_Altri Costi'!AH4</f>
        <v>0</v>
      </c>
      <c r="AH4" s="36">
        <f>+'i_Altri Costi'!AI4</f>
        <v>0</v>
      </c>
      <c r="AI4" s="36">
        <f>+'i_Altri Costi'!AJ4</f>
        <v>0</v>
      </c>
      <c r="AJ4" s="36">
        <f>+'i_Altri Costi'!AK4</f>
        <v>0</v>
      </c>
      <c r="AK4" s="36">
        <f>+'i_Altri Costi'!AL4</f>
        <v>0</v>
      </c>
      <c r="AL4" s="36">
        <f>+'i_Altri Costi'!AM4</f>
        <v>0</v>
      </c>
      <c r="AM4" s="36">
        <f>+'i_Altri Costi'!AN4</f>
        <v>0</v>
      </c>
      <c r="AN4" s="36">
        <f>+'i_Altri Costi'!AO4</f>
        <v>0</v>
      </c>
      <c r="AO4" s="36">
        <f>+'i_Altri Costi'!AP4</f>
        <v>0</v>
      </c>
      <c r="AP4" s="36">
        <f>+'i_Altri Costi'!AQ4</f>
        <v>0</v>
      </c>
      <c r="AQ4" s="36">
        <f>+'i_Altri Costi'!AR4</f>
        <v>0</v>
      </c>
      <c r="AR4" s="36">
        <f>+'i_Altri Costi'!AS4</f>
        <v>0</v>
      </c>
      <c r="AS4" s="36">
        <f>+'i_Altri Costi'!AT4</f>
        <v>0</v>
      </c>
      <c r="AT4" s="36">
        <f>+'i_Altri Costi'!AU4</f>
        <v>0</v>
      </c>
      <c r="AU4" s="36">
        <f>+'i_Altri Costi'!AV4</f>
        <v>0</v>
      </c>
      <c r="AV4" s="36">
        <f>+'i_Altri Costi'!AW4</f>
        <v>0</v>
      </c>
      <c r="AW4" s="36">
        <f>+'i_Altri Costi'!AX4</f>
        <v>0</v>
      </c>
      <c r="AX4" s="36">
        <f>+'i_Altri Costi'!AY4</f>
        <v>0</v>
      </c>
      <c r="AY4" s="36">
        <f>+'i_Altri Costi'!AZ4</f>
        <v>0</v>
      </c>
      <c r="AZ4" s="36">
        <f>+'i_Altri Costi'!BA4</f>
        <v>0</v>
      </c>
      <c r="BA4" s="36">
        <f>+'i_Altri Costi'!BB4</f>
        <v>0</v>
      </c>
      <c r="BB4" s="36">
        <f>+'i_Altri Costi'!BC4</f>
        <v>0</v>
      </c>
      <c r="BC4" s="36">
        <f>+'i_Altri Costi'!BD4</f>
        <v>0</v>
      </c>
      <c r="BD4" s="36">
        <f>+'i_Altri Costi'!BE4</f>
        <v>0</v>
      </c>
      <c r="BE4" s="36">
        <f>+'i_Altri Costi'!BF4</f>
        <v>0</v>
      </c>
      <c r="BF4" s="36">
        <f>+'i_Altri Costi'!BG4</f>
        <v>0</v>
      </c>
      <c r="BG4" s="36">
        <f>+'i_Altri Costi'!BH4</f>
        <v>0</v>
      </c>
      <c r="BH4" s="36">
        <f>+'i_Altri Costi'!BI4</f>
        <v>0</v>
      </c>
      <c r="BI4" s="36">
        <f>+'i_Altri Costi'!BJ4</f>
        <v>0</v>
      </c>
      <c r="BJ4" s="36">
        <f>+'i_Altri Costi'!BK4</f>
        <v>0</v>
      </c>
      <c r="BK4" s="36">
        <f>+'i_Altri Costi'!BL4</f>
        <v>0</v>
      </c>
    </row>
    <row r="5" spans="2:63" x14ac:dyDescent="0.25">
      <c r="B5" s="12" t="s">
        <v>59</v>
      </c>
      <c r="C5" s="12"/>
      <c r="D5" s="36">
        <f>+'i_Altri Costi'!E5</f>
        <v>0</v>
      </c>
      <c r="E5" s="36">
        <f>+'i_Altri Costi'!F5</f>
        <v>0</v>
      </c>
      <c r="F5" s="36">
        <f>+'i_Altri Costi'!G5</f>
        <v>0</v>
      </c>
      <c r="G5" s="36">
        <f>+'i_Altri Costi'!H5</f>
        <v>0</v>
      </c>
      <c r="H5" s="36">
        <f>+'i_Altri Costi'!I5</f>
        <v>0</v>
      </c>
      <c r="I5" s="36">
        <f>+'i_Altri Costi'!J5</f>
        <v>0</v>
      </c>
      <c r="J5" s="36">
        <f>+'i_Altri Costi'!K5</f>
        <v>0</v>
      </c>
      <c r="K5" s="36">
        <f>+'i_Altri Costi'!L5</f>
        <v>0</v>
      </c>
      <c r="L5" s="36">
        <f>+'i_Altri Costi'!M5</f>
        <v>0</v>
      </c>
      <c r="M5" s="36">
        <f>+'i_Altri Costi'!N5</f>
        <v>0</v>
      </c>
      <c r="N5" s="36">
        <f>+'i_Altri Costi'!O5</f>
        <v>0</v>
      </c>
      <c r="O5" s="36">
        <f>+'i_Altri Costi'!P5</f>
        <v>0</v>
      </c>
      <c r="P5" s="36">
        <f>+'i_Altri Costi'!Q5</f>
        <v>0</v>
      </c>
      <c r="Q5" s="36">
        <f>+'i_Altri Costi'!R5</f>
        <v>0</v>
      </c>
      <c r="R5" s="36">
        <f>+'i_Altri Costi'!S5</f>
        <v>0</v>
      </c>
      <c r="S5" s="36">
        <f>+'i_Altri Costi'!T5</f>
        <v>0</v>
      </c>
      <c r="T5" s="36">
        <f>+'i_Altri Costi'!U5</f>
        <v>0</v>
      </c>
      <c r="U5" s="36">
        <f>+'i_Altri Costi'!V5</f>
        <v>0</v>
      </c>
      <c r="V5" s="36">
        <f>+'i_Altri Costi'!W5</f>
        <v>0</v>
      </c>
      <c r="W5" s="36">
        <f>+'i_Altri Costi'!X5</f>
        <v>0</v>
      </c>
      <c r="X5" s="36">
        <f>+'i_Altri Costi'!Y5</f>
        <v>0</v>
      </c>
      <c r="Y5" s="36">
        <f>+'i_Altri Costi'!Z5</f>
        <v>0</v>
      </c>
      <c r="Z5" s="36">
        <f>+'i_Altri Costi'!AA5</f>
        <v>0</v>
      </c>
      <c r="AA5" s="36">
        <f>+'i_Altri Costi'!AB5</f>
        <v>0</v>
      </c>
      <c r="AB5" s="36">
        <f>+'i_Altri Costi'!AC5</f>
        <v>0</v>
      </c>
      <c r="AC5" s="36">
        <f>+'i_Altri Costi'!AD5</f>
        <v>0</v>
      </c>
      <c r="AD5" s="36">
        <f>+'i_Altri Costi'!AE5</f>
        <v>0</v>
      </c>
      <c r="AE5" s="36">
        <f>+'i_Altri Costi'!AF5</f>
        <v>0</v>
      </c>
      <c r="AF5" s="36">
        <f>+'i_Altri Costi'!AG5</f>
        <v>0</v>
      </c>
      <c r="AG5" s="36">
        <f>+'i_Altri Costi'!AH5</f>
        <v>0</v>
      </c>
      <c r="AH5" s="36">
        <f>+'i_Altri Costi'!AI5</f>
        <v>0</v>
      </c>
      <c r="AI5" s="36">
        <f>+'i_Altri Costi'!AJ5</f>
        <v>0</v>
      </c>
      <c r="AJ5" s="36">
        <f>+'i_Altri Costi'!AK5</f>
        <v>0</v>
      </c>
      <c r="AK5" s="36">
        <f>+'i_Altri Costi'!AL5</f>
        <v>0</v>
      </c>
      <c r="AL5" s="36">
        <f>+'i_Altri Costi'!AM5</f>
        <v>0</v>
      </c>
      <c r="AM5" s="36">
        <f>+'i_Altri Costi'!AN5</f>
        <v>0</v>
      </c>
      <c r="AN5" s="36">
        <f>+'i_Altri Costi'!AO5</f>
        <v>0</v>
      </c>
      <c r="AO5" s="36">
        <f>+'i_Altri Costi'!AP5</f>
        <v>0</v>
      </c>
      <c r="AP5" s="36">
        <f>+'i_Altri Costi'!AQ5</f>
        <v>0</v>
      </c>
      <c r="AQ5" s="36">
        <f>+'i_Altri Costi'!AR5</f>
        <v>0</v>
      </c>
      <c r="AR5" s="36">
        <f>+'i_Altri Costi'!AS5</f>
        <v>0</v>
      </c>
      <c r="AS5" s="36">
        <f>+'i_Altri Costi'!AT5</f>
        <v>0</v>
      </c>
      <c r="AT5" s="36">
        <f>+'i_Altri Costi'!AU5</f>
        <v>0</v>
      </c>
      <c r="AU5" s="36">
        <f>+'i_Altri Costi'!AV5</f>
        <v>0</v>
      </c>
      <c r="AV5" s="36">
        <f>+'i_Altri Costi'!AW5</f>
        <v>0</v>
      </c>
      <c r="AW5" s="36">
        <f>+'i_Altri Costi'!AX5</f>
        <v>0</v>
      </c>
      <c r="AX5" s="36">
        <f>+'i_Altri Costi'!AY5</f>
        <v>0</v>
      </c>
      <c r="AY5" s="36">
        <f>+'i_Altri Costi'!AZ5</f>
        <v>0</v>
      </c>
      <c r="AZ5" s="36">
        <f>+'i_Altri Costi'!BA5</f>
        <v>0</v>
      </c>
      <c r="BA5" s="36">
        <f>+'i_Altri Costi'!BB5</f>
        <v>0</v>
      </c>
      <c r="BB5" s="36">
        <f>+'i_Altri Costi'!BC5</f>
        <v>0</v>
      </c>
      <c r="BC5" s="36">
        <f>+'i_Altri Costi'!BD5</f>
        <v>0</v>
      </c>
      <c r="BD5" s="36">
        <f>+'i_Altri Costi'!BE5</f>
        <v>0</v>
      </c>
      <c r="BE5" s="36">
        <f>+'i_Altri Costi'!BF5</f>
        <v>0</v>
      </c>
      <c r="BF5" s="36">
        <f>+'i_Altri Costi'!BG5</f>
        <v>0</v>
      </c>
      <c r="BG5" s="36">
        <f>+'i_Altri Costi'!BH5</f>
        <v>0</v>
      </c>
      <c r="BH5" s="36">
        <f>+'i_Altri Costi'!BI5</f>
        <v>0</v>
      </c>
      <c r="BI5" s="36">
        <f>+'i_Altri Costi'!BJ5</f>
        <v>0</v>
      </c>
      <c r="BJ5" s="36">
        <f>+'i_Altri Costi'!BK5</f>
        <v>0</v>
      </c>
      <c r="BK5" s="36">
        <f>+'i_Altri Costi'!BL5</f>
        <v>0</v>
      </c>
    </row>
    <row r="6" spans="2:63" x14ac:dyDescent="0.25">
      <c r="B6" s="12" t="s">
        <v>60</v>
      </c>
      <c r="C6" s="12"/>
      <c r="D6" s="36">
        <f>+'i_Altri Costi'!E6</f>
        <v>0</v>
      </c>
      <c r="E6" s="36">
        <f>+'i_Altri Costi'!F6</f>
        <v>0</v>
      </c>
      <c r="F6" s="36">
        <f>+'i_Altri Costi'!G6</f>
        <v>0</v>
      </c>
      <c r="G6" s="36">
        <f>+'i_Altri Costi'!H6</f>
        <v>0</v>
      </c>
      <c r="H6" s="36">
        <f>+'i_Altri Costi'!I6</f>
        <v>0</v>
      </c>
      <c r="I6" s="36">
        <f>+'i_Altri Costi'!J6</f>
        <v>0</v>
      </c>
      <c r="J6" s="36">
        <f>+'i_Altri Costi'!K6</f>
        <v>0</v>
      </c>
      <c r="K6" s="36">
        <f>+'i_Altri Costi'!L6</f>
        <v>0</v>
      </c>
      <c r="L6" s="36">
        <f>+'i_Altri Costi'!M6</f>
        <v>0</v>
      </c>
      <c r="M6" s="36">
        <f>+'i_Altri Costi'!N6</f>
        <v>0</v>
      </c>
      <c r="N6" s="36">
        <f>+'i_Altri Costi'!O6</f>
        <v>0</v>
      </c>
      <c r="O6" s="36">
        <f>+'i_Altri Costi'!P6</f>
        <v>0</v>
      </c>
      <c r="P6" s="36">
        <f>+'i_Altri Costi'!Q6</f>
        <v>0</v>
      </c>
      <c r="Q6" s="36">
        <f>+'i_Altri Costi'!R6</f>
        <v>0</v>
      </c>
      <c r="R6" s="36">
        <f>+'i_Altri Costi'!S6</f>
        <v>0</v>
      </c>
      <c r="S6" s="36">
        <f>+'i_Altri Costi'!T6</f>
        <v>0</v>
      </c>
      <c r="T6" s="36">
        <f>+'i_Altri Costi'!U6</f>
        <v>0</v>
      </c>
      <c r="U6" s="36">
        <f>+'i_Altri Costi'!V6</f>
        <v>0</v>
      </c>
      <c r="V6" s="36">
        <f>+'i_Altri Costi'!W6</f>
        <v>0</v>
      </c>
      <c r="W6" s="36">
        <f>+'i_Altri Costi'!X6</f>
        <v>0</v>
      </c>
      <c r="X6" s="36">
        <f>+'i_Altri Costi'!Y6</f>
        <v>0</v>
      </c>
      <c r="Y6" s="36">
        <f>+'i_Altri Costi'!Z6</f>
        <v>0</v>
      </c>
      <c r="Z6" s="36">
        <f>+'i_Altri Costi'!AA6</f>
        <v>0</v>
      </c>
      <c r="AA6" s="36">
        <f>+'i_Altri Costi'!AB6</f>
        <v>0</v>
      </c>
      <c r="AB6" s="36">
        <f>+'i_Altri Costi'!AC6</f>
        <v>0</v>
      </c>
      <c r="AC6" s="36">
        <f>+'i_Altri Costi'!AD6</f>
        <v>0</v>
      </c>
      <c r="AD6" s="36">
        <f>+'i_Altri Costi'!AE6</f>
        <v>0</v>
      </c>
      <c r="AE6" s="36">
        <f>+'i_Altri Costi'!AF6</f>
        <v>0</v>
      </c>
      <c r="AF6" s="36">
        <f>+'i_Altri Costi'!AG6</f>
        <v>0</v>
      </c>
      <c r="AG6" s="36">
        <f>+'i_Altri Costi'!AH6</f>
        <v>0</v>
      </c>
      <c r="AH6" s="36">
        <f>+'i_Altri Costi'!AI6</f>
        <v>0</v>
      </c>
      <c r="AI6" s="36">
        <f>+'i_Altri Costi'!AJ6</f>
        <v>0</v>
      </c>
      <c r="AJ6" s="36">
        <f>+'i_Altri Costi'!AK6</f>
        <v>0</v>
      </c>
      <c r="AK6" s="36">
        <f>+'i_Altri Costi'!AL6</f>
        <v>0</v>
      </c>
      <c r="AL6" s="36">
        <f>+'i_Altri Costi'!AM6</f>
        <v>0</v>
      </c>
      <c r="AM6" s="36">
        <f>+'i_Altri Costi'!AN6</f>
        <v>0</v>
      </c>
      <c r="AN6" s="36">
        <f>+'i_Altri Costi'!AO6</f>
        <v>0</v>
      </c>
      <c r="AO6" s="36">
        <f>+'i_Altri Costi'!AP6</f>
        <v>0</v>
      </c>
      <c r="AP6" s="36">
        <f>+'i_Altri Costi'!AQ6</f>
        <v>0</v>
      </c>
      <c r="AQ6" s="36">
        <f>+'i_Altri Costi'!AR6</f>
        <v>0</v>
      </c>
      <c r="AR6" s="36">
        <f>+'i_Altri Costi'!AS6</f>
        <v>0</v>
      </c>
      <c r="AS6" s="36">
        <f>+'i_Altri Costi'!AT6</f>
        <v>0</v>
      </c>
      <c r="AT6" s="36">
        <f>+'i_Altri Costi'!AU6</f>
        <v>0</v>
      </c>
      <c r="AU6" s="36">
        <f>+'i_Altri Costi'!AV6</f>
        <v>0</v>
      </c>
      <c r="AV6" s="36">
        <f>+'i_Altri Costi'!AW6</f>
        <v>0</v>
      </c>
      <c r="AW6" s="36">
        <f>+'i_Altri Costi'!AX6</f>
        <v>0</v>
      </c>
      <c r="AX6" s="36">
        <f>+'i_Altri Costi'!AY6</f>
        <v>0</v>
      </c>
      <c r="AY6" s="36">
        <f>+'i_Altri Costi'!AZ6</f>
        <v>0</v>
      </c>
      <c r="AZ6" s="36">
        <f>+'i_Altri Costi'!BA6</f>
        <v>0</v>
      </c>
      <c r="BA6" s="36">
        <f>+'i_Altri Costi'!BB6</f>
        <v>0</v>
      </c>
      <c r="BB6" s="36">
        <f>+'i_Altri Costi'!BC6</f>
        <v>0</v>
      </c>
      <c r="BC6" s="36">
        <f>+'i_Altri Costi'!BD6</f>
        <v>0</v>
      </c>
      <c r="BD6" s="36">
        <f>+'i_Altri Costi'!BE6</f>
        <v>0</v>
      </c>
      <c r="BE6" s="36">
        <f>+'i_Altri Costi'!BF6</f>
        <v>0</v>
      </c>
      <c r="BF6" s="36">
        <f>+'i_Altri Costi'!BG6</f>
        <v>0</v>
      </c>
      <c r="BG6" s="36">
        <f>+'i_Altri Costi'!BH6</f>
        <v>0</v>
      </c>
      <c r="BH6" s="36">
        <f>+'i_Altri Costi'!BI6</f>
        <v>0</v>
      </c>
      <c r="BI6" s="36">
        <f>+'i_Altri Costi'!BJ6</f>
        <v>0</v>
      </c>
      <c r="BJ6" s="36">
        <f>+'i_Altri Costi'!BK6</f>
        <v>0</v>
      </c>
      <c r="BK6" s="36">
        <f>+'i_Altri Costi'!BL6</f>
        <v>0</v>
      </c>
    </row>
    <row r="7" spans="2:63" x14ac:dyDescent="0.25">
      <c r="B7" t="s">
        <v>62</v>
      </c>
      <c r="D7" s="36">
        <f>+'i_Altri Costi'!E7</f>
        <v>0</v>
      </c>
      <c r="E7" s="36">
        <f>+'i_Altri Costi'!F7</f>
        <v>0</v>
      </c>
      <c r="F7" s="36">
        <f>+'i_Altri Costi'!G7</f>
        <v>0</v>
      </c>
      <c r="G7" s="36">
        <f>+'i_Altri Costi'!H7</f>
        <v>0</v>
      </c>
      <c r="H7" s="36">
        <f>+'i_Altri Costi'!I7</f>
        <v>0</v>
      </c>
      <c r="I7" s="36">
        <f>+'i_Altri Costi'!J7</f>
        <v>0</v>
      </c>
      <c r="J7" s="36">
        <f>+'i_Altri Costi'!K7</f>
        <v>0</v>
      </c>
      <c r="K7" s="36">
        <f>+'i_Altri Costi'!L7</f>
        <v>0</v>
      </c>
      <c r="L7" s="36">
        <f>+'i_Altri Costi'!M7</f>
        <v>0</v>
      </c>
      <c r="M7" s="36">
        <f>+'i_Altri Costi'!N7</f>
        <v>0</v>
      </c>
      <c r="N7" s="36">
        <f>+'i_Altri Costi'!O7</f>
        <v>0</v>
      </c>
      <c r="O7" s="36">
        <f>+'i_Altri Costi'!P7</f>
        <v>0</v>
      </c>
      <c r="P7" s="36">
        <f>+'i_Altri Costi'!Q7</f>
        <v>0</v>
      </c>
      <c r="Q7" s="36">
        <f>+'i_Altri Costi'!R7</f>
        <v>0</v>
      </c>
      <c r="R7" s="36">
        <f>+'i_Altri Costi'!S7</f>
        <v>0</v>
      </c>
      <c r="S7" s="36">
        <f>+'i_Altri Costi'!T7</f>
        <v>0</v>
      </c>
      <c r="T7" s="36">
        <f>+'i_Altri Costi'!U7</f>
        <v>0</v>
      </c>
      <c r="U7" s="36">
        <f>+'i_Altri Costi'!V7</f>
        <v>0</v>
      </c>
      <c r="V7" s="36">
        <f>+'i_Altri Costi'!W7</f>
        <v>0</v>
      </c>
      <c r="W7" s="36">
        <f>+'i_Altri Costi'!X7</f>
        <v>0</v>
      </c>
      <c r="X7" s="36">
        <f>+'i_Altri Costi'!Y7</f>
        <v>0</v>
      </c>
      <c r="Y7" s="36">
        <f>+'i_Altri Costi'!Z7</f>
        <v>0</v>
      </c>
      <c r="Z7" s="36">
        <f>+'i_Altri Costi'!AA7</f>
        <v>0</v>
      </c>
      <c r="AA7" s="36">
        <f>+'i_Altri Costi'!AB7</f>
        <v>0</v>
      </c>
      <c r="AB7" s="36">
        <f>+'i_Altri Costi'!AC7</f>
        <v>0</v>
      </c>
      <c r="AC7" s="36">
        <f>+'i_Altri Costi'!AD7</f>
        <v>0</v>
      </c>
      <c r="AD7" s="36">
        <f>+'i_Altri Costi'!AE7</f>
        <v>0</v>
      </c>
      <c r="AE7" s="36">
        <f>+'i_Altri Costi'!AF7</f>
        <v>0</v>
      </c>
      <c r="AF7" s="36">
        <f>+'i_Altri Costi'!AG7</f>
        <v>0</v>
      </c>
      <c r="AG7" s="36">
        <f>+'i_Altri Costi'!AH7</f>
        <v>0</v>
      </c>
      <c r="AH7" s="36">
        <f>+'i_Altri Costi'!AI7</f>
        <v>0</v>
      </c>
      <c r="AI7" s="36">
        <f>+'i_Altri Costi'!AJ7</f>
        <v>0</v>
      </c>
      <c r="AJ7" s="36">
        <f>+'i_Altri Costi'!AK7</f>
        <v>0</v>
      </c>
      <c r="AK7" s="36">
        <f>+'i_Altri Costi'!AL7</f>
        <v>0</v>
      </c>
      <c r="AL7" s="36">
        <f>+'i_Altri Costi'!AM7</f>
        <v>0</v>
      </c>
      <c r="AM7" s="36">
        <f>+'i_Altri Costi'!AN7</f>
        <v>0</v>
      </c>
      <c r="AN7" s="36">
        <f>+'i_Altri Costi'!AO7</f>
        <v>0</v>
      </c>
      <c r="AO7" s="36">
        <f>+'i_Altri Costi'!AP7</f>
        <v>0</v>
      </c>
      <c r="AP7" s="36">
        <f>+'i_Altri Costi'!AQ7</f>
        <v>0</v>
      </c>
      <c r="AQ7" s="36">
        <f>+'i_Altri Costi'!AR7</f>
        <v>0</v>
      </c>
      <c r="AR7" s="36">
        <f>+'i_Altri Costi'!AS7</f>
        <v>0</v>
      </c>
      <c r="AS7" s="36">
        <f>+'i_Altri Costi'!AT7</f>
        <v>0</v>
      </c>
      <c r="AT7" s="36">
        <f>+'i_Altri Costi'!AU7</f>
        <v>0</v>
      </c>
      <c r="AU7" s="36">
        <f>+'i_Altri Costi'!AV7</f>
        <v>0</v>
      </c>
      <c r="AV7" s="36">
        <f>+'i_Altri Costi'!AW7</f>
        <v>0</v>
      </c>
      <c r="AW7" s="36">
        <f>+'i_Altri Costi'!AX7</f>
        <v>0</v>
      </c>
      <c r="AX7" s="36">
        <f>+'i_Altri Costi'!AY7</f>
        <v>0</v>
      </c>
      <c r="AY7" s="36">
        <f>+'i_Altri Costi'!AZ7</f>
        <v>0</v>
      </c>
      <c r="AZ7" s="36">
        <f>+'i_Altri Costi'!BA7</f>
        <v>0</v>
      </c>
      <c r="BA7" s="36">
        <f>+'i_Altri Costi'!BB7</f>
        <v>0</v>
      </c>
      <c r="BB7" s="36">
        <f>+'i_Altri Costi'!BC7</f>
        <v>0</v>
      </c>
      <c r="BC7" s="36">
        <f>+'i_Altri Costi'!BD7</f>
        <v>0</v>
      </c>
      <c r="BD7" s="36">
        <f>+'i_Altri Costi'!BE7</f>
        <v>0</v>
      </c>
      <c r="BE7" s="36">
        <f>+'i_Altri Costi'!BF7</f>
        <v>0</v>
      </c>
      <c r="BF7" s="36">
        <f>+'i_Altri Costi'!BG7</f>
        <v>0</v>
      </c>
      <c r="BG7" s="36">
        <f>+'i_Altri Costi'!BH7</f>
        <v>0</v>
      </c>
      <c r="BH7" s="36">
        <f>+'i_Altri Costi'!BI7</f>
        <v>0</v>
      </c>
      <c r="BI7" s="36">
        <f>+'i_Altri Costi'!BJ7</f>
        <v>0</v>
      </c>
      <c r="BJ7" s="36">
        <f>+'i_Altri Costi'!BK7</f>
        <v>0</v>
      </c>
      <c r="BK7" s="36">
        <f>+'i_Altri Costi'!BL7</f>
        <v>0</v>
      </c>
    </row>
    <row r="8" spans="2:63" x14ac:dyDescent="0.25">
      <c r="B8" t="s">
        <v>63</v>
      </c>
      <c r="D8" s="36">
        <f>+'i_Altri Costi'!E8</f>
        <v>0</v>
      </c>
      <c r="E8" s="36">
        <f>+'i_Altri Costi'!F8</f>
        <v>0</v>
      </c>
      <c r="F8" s="36">
        <f>+'i_Altri Costi'!G8</f>
        <v>0</v>
      </c>
      <c r="G8" s="36">
        <f>+'i_Altri Costi'!H8</f>
        <v>0</v>
      </c>
      <c r="H8" s="36">
        <f>+'i_Altri Costi'!I8</f>
        <v>0</v>
      </c>
      <c r="I8" s="36">
        <f>+'i_Altri Costi'!J8</f>
        <v>0</v>
      </c>
      <c r="J8" s="36">
        <f>+'i_Altri Costi'!K8</f>
        <v>0</v>
      </c>
      <c r="K8" s="36">
        <f>+'i_Altri Costi'!L8</f>
        <v>0</v>
      </c>
      <c r="L8" s="36">
        <f>+'i_Altri Costi'!M8</f>
        <v>0</v>
      </c>
      <c r="M8" s="36">
        <f>+'i_Altri Costi'!N8</f>
        <v>0</v>
      </c>
      <c r="N8" s="36">
        <f>+'i_Altri Costi'!O8</f>
        <v>0</v>
      </c>
      <c r="O8" s="36">
        <f>+'i_Altri Costi'!P8</f>
        <v>0</v>
      </c>
      <c r="P8" s="36">
        <f>+'i_Altri Costi'!Q8</f>
        <v>0</v>
      </c>
      <c r="Q8" s="36">
        <f>+'i_Altri Costi'!R8</f>
        <v>0</v>
      </c>
      <c r="R8" s="36">
        <f>+'i_Altri Costi'!S8</f>
        <v>0</v>
      </c>
      <c r="S8" s="36">
        <f>+'i_Altri Costi'!T8</f>
        <v>0</v>
      </c>
      <c r="T8" s="36">
        <f>+'i_Altri Costi'!U8</f>
        <v>0</v>
      </c>
      <c r="U8" s="36">
        <f>+'i_Altri Costi'!V8</f>
        <v>0</v>
      </c>
      <c r="V8" s="36">
        <f>+'i_Altri Costi'!W8</f>
        <v>0</v>
      </c>
      <c r="W8" s="36">
        <f>+'i_Altri Costi'!X8</f>
        <v>0</v>
      </c>
      <c r="X8" s="36">
        <f>+'i_Altri Costi'!Y8</f>
        <v>0</v>
      </c>
      <c r="Y8" s="36">
        <f>+'i_Altri Costi'!Z8</f>
        <v>0</v>
      </c>
      <c r="Z8" s="36">
        <f>+'i_Altri Costi'!AA8</f>
        <v>0</v>
      </c>
      <c r="AA8" s="36">
        <f>+'i_Altri Costi'!AB8</f>
        <v>0</v>
      </c>
      <c r="AB8" s="36">
        <f>+'i_Altri Costi'!AC8</f>
        <v>0</v>
      </c>
      <c r="AC8" s="36">
        <f>+'i_Altri Costi'!AD8</f>
        <v>0</v>
      </c>
      <c r="AD8" s="36">
        <f>+'i_Altri Costi'!AE8</f>
        <v>0</v>
      </c>
      <c r="AE8" s="36">
        <f>+'i_Altri Costi'!AF8</f>
        <v>0</v>
      </c>
      <c r="AF8" s="36">
        <f>+'i_Altri Costi'!AG8</f>
        <v>0</v>
      </c>
      <c r="AG8" s="36">
        <f>+'i_Altri Costi'!AH8</f>
        <v>0</v>
      </c>
      <c r="AH8" s="36">
        <f>+'i_Altri Costi'!AI8</f>
        <v>0</v>
      </c>
      <c r="AI8" s="36">
        <f>+'i_Altri Costi'!AJ8</f>
        <v>0</v>
      </c>
      <c r="AJ8" s="36">
        <f>+'i_Altri Costi'!AK8</f>
        <v>0</v>
      </c>
      <c r="AK8" s="36">
        <f>+'i_Altri Costi'!AL8</f>
        <v>0</v>
      </c>
      <c r="AL8" s="36">
        <f>+'i_Altri Costi'!AM8</f>
        <v>0</v>
      </c>
      <c r="AM8" s="36">
        <f>+'i_Altri Costi'!AN8</f>
        <v>0</v>
      </c>
      <c r="AN8" s="36">
        <f>+'i_Altri Costi'!AO8</f>
        <v>0</v>
      </c>
      <c r="AO8" s="36">
        <f>+'i_Altri Costi'!AP8</f>
        <v>0</v>
      </c>
      <c r="AP8" s="36">
        <f>+'i_Altri Costi'!AQ8</f>
        <v>0</v>
      </c>
      <c r="AQ8" s="36">
        <f>+'i_Altri Costi'!AR8</f>
        <v>0</v>
      </c>
      <c r="AR8" s="36">
        <f>+'i_Altri Costi'!AS8</f>
        <v>0</v>
      </c>
      <c r="AS8" s="36">
        <f>+'i_Altri Costi'!AT8</f>
        <v>0</v>
      </c>
      <c r="AT8" s="36">
        <f>+'i_Altri Costi'!AU8</f>
        <v>0</v>
      </c>
      <c r="AU8" s="36">
        <f>+'i_Altri Costi'!AV8</f>
        <v>0</v>
      </c>
      <c r="AV8" s="36">
        <f>+'i_Altri Costi'!AW8</f>
        <v>0</v>
      </c>
      <c r="AW8" s="36">
        <f>+'i_Altri Costi'!AX8</f>
        <v>0</v>
      </c>
      <c r="AX8" s="36">
        <f>+'i_Altri Costi'!AY8</f>
        <v>0</v>
      </c>
      <c r="AY8" s="36">
        <f>+'i_Altri Costi'!AZ8</f>
        <v>0</v>
      </c>
      <c r="AZ8" s="36">
        <f>+'i_Altri Costi'!BA8</f>
        <v>0</v>
      </c>
      <c r="BA8" s="36">
        <f>+'i_Altri Costi'!BB8</f>
        <v>0</v>
      </c>
      <c r="BB8" s="36">
        <f>+'i_Altri Costi'!BC8</f>
        <v>0</v>
      </c>
      <c r="BC8" s="36">
        <f>+'i_Altri Costi'!BD8</f>
        <v>0</v>
      </c>
      <c r="BD8" s="36">
        <f>+'i_Altri Costi'!BE8</f>
        <v>0</v>
      </c>
      <c r="BE8" s="36">
        <f>+'i_Altri Costi'!BF8</f>
        <v>0</v>
      </c>
      <c r="BF8" s="36">
        <f>+'i_Altri Costi'!BG8</f>
        <v>0</v>
      </c>
      <c r="BG8" s="36">
        <f>+'i_Altri Costi'!BH8</f>
        <v>0</v>
      </c>
      <c r="BH8" s="36">
        <f>+'i_Altri Costi'!BI8</f>
        <v>0</v>
      </c>
      <c r="BI8" s="36">
        <f>+'i_Altri Costi'!BJ8</f>
        <v>0</v>
      </c>
      <c r="BJ8" s="36">
        <f>+'i_Altri Costi'!BK8</f>
        <v>0</v>
      </c>
      <c r="BK8" s="36">
        <f>+'i_Altri Costi'!BL8</f>
        <v>0</v>
      </c>
    </row>
    <row r="9" spans="2:63" x14ac:dyDescent="0.25">
      <c r="B9" t="s">
        <v>64</v>
      </c>
      <c r="D9" s="36">
        <f>+'i_Altri Costi'!E9</f>
        <v>0</v>
      </c>
      <c r="E9" s="36">
        <f>+'i_Altri Costi'!F9</f>
        <v>0</v>
      </c>
      <c r="F9" s="36">
        <f>+'i_Altri Costi'!G9</f>
        <v>0</v>
      </c>
      <c r="G9" s="36">
        <f>+'i_Altri Costi'!H9</f>
        <v>0</v>
      </c>
      <c r="H9" s="36">
        <f>+'i_Altri Costi'!I9</f>
        <v>0</v>
      </c>
      <c r="I9" s="36">
        <f>+'i_Altri Costi'!J9</f>
        <v>0</v>
      </c>
      <c r="J9" s="36">
        <f>+'i_Altri Costi'!K9</f>
        <v>0</v>
      </c>
      <c r="K9" s="36">
        <f>+'i_Altri Costi'!L9</f>
        <v>0</v>
      </c>
      <c r="L9" s="36">
        <f>+'i_Altri Costi'!M9</f>
        <v>0</v>
      </c>
      <c r="M9" s="36">
        <f>+'i_Altri Costi'!N9</f>
        <v>0</v>
      </c>
      <c r="N9" s="36">
        <f>+'i_Altri Costi'!O9</f>
        <v>0</v>
      </c>
      <c r="O9" s="36">
        <f>+'i_Altri Costi'!P9</f>
        <v>0</v>
      </c>
      <c r="P9" s="36">
        <f>+'i_Altri Costi'!Q9</f>
        <v>0</v>
      </c>
      <c r="Q9" s="36">
        <f>+'i_Altri Costi'!R9</f>
        <v>0</v>
      </c>
      <c r="R9" s="36">
        <f>+'i_Altri Costi'!S9</f>
        <v>0</v>
      </c>
      <c r="S9" s="36">
        <f>+'i_Altri Costi'!T9</f>
        <v>0</v>
      </c>
      <c r="T9" s="36">
        <f>+'i_Altri Costi'!U9</f>
        <v>0</v>
      </c>
      <c r="U9" s="36">
        <f>+'i_Altri Costi'!V9</f>
        <v>0</v>
      </c>
      <c r="V9" s="36">
        <f>+'i_Altri Costi'!W9</f>
        <v>0</v>
      </c>
      <c r="W9" s="36">
        <f>+'i_Altri Costi'!X9</f>
        <v>0</v>
      </c>
      <c r="X9" s="36">
        <f>+'i_Altri Costi'!Y9</f>
        <v>0</v>
      </c>
      <c r="Y9" s="36">
        <f>+'i_Altri Costi'!Z9</f>
        <v>0</v>
      </c>
      <c r="Z9" s="36">
        <f>+'i_Altri Costi'!AA9</f>
        <v>0</v>
      </c>
      <c r="AA9" s="36">
        <f>+'i_Altri Costi'!AB9</f>
        <v>0</v>
      </c>
      <c r="AB9" s="36">
        <f>+'i_Altri Costi'!AC9</f>
        <v>0</v>
      </c>
      <c r="AC9" s="36">
        <f>+'i_Altri Costi'!AD9</f>
        <v>0</v>
      </c>
      <c r="AD9" s="36">
        <f>+'i_Altri Costi'!AE9</f>
        <v>0</v>
      </c>
      <c r="AE9" s="36">
        <f>+'i_Altri Costi'!AF9</f>
        <v>0</v>
      </c>
      <c r="AF9" s="36">
        <f>+'i_Altri Costi'!AG9</f>
        <v>0</v>
      </c>
      <c r="AG9" s="36">
        <f>+'i_Altri Costi'!AH9</f>
        <v>0</v>
      </c>
      <c r="AH9" s="36">
        <f>+'i_Altri Costi'!AI9</f>
        <v>0</v>
      </c>
      <c r="AI9" s="36">
        <f>+'i_Altri Costi'!AJ9</f>
        <v>0</v>
      </c>
      <c r="AJ9" s="36">
        <f>+'i_Altri Costi'!AK9</f>
        <v>0</v>
      </c>
      <c r="AK9" s="36">
        <f>+'i_Altri Costi'!AL9</f>
        <v>0</v>
      </c>
      <c r="AL9" s="36">
        <f>+'i_Altri Costi'!AM9</f>
        <v>0</v>
      </c>
      <c r="AM9" s="36">
        <f>+'i_Altri Costi'!AN9</f>
        <v>0</v>
      </c>
      <c r="AN9" s="36">
        <f>+'i_Altri Costi'!AO9</f>
        <v>0</v>
      </c>
      <c r="AO9" s="36">
        <f>+'i_Altri Costi'!AP9</f>
        <v>0</v>
      </c>
      <c r="AP9" s="36">
        <f>+'i_Altri Costi'!AQ9</f>
        <v>0</v>
      </c>
      <c r="AQ9" s="36">
        <f>+'i_Altri Costi'!AR9</f>
        <v>0</v>
      </c>
      <c r="AR9" s="36">
        <f>+'i_Altri Costi'!AS9</f>
        <v>0</v>
      </c>
      <c r="AS9" s="36">
        <f>+'i_Altri Costi'!AT9</f>
        <v>0</v>
      </c>
      <c r="AT9" s="36">
        <f>+'i_Altri Costi'!AU9</f>
        <v>0</v>
      </c>
      <c r="AU9" s="36">
        <f>+'i_Altri Costi'!AV9</f>
        <v>0</v>
      </c>
      <c r="AV9" s="36">
        <f>+'i_Altri Costi'!AW9</f>
        <v>0</v>
      </c>
      <c r="AW9" s="36">
        <f>+'i_Altri Costi'!AX9</f>
        <v>0</v>
      </c>
      <c r="AX9" s="36">
        <f>+'i_Altri Costi'!AY9</f>
        <v>0</v>
      </c>
      <c r="AY9" s="36">
        <f>+'i_Altri Costi'!AZ9</f>
        <v>0</v>
      </c>
      <c r="AZ9" s="36">
        <f>+'i_Altri Costi'!BA9</f>
        <v>0</v>
      </c>
      <c r="BA9" s="36">
        <f>+'i_Altri Costi'!BB9</f>
        <v>0</v>
      </c>
      <c r="BB9" s="36">
        <f>+'i_Altri Costi'!BC9</f>
        <v>0</v>
      </c>
      <c r="BC9" s="36">
        <f>+'i_Altri Costi'!BD9</f>
        <v>0</v>
      </c>
      <c r="BD9" s="36">
        <f>+'i_Altri Costi'!BE9</f>
        <v>0</v>
      </c>
      <c r="BE9" s="36">
        <f>+'i_Altri Costi'!BF9</f>
        <v>0</v>
      </c>
      <c r="BF9" s="36">
        <f>+'i_Altri Costi'!BG9</f>
        <v>0</v>
      </c>
      <c r="BG9" s="36">
        <f>+'i_Altri Costi'!BH9</f>
        <v>0</v>
      </c>
      <c r="BH9" s="36">
        <f>+'i_Altri Costi'!BI9</f>
        <v>0</v>
      </c>
      <c r="BI9" s="36">
        <f>+'i_Altri Costi'!BJ9</f>
        <v>0</v>
      </c>
      <c r="BJ9" s="36">
        <f>+'i_Altri Costi'!BK9</f>
        <v>0</v>
      </c>
      <c r="BK9" s="36">
        <f>+'i_Altri Costi'!BL9</f>
        <v>0</v>
      </c>
    </row>
    <row r="10" spans="2:63" x14ac:dyDescent="0.25">
      <c r="B10" t="s">
        <v>65</v>
      </c>
      <c r="D10" s="36">
        <f>+'i_Altri Costi'!E10</f>
        <v>0</v>
      </c>
      <c r="E10" s="36">
        <f>+'i_Altri Costi'!F10</f>
        <v>0</v>
      </c>
      <c r="F10" s="36">
        <f>+'i_Altri Costi'!G10</f>
        <v>0</v>
      </c>
      <c r="G10" s="36">
        <f>+'i_Altri Costi'!H10</f>
        <v>0</v>
      </c>
      <c r="H10" s="36">
        <f>+'i_Altri Costi'!I10</f>
        <v>0</v>
      </c>
      <c r="I10" s="36">
        <f>+'i_Altri Costi'!J10</f>
        <v>0</v>
      </c>
      <c r="J10" s="36">
        <f>+'i_Altri Costi'!K10</f>
        <v>0</v>
      </c>
      <c r="K10" s="36">
        <f>+'i_Altri Costi'!L10</f>
        <v>0</v>
      </c>
      <c r="L10" s="36">
        <f>+'i_Altri Costi'!M10</f>
        <v>0</v>
      </c>
      <c r="M10" s="36">
        <f>+'i_Altri Costi'!N10</f>
        <v>0</v>
      </c>
      <c r="N10" s="36">
        <f>+'i_Altri Costi'!O10</f>
        <v>0</v>
      </c>
      <c r="O10" s="36">
        <f>+'i_Altri Costi'!P10</f>
        <v>0</v>
      </c>
      <c r="P10" s="36">
        <f>+'i_Altri Costi'!Q10</f>
        <v>0</v>
      </c>
      <c r="Q10" s="36">
        <f>+'i_Altri Costi'!R10</f>
        <v>0</v>
      </c>
      <c r="R10" s="36">
        <f>+'i_Altri Costi'!S10</f>
        <v>0</v>
      </c>
      <c r="S10" s="36">
        <f>+'i_Altri Costi'!T10</f>
        <v>0</v>
      </c>
      <c r="T10" s="36">
        <f>+'i_Altri Costi'!U10</f>
        <v>0</v>
      </c>
      <c r="U10" s="36">
        <f>+'i_Altri Costi'!V10</f>
        <v>0</v>
      </c>
      <c r="V10" s="36">
        <f>+'i_Altri Costi'!W10</f>
        <v>0</v>
      </c>
      <c r="W10" s="36">
        <f>+'i_Altri Costi'!X10</f>
        <v>0</v>
      </c>
      <c r="X10" s="36">
        <f>+'i_Altri Costi'!Y10</f>
        <v>0</v>
      </c>
      <c r="Y10" s="36">
        <f>+'i_Altri Costi'!Z10</f>
        <v>0</v>
      </c>
      <c r="Z10" s="36">
        <f>+'i_Altri Costi'!AA10</f>
        <v>0</v>
      </c>
      <c r="AA10" s="36">
        <f>+'i_Altri Costi'!AB10</f>
        <v>0</v>
      </c>
      <c r="AB10" s="36">
        <f>+'i_Altri Costi'!AC10</f>
        <v>0</v>
      </c>
      <c r="AC10" s="36">
        <f>+'i_Altri Costi'!AD10</f>
        <v>0</v>
      </c>
      <c r="AD10" s="36">
        <f>+'i_Altri Costi'!AE10</f>
        <v>0</v>
      </c>
      <c r="AE10" s="36">
        <f>+'i_Altri Costi'!AF10</f>
        <v>0</v>
      </c>
      <c r="AF10" s="36">
        <f>+'i_Altri Costi'!AG10</f>
        <v>0</v>
      </c>
      <c r="AG10" s="36">
        <f>+'i_Altri Costi'!AH10</f>
        <v>0</v>
      </c>
      <c r="AH10" s="36">
        <f>+'i_Altri Costi'!AI10</f>
        <v>0</v>
      </c>
      <c r="AI10" s="36">
        <f>+'i_Altri Costi'!AJ10</f>
        <v>0</v>
      </c>
      <c r="AJ10" s="36">
        <f>+'i_Altri Costi'!AK10</f>
        <v>0</v>
      </c>
      <c r="AK10" s="36">
        <f>+'i_Altri Costi'!AL10</f>
        <v>0</v>
      </c>
      <c r="AL10" s="36">
        <f>+'i_Altri Costi'!AM10</f>
        <v>0</v>
      </c>
      <c r="AM10" s="36">
        <f>+'i_Altri Costi'!AN10</f>
        <v>0</v>
      </c>
      <c r="AN10" s="36">
        <f>+'i_Altri Costi'!AO10</f>
        <v>0</v>
      </c>
      <c r="AO10" s="36">
        <f>+'i_Altri Costi'!AP10</f>
        <v>0</v>
      </c>
      <c r="AP10" s="36">
        <f>+'i_Altri Costi'!AQ10</f>
        <v>0</v>
      </c>
      <c r="AQ10" s="36">
        <f>+'i_Altri Costi'!AR10</f>
        <v>0</v>
      </c>
      <c r="AR10" s="36">
        <f>+'i_Altri Costi'!AS10</f>
        <v>0</v>
      </c>
      <c r="AS10" s="36">
        <f>+'i_Altri Costi'!AT10</f>
        <v>0</v>
      </c>
      <c r="AT10" s="36">
        <f>+'i_Altri Costi'!AU10</f>
        <v>0</v>
      </c>
      <c r="AU10" s="36">
        <f>+'i_Altri Costi'!AV10</f>
        <v>0</v>
      </c>
      <c r="AV10" s="36">
        <f>+'i_Altri Costi'!AW10</f>
        <v>0</v>
      </c>
      <c r="AW10" s="36">
        <f>+'i_Altri Costi'!AX10</f>
        <v>0</v>
      </c>
      <c r="AX10" s="36">
        <f>+'i_Altri Costi'!AY10</f>
        <v>0</v>
      </c>
      <c r="AY10" s="36">
        <f>+'i_Altri Costi'!AZ10</f>
        <v>0</v>
      </c>
      <c r="AZ10" s="36">
        <f>+'i_Altri Costi'!BA10</f>
        <v>0</v>
      </c>
      <c r="BA10" s="36">
        <f>+'i_Altri Costi'!BB10</f>
        <v>0</v>
      </c>
      <c r="BB10" s="36">
        <f>+'i_Altri Costi'!BC10</f>
        <v>0</v>
      </c>
      <c r="BC10" s="36">
        <f>+'i_Altri Costi'!BD10</f>
        <v>0</v>
      </c>
      <c r="BD10" s="36">
        <f>+'i_Altri Costi'!BE10</f>
        <v>0</v>
      </c>
      <c r="BE10" s="36">
        <f>+'i_Altri Costi'!BF10</f>
        <v>0</v>
      </c>
      <c r="BF10" s="36">
        <f>+'i_Altri Costi'!BG10</f>
        <v>0</v>
      </c>
      <c r="BG10" s="36">
        <f>+'i_Altri Costi'!BH10</f>
        <v>0</v>
      </c>
      <c r="BH10" s="36">
        <f>+'i_Altri Costi'!BI10</f>
        <v>0</v>
      </c>
      <c r="BI10" s="36">
        <f>+'i_Altri Costi'!BJ10</f>
        <v>0</v>
      </c>
      <c r="BJ10" s="36">
        <f>+'i_Altri Costi'!BK10</f>
        <v>0</v>
      </c>
      <c r="BK10" s="36">
        <f>+'i_Altri Costi'!BL10</f>
        <v>0</v>
      </c>
    </row>
    <row r="11" spans="2:63" x14ac:dyDescent="0.25">
      <c r="B11" t="s">
        <v>66</v>
      </c>
      <c r="D11" s="36">
        <f>+'i_Altri Costi'!E11</f>
        <v>0</v>
      </c>
      <c r="E11" s="36">
        <f>+'i_Altri Costi'!F11</f>
        <v>0</v>
      </c>
      <c r="F11" s="36">
        <f>+'i_Altri Costi'!G11</f>
        <v>0</v>
      </c>
      <c r="G11" s="36">
        <f>+'i_Altri Costi'!H11</f>
        <v>0</v>
      </c>
      <c r="H11" s="36">
        <f>+'i_Altri Costi'!I11</f>
        <v>0</v>
      </c>
      <c r="I11" s="36">
        <f>+'i_Altri Costi'!J11</f>
        <v>0</v>
      </c>
      <c r="J11" s="36">
        <f>+'i_Altri Costi'!K11</f>
        <v>0</v>
      </c>
      <c r="K11" s="36">
        <f>+'i_Altri Costi'!L11</f>
        <v>0</v>
      </c>
      <c r="L11" s="36">
        <f>+'i_Altri Costi'!M11</f>
        <v>0</v>
      </c>
      <c r="M11" s="36">
        <f>+'i_Altri Costi'!N11</f>
        <v>0</v>
      </c>
      <c r="N11" s="36">
        <f>+'i_Altri Costi'!O11</f>
        <v>0</v>
      </c>
      <c r="O11" s="36">
        <f>+'i_Altri Costi'!P11</f>
        <v>0</v>
      </c>
      <c r="P11" s="36">
        <f>+'i_Altri Costi'!Q11</f>
        <v>0</v>
      </c>
      <c r="Q11" s="36">
        <f>+'i_Altri Costi'!R11</f>
        <v>0</v>
      </c>
      <c r="R11" s="36">
        <f>+'i_Altri Costi'!S11</f>
        <v>0</v>
      </c>
      <c r="S11" s="36">
        <f>+'i_Altri Costi'!T11</f>
        <v>0</v>
      </c>
      <c r="T11" s="36">
        <f>+'i_Altri Costi'!U11</f>
        <v>0</v>
      </c>
      <c r="U11" s="36">
        <f>+'i_Altri Costi'!V11</f>
        <v>0</v>
      </c>
      <c r="V11" s="36">
        <f>+'i_Altri Costi'!W11</f>
        <v>0</v>
      </c>
      <c r="W11" s="36">
        <f>+'i_Altri Costi'!X11</f>
        <v>0</v>
      </c>
      <c r="X11" s="36">
        <f>+'i_Altri Costi'!Y11</f>
        <v>0</v>
      </c>
      <c r="Y11" s="36">
        <f>+'i_Altri Costi'!Z11</f>
        <v>0</v>
      </c>
      <c r="Z11" s="36">
        <f>+'i_Altri Costi'!AA11</f>
        <v>0</v>
      </c>
      <c r="AA11" s="36">
        <f>+'i_Altri Costi'!AB11</f>
        <v>0</v>
      </c>
      <c r="AB11" s="36">
        <f>+'i_Altri Costi'!AC11</f>
        <v>0</v>
      </c>
      <c r="AC11" s="36">
        <f>+'i_Altri Costi'!AD11</f>
        <v>0</v>
      </c>
      <c r="AD11" s="36">
        <f>+'i_Altri Costi'!AE11</f>
        <v>0</v>
      </c>
      <c r="AE11" s="36">
        <f>+'i_Altri Costi'!AF11</f>
        <v>0</v>
      </c>
      <c r="AF11" s="36">
        <f>+'i_Altri Costi'!AG11</f>
        <v>0</v>
      </c>
      <c r="AG11" s="36">
        <f>+'i_Altri Costi'!AH11</f>
        <v>0</v>
      </c>
      <c r="AH11" s="36">
        <f>+'i_Altri Costi'!AI11</f>
        <v>0</v>
      </c>
      <c r="AI11" s="36">
        <f>+'i_Altri Costi'!AJ11</f>
        <v>0</v>
      </c>
      <c r="AJ11" s="36">
        <f>+'i_Altri Costi'!AK11</f>
        <v>0</v>
      </c>
      <c r="AK11" s="36">
        <f>+'i_Altri Costi'!AL11</f>
        <v>0</v>
      </c>
      <c r="AL11" s="36">
        <f>+'i_Altri Costi'!AM11</f>
        <v>0</v>
      </c>
      <c r="AM11" s="36">
        <f>+'i_Altri Costi'!AN11</f>
        <v>0</v>
      </c>
      <c r="AN11" s="36">
        <f>+'i_Altri Costi'!AO11</f>
        <v>0</v>
      </c>
      <c r="AO11" s="36">
        <f>+'i_Altri Costi'!AP11</f>
        <v>0</v>
      </c>
      <c r="AP11" s="36">
        <f>+'i_Altri Costi'!AQ11</f>
        <v>0</v>
      </c>
      <c r="AQ11" s="36">
        <f>+'i_Altri Costi'!AR11</f>
        <v>0</v>
      </c>
      <c r="AR11" s="36">
        <f>+'i_Altri Costi'!AS11</f>
        <v>0</v>
      </c>
      <c r="AS11" s="36">
        <f>+'i_Altri Costi'!AT11</f>
        <v>0</v>
      </c>
      <c r="AT11" s="36">
        <f>+'i_Altri Costi'!AU11</f>
        <v>0</v>
      </c>
      <c r="AU11" s="36">
        <f>+'i_Altri Costi'!AV11</f>
        <v>0</v>
      </c>
      <c r="AV11" s="36">
        <f>+'i_Altri Costi'!AW11</f>
        <v>0</v>
      </c>
      <c r="AW11" s="36">
        <f>+'i_Altri Costi'!AX11</f>
        <v>0</v>
      </c>
      <c r="AX11" s="36">
        <f>+'i_Altri Costi'!AY11</f>
        <v>0</v>
      </c>
      <c r="AY11" s="36">
        <f>+'i_Altri Costi'!AZ11</f>
        <v>0</v>
      </c>
      <c r="AZ11" s="36">
        <f>+'i_Altri Costi'!BA11</f>
        <v>0</v>
      </c>
      <c r="BA11" s="36">
        <f>+'i_Altri Costi'!BB11</f>
        <v>0</v>
      </c>
      <c r="BB11" s="36">
        <f>+'i_Altri Costi'!BC11</f>
        <v>0</v>
      </c>
      <c r="BC11" s="36">
        <f>+'i_Altri Costi'!BD11</f>
        <v>0</v>
      </c>
      <c r="BD11" s="36">
        <f>+'i_Altri Costi'!BE11</f>
        <v>0</v>
      </c>
      <c r="BE11" s="36">
        <f>+'i_Altri Costi'!BF11</f>
        <v>0</v>
      </c>
      <c r="BF11" s="36">
        <f>+'i_Altri Costi'!BG11</f>
        <v>0</v>
      </c>
      <c r="BG11" s="36">
        <f>+'i_Altri Costi'!BH11</f>
        <v>0</v>
      </c>
      <c r="BH11" s="36">
        <f>+'i_Altri Costi'!BI11</f>
        <v>0</v>
      </c>
      <c r="BI11" s="36">
        <f>+'i_Altri Costi'!BJ11</f>
        <v>0</v>
      </c>
      <c r="BJ11" s="36">
        <f>+'i_Altri Costi'!BK11</f>
        <v>0</v>
      </c>
      <c r="BK11" s="36">
        <f>+'i_Altri Costi'!BL11</f>
        <v>0</v>
      </c>
    </row>
    <row r="12" spans="2:63" x14ac:dyDescent="0.25">
      <c r="B12" t="s">
        <v>67</v>
      </c>
      <c r="D12" s="36">
        <f>+'i_Altri Costi'!E12</f>
        <v>0</v>
      </c>
      <c r="E12" s="36">
        <f>+'i_Altri Costi'!F12</f>
        <v>0</v>
      </c>
      <c r="F12" s="36">
        <f>+'i_Altri Costi'!G12</f>
        <v>0</v>
      </c>
      <c r="G12" s="36">
        <f>+'i_Altri Costi'!H12</f>
        <v>0</v>
      </c>
      <c r="H12" s="36">
        <f>+'i_Altri Costi'!I12</f>
        <v>0</v>
      </c>
      <c r="I12" s="36">
        <f>+'i_Altri Costi'!J12</f>
        <v>0</v>
      </c>
      <c r="J12" s="36">
        <f>+'i_Altri Costi'!K12</f>
        <v>0</v>
      </c>
      <c r="K12" s="36">
        <f>+'i_Altri Costi'!L12</f>
        <v>0</v>
      </c>
      <c r="L12" s="36">
        <f>+'i_Altri Costi'!M12</f>
        <v>0</v>
      </c>
      <c r="M12" s="36">
        <f>+'i_Altri Costi'!N12</f>
        <v>0</v>
      </c>
      <c r="N12" s="36">
        <f>+'i_Altri Costi'!O12</f>
        <v>0</v>
      </c>
      <c r="O12" s="36">
        <f>+'i_Altri Costi'!P12</f>
        <v>0</v>
      </c>
      <c r="P12" s="36">
        <f>+'i_Altri Costi'!Q12</f>
        <v>0</v>
      </c>
      <c r="Q12" s="36">
        <f>+'i_Altri Costi'!R12</f>
        <v>0</v>
      </c>
      <c r="R12" s="36">
        <f>+'i_Altri Costi'!S12</f>
        <v>0</v>
      </c>
      <c r="S12" s="36">
        <f>+'i_Altri Costi'!T12</f>
        <v>0</v>
      </c>
      <c r="T12" s="36">
        <f>+'i_Altri Costi'!U12</f>
        <v>0</v>
      </c>
      <c r="U12" s="36">
        <f>+'i_Altri Costi'!V12</f>
        <v>0</v>
      </c>
      <c r="V12" s="36">
        <f>+'i_Altri Costi'!W12</f>
        <v>0</v>
      </c>
      <c r="W12" s="36">
        <f>+'i_Altri Costi'!X12</f>
        <v>0</v>
      </c>
      <c r="X12" s="36">
        <f>+'i_Altri Costi'!Y12</f>
        <v>0</v>
      </c>
      <c r="Y12" s="36">
        <f>+'i_Altri Costi'!Z12</f>
        <v>0</v>
      </c>
      <c r="Z12" s="36">
        <f>+'i_Altri Costi'!AA12</f>
        <v>0</v>
      </c>
      <c r="AA12" s="36">
        <f>+'i_Altri Costi'!AB12</f>
        <v>0</v>
      </c>
      <c r="AB12" s="36">
        <f>+'i_Altri Costi'!AC12</f>
        <v>0</v>
      </c>
      <c r="AC12" s="36">
        <f>+'i_Altri Costi'!AD12</f>
        <v>0</v>
      </c>
      <c r="AD12" s="36">
        <f>+'i_Altri Costi'!AE12</f>
        <v>0</v>
      </c>
      <c r="AE12" s="36">
        <f>+'i_Altri Costi'!AF12</f>
        <v>0</v>
      </c>
      <c r="AF12" s="36">
        <f>+'i_Altri Costi'!AG12</f>
        <v>0</v>
      </c>
      <c r="AG12" s="36">
        <f>+'i_Altri Costi'!AH12</f>
        <v>0</v>
      </c>
      <c r="AH12" s="36">
        <f>+'i_Altri Costi'!AI12</f>
        <v>0</v>
      </c>
      <c r="AI12" s="36">
        <f>+'i_Altri Costi'!AJ12</f>
        <v>0</v>
      </c>
      <c r="AJ12" s="36">
        <f>+'i_Altri Costi'!AK12</f>
        <v>0</v>
      </c>
      <c r="AK12" s="36">
        <f>+'i_Altri Costi'!AL12</f>
        <v>0</v>
      </c>
      <c r="AL12" s="36">
        <f>+'i_Altri Costi'!AM12</f>
        <v>0</v>
      </c>
      <c r="AM12" s="36">
        <f>+'i_Altri Costi'!AN12</f>
        <v>0</v>
      </c>
      <c r="AN12" s="36">
        <f>+'i_Altri Costi'!AO12</f>
        <v>0</v>
      </c>
      <c r="AO12" s="36">
        <f>+'i_Altri Costi'!AP12</f>
        <v>0</v>
      </c>
      <c r="AP12" s="36">
        <f>+'i_Altri Costi'!AQ12</f>
        <v>0</v>
      </c>
      <c r="AQ12" s="36">
        <f>+'i_Altri Costi'!AR12</f>
        <v>0</v>
      </c>
      <c r="AR12" s="36">
        <f>+'i_Altri Costi'!AS12</f>
        <v>0</v>
      </c>
      <c r="AS12" s="36">
        <f>+'i_Altri Costi'!AT12</f>
        <v>0</v>
      </c>
      <c r="AT12" s="36">
        <f>+'i_Altri Costi'!AU12</f>
        <v>0</v>
      </c>
      <c r="AU12" s="36">
        <f>+'i_Altri Costi'!AV12</f>
        <v>0</v>
      </c>
      <c r="AV12" s="36">
        <f>+'i_Altri Costi'!AW12</f>
        <v>0</v>
      </c>
      <c r="AW12" s="36">
        <f>+'i_Altri Costi'!AX12</f>
        <v>0</v>
      </c>
      <c r="AX12" s="36">
        <f>+'i_Altri Costi'!AY12</f>
        <v>0</v>
      </c>
      <c r="AY12" s="36">
        <f>+'i_Altri Costi'!AZ12</f>
        <v>0</v>
      </c>
      <c r="AZ12" s="36">
        <f>+'i_Altri Costi'!BA12</f>
        <v>0</v>
      </c>
      <c r="BA12" s="36">
        <f>+'i_Altri Costi'!BB12</f>
        <v>0</v>
      </c>
      <c r="BB12" s="36">
        <f>+'i_Altri Costi'!BC12</f>
        <v>0</v>
      </c>
      <c r="BC12" s="36">
        <f>+'i_Altri Costi'!BD12</f>
        <v>0</v>
      </c>
      <c r="BD12" s="36">
        <f>+'i_Altri Costi'!BE12</f>
        <v>0</v>
      </c>
      <c r="BE12" s="36">
        <f>+'i_Altri Costi'!BF12</f>
        <v>0</v>
      </c>
      <c r="BF12" s="36">
        <f>+'i_Altri Costi'!BG12</f>
        <v>0</v>
      </c>
      <c r="BG12" s="36">
        <f>+'i_Altri Costi'!BH12</f>
        <v>0</v>
      </c>
      <c r="BH12" s="36">
        <f>+'i_Altri Costi'!BI12</f>
        <v>0</v>
      </c>
      <c r="BI12" s="36">
        <f>+'i_Altri Costi'!BJ12</f>
        <v>0</v>
      </c>
      <c r="BJ12" s="36">
        <f>+'i_Altri Costi'!BK12</f>
        <v>0</v>
      </c>
      <c r="BK12" s="36">
        <f>+'i_Altri Costi'!BL12</f>
        <v>0</v>
      </c>
    </row>
    <row r="13" spans="2:63" x14ac:dyDescent="0.25">
      <c r="B13" t="s">
        <v>68</v>
      </c>
      <c r="D13" s="36">
        <f>+'i_Altri Costi'!E13</f>
        <v>0</v>
      </c>
      <c r="E13" s="36">
        <f>+'i_Altri Costi'!F13</f>
        <v>0</v>
      </c>
      <c r="F13" s="36">
        <f>+'i_Altri Costi'!G13</f>
        <v>0</v>
      </c>
      <c r="G13" s="36">
        <f>+'i_Altri Costi'!H13</f>
        <v>0</v>
      </c>
      <c r="H13" s="36">
        <f>+'i_Altri Costi'!I13</f>
        <v>0</v>
      </c>
      <c r="I13" s="36">
        <f>+'i_Altri Costi'!J13</f>
        <v>0</v>
      </c>
      <c r="J13" s="36">
        <f>+'i_Altri Costi'!K13</f>
        <v>0</v>
      </c>
      <c r="K13" s="36">
        <f>+'i_Altri Costi'!L13</f>
        <v>0</v>
      </c>
      <c r="L13" s="36">
        <f>+'i_Altri Costi'!M13</f>
        <v>0</v>
      </c>
      <c r="M13" s="36">
        <f>+'i_Altri Costi'!N13</f>
        <v>0</v>
      </c>
      <c r="N13" s="36">
        <f>+'i_Altri Costi'!O13</f>
        <v>0</v>
      </c>
      <c r="O13" s="36">
        <f>+'i_Altri Costi'!P13</f>
        <v>0</v>
      </c>
      <c r="P13" s="36">
        <f>+'i_Altri Costi'!Q13</f>
        <v>0</v>
      </c>
      <c r="Q13" s="36">
        <f>+'i_Altri Costi'!R13</f>
        <v>0</v>
      </c>
      <c r="R13" s="36">
        <f>+'i_Altri Costi'!S13</f>
        <v>0</v>
      </c>
      <c r="S13" s="36">
        <f>+'i_Altri Costi'!T13</f>
        <v>0</v>
      </c>
      <c r="T13" s="36">
        <f>+'i_Altri Costi'!U13</f>
        <v>0</v>
      </c>
      <c r="U13" s="36">
        <f>+'i_Altri Costi'!V13</f>
        <v>0</v>
      </c>
      <c r="V13" s="36">
        <f>+'i_Altri Costi'!W13</f>
        <v>0</v>
      </c>
      <c r="W13" s="36">
        <f>+'i_Altri Costi'!X13</f>
        <v>0</v>
      </c>
      <c r="X13" s="36">
        <f>+'i_Altri Costi'!Y13</f>
        <v>0</v>
      </c>
      <c r="Y13" s="36">
        <f>+'i_Altri Costi'!Z13</f>
        <v>0</v>
      </c>
      <c r="Z13" s="36">
        <f>+'i_Altri Costi'!AA13</f>
        <v>0</v>
      </c>
      <c r="AA13" s="36">
        <f>+'i_Altri Costi'!AB13</f>
        <v>0</v>
      </c>
      <c r="AB13" s="36">
        <f>+'i_Altri Costi'!AC13</f>
        <v>0</v>
      </c>
      <c r="AC13" s="36">
        <f>+'i_Altri Costi'!AD13</f>
        <v>0</v>
      </c>
      <c r="AD13" s="36">
        <f>+'i_Altri Costi'!AE13</f>
        <v>0</v>
      </c>
      <c r="AE13" s="36">
        <f>+'i_Altri Costi'!AF13</f>
        <v>0</v>
      </c>
      <c r="AF13" s="36">
        <f>+'i_Altri Costi'!AG13</f>
        <v>0</v>
      </c>
      <c r="AG13" s="36">
        <f>+'i_Altri Costi'!AH13</f>
        <v>0</v>
      </c>
      <c r="AH13" s="36">
        <f>+'i_Altri Costi'!AI13</f>
        <v>0</v>
      </c>
      <c r="AI13" s="36">
        <f>+'i_Altri Costi'!AJ13</f>
        <v>0</v>
      </c>
      <c r="AJ13" s="36">
        <f>+'i_Altri Costi'!AK13</f>
        <v>0</v>
      </c>
      <c r="AK13" s="36">
        <f>+'i_Altri Costi'!AL13</f>
        <v>0</v>
      </c>
      <c r="AL13" s="36">
        <f>+'i_Altri Costi'!AM13</f>
        <v>0</v>
      </c>
      <c r="AM13" s="36">
        <f>+'i_Altri Costi'!AN13</f>
        <v>0</v>
      </c>
      <c r="AN13" s="36">
        <f>+'i_Altri Costi'!AO13</f>
        <v>0</v>
      </c>
      <c r="AO13" s="36">
        <f>+'i_Altri Costi'!AP13</f>
        <v>0</v>
      </c>
      <c r="AP13" s="36">
        <f>+'i_Altri Costi'!AQ13</f>
        <v>0</v>
      </c>
      <c r="AQ13" s="36">
        <f>+'i_Altri Costi'!AR13</f>
        <v>0</v>
      </c>
      <c r="AR13" s="36">
        <f>+'i_Altri Costi'!AS13</f>
        <v>0</v>
      </c>
      <c r="AS13" s="36">
        <f>+'i_Altri Costi'!AT13</f>
        <v>0</v>
      </c>
      <c r="AT13" s="36">
        <f>+'i_Altri Costi'!AU13</f>
        <v>0</v>
      </c>
      <c r="AU13" s="36">
        <f>+'i_Altri Costi'!AV13</f>
        <v>0</v>
      </c>
      <c r="AV13" s="36">
        <f>+'i_Altri Costi'!AW13</f>
        <v>0</v>
      </c>
      <c r="AW13" s="36">
        <f>+'i_Altri Costi'!AX13</f>
        <v>0</v>
      </c>
      <c r="AX13" s="36">
        <f>+'i_Altri Costi'!AY13</f>
        <v>0</v>
      </c>
      <c r="AY13" s="36">
        <f>+'i_Altri Costi'!AZ13</f>
        <v>0</v>
      </c>
      <c r="AZ13" s="36">
        <f>+'i_Altri Costi'!BA13</f>
        <v>0</v>
      </c>
      <c r="BA13" s="36">
        <f>+'i_Altri Costi'!BB13</f>
        <v>0</v>
      </c>
      <c r="BB13" s="36">
        <f>+'i_Altri Costi'!BC13</f>
        <v>0</v>
      </c>
      <c r="BC13" s="36">
        <f>+'i_Altri Costi'!BD13</f>
        <v>0</v>
      </c>
      <c r="BD13" s="36">
        <f>+'i_Altri Costi'!BE13</f>
        <v>0</v>
      </c>
      <c r="BE13" s="36">
        <f>+'i_Altri Costi'!BF13</f>
        <v>0</v>
      </c>
      <c r="BF13" s="36">
        <f>+'i_Altri Costi'!BG13</f>
        <v>0</v>
      </c>
      <c r="BG13" s="36">
        <f>+'i_Altri Costi'!BH13</f>
        <v>0</v>
      </c>
      <c r="BH13" s="36">
        <f>+'i_Altri Costi'!BI13</f>
        <v>0</v>
      </c>
      <c r="BI13" s="36">
        <f>+'i_Altri Costi'!BJ13</f>
        <v>0</v>
      </c>
      <c r="BJ13" s="36">
        <f>+'i_Altri Costi'!BK13</f>
        <v>0</v>
      </c>
      <c r="BK13" s="36">
        <f>+'i_Altri Costi'!BL13</f>
        <v>0</v>
      </c>
    </row>
    <row r="14" spans="2:63" x14ac:dyDescent="0.25">
      <c r="B14" t="s">
        <v>63</v>
      </c>
      <c r="D14" s="36">
        <f>+'i_Altri Costi'!E14</f>
        <v>0</v>
      </c>
      <c r="E14" s="36">
        <f>+'i_Altri Costi'!F14</f>
        <v>0</v>
      </c>
      <c r="F14" s="36">
        <f>+'i_Altri Costi'!G14</f>
        <v>0</v>
      </c>
      <c r="G14" s="36">
        <f>+'i_Altri Costi'!H14</f>
        <v>0</v>
      </c>
      <c r="H14" s="36">
        <f>+'i_Altri Costi'!I14</f>
        <v>0</v>
      </c>
      <c r="I14" s="36">
        <f>+'i_Altri Costi'!J14</f>
        <v>0</v>
      </c>
      <c r="J14" s="36">
        <f>+'i_Altri Costi'!K14</f>
        <v>0</v>
      </c>
      <c r="K14" s="36">
        <f>+'i_Altri Costi'!L14</f>
        <v>0</v>
      </c>
      <c r="L14" s="36">
        <f>+'i_Altri Costi'!M14</f>
        <v>0</v>
      </c>
      <c r="M14" s="36">
        <f>+'i_Altri Costi'!N14</f>
        <v>0</v>
      </c>
      <c r="N14" s="36">
        <f>+'i_Altri Costi'!O14</f>
        <v>0</v>
      </c>
      <c r="O14" s="36">
        <f>+'i_Altri Costi'!P14</f>
        <v>0</v>
      </c>
      <c r="P14" s="36">
        <f>+'i_Altri Costi'!Q14</f>
        <v>0</v>
      </c>
      <c r="Q14" s="36">
        <f>+'i_Altri Costi'!R14</f>
        <v>0</v>
      </c>
      <c r="R14" s="36">
        <f>+'i_Altri Costi'!S14</f>
        <v>0</v>
      </c>
      <c r="S14" s="36">
        <f>+'i_Altri Costi'!T14</f>
        <v>0</v>
      </c>
      <c r="T14" s="36">
        <f>+'i_Altri Costi'!U14</f>
        <v>0</v>
      </c>
      <c r="U14" s="36">
        <f>+'i_Altri Costi'!V14</f>
        <v>0</v>
      </c>
      <c r="V14" s="36">
        <f>+'i_Altri Costi'!W14</f>
        <v>0</v>
      </c>
      <c r="W14" s="36">
        <f>+'i_Altri Costi'!X14</f>
        <v>0</v>
      </c>
      <c r="X14" s="36">
        <f>+'i_Altri Costi'!Y14</f>
        <v>0</v>
      </c>
      <c r="Y14" s="36">
        <f>+'i_Altri Costi'!Z14</f>
        <v>0</v>
      </c>
      <c r="Z14" s="36">
        <f>+'i_Altri Costi'!AA14</f>
        <v>0</v>
      </c>
      <c r="AA14" s="36">
        <f>+'i_Altri Costi'!AB14</f>
        <v>0</v>
      </c>
      <c r="AB14" s="36">
        <f>+'i_Altri Costi'!AC14</f>
        <v>0</v>
      </c>
      <c r="AC14" s="36">
        <f>+'i_Altri Costi'!AD14</f>
        <v>0</v>
      </c>
      <c r="AD14" s="36">
        <f>+'i_Altri Costi'!AE14</f>
        <v>0</v>
      </c>
      <c r="AE14" s="36">
        <f>+'i_Altri Costi'!AF14</f>
        <v>0</v>
      </c>
      <c r="AF14" s="36">
        <f>+'i_Altri Costi'!AG14</f>
        <v>0</v>
      </c>
      <c r="AG14" s="36">
        <f>+'i_Altri Costi'!AH14</f>
        <v>0</v>
      </c>
      <c r="AH14" s="36">
        <f>+'i_Altri Costi'!AI14</f>
        <v>0</v>
      </c>
      <c r="AI14" s="36">
        <f>+'i_Altri Costi'!AJ14</f>
        <v>0</v>
      </c>
      <c r="AJ14" s="36">
        <f>+'i_Altri Costi'!AK14</f>
        <v>0</v>
      </c>
      <c r="AK14" s="36">
        <f>+'i_Altri Costi'!AL14</f>
        <v>0</v>
      </c>
      <c r="AL14" s="36">
        <f>+'i_Altri Costi'!AM14</f>
        <v>0</v>
      </c>
      <c r="AM14" s="36">
        <f>+'i_Altri Costi'!AN14</f>
        <v>0</v>
      </c>
      <c r="AN14" s="36">
        <f>+'i_Altri Costi'!AO14</f>
        <v>0</v>
      </c>
      <c r="AO14" s="36">
        <f>+'i_Altri Costi'!AP14</f>
        <v>0</v>
      </c>
      <c r="AP14" s="36">
        <f>+'i_Altri Costi'!AQ14</f>
        <v>0</v>
      </c>
      <c r="AQ14" s="36">
        <f>+'i_Altri Costi'!AR14</f>
        <v>0</v>
      </c>
      <c r="AR14" s="36">
        <f>+'i_Altri Costi'!AS14</f>
        <v>0</v>
      </c>
      <c r="AS14" s="36">
        <f>+'i_Altri Costi'!AT14</f>
        <v>0</v>
      </c>
      <c r="AT14" s="36">
        <f>+'i_Altri Costi'!AU14</f>
        <v>0</v>
      </c>
      <c r="AU14" s="36">
        <f>+'i_Altri Costi'!AV14</f>
        <v>0</v>
      </c>
      <c r="AV14" s="36">
        <f>+'i_Altri Costi'!AW14</f>
        <v>0</v>
      </c>
      <c r="AW14" s="36">
        <f>+'i_Altri Costi'!AX14</f>
        <v>0</v>
      </c>
      <c r="AX14" s="36">
        <f>+'i_Altri Costi'!AY14</f>
        <v>0</v>
      </c>
      <c r="AY14" s="36">
        <f>+'i_Altri Costi'!AZ14</f>
        <v>0</v>
      </c>
      <c r="AZ14" s="36">
        <f>+'i_Altri Costi'!BA14</f>
        <v>0</v>
      </c>
      <c r="BA14" s="36">
        <f>+'i_Altri Costi'!BB14</f>
        <v>0</v>
      </c>
      <c r="BB14" s="36">
        <f>+'i_Altri Costi'!BC14</f>
        <v>0</v>
      </c>
      <c r="BC14" s="36">
        <f>+'i_Altri Costi'!BD14</f>
        <v>0</v>
      </c>
      <c r="BD14" s="36">
        <f>+'i_Altri Costi'!BE14</f>
        <v>0</v>
      </c>
      <c r="BE14" s="36">
        <f>+'i_Altri Costi'!BF14</f>
        <v>0</v>
      </c>
      <c r="BF14" s="36">
        <f>+'i_Altri Costi'!BG14</f>
        <v>0</v>
      </c>
      <c r="BG14" s="36">
        <f>+'i_Altri Costi'!BH14</f>
        <v>0</v>
      </c>
      <c r="BH14" s="36">
        <f>+'i_Altri Costi'!BI14</f>
        <v>0</v>
      </c>
      <c r="BI14" s="36">
        <f>+'i_Altri Costi'!BJ14</f>
        <v>0</v>
      </c>
      <c r="BJ14" s="36">
        <f>+'i_Altri Costi'!BK14</f>
        <v>0</v>
      </c>
      <c r="BK14" s="36">
        <f>+'i_Altri Costi'!BL14</f>
        <v>0</v>
      </c>
    </row>
    <row r="15" spans="2:63" x14ac:dyDescent="0.25">
      <c r="B15" t="s">
        <v>70</v>
      </c>
      <c r="D15" s="36">
        <f>+'i_Altri Costi'!E15</f>
        <v>0</v>
      </c>
      <c r="E15" s="36">
        <f>+'i_Altri Costi'!F15</f>
        <v>0</v>
      </c>
      <c r="F15" s="36">
        <f>+'i_Altri Costi'!G15</f>
        <v>0</v>
      </c>
      <c r="G15" s="36">
        <f>+'i_Altri Costi'!H15</f>
        <v>0</v>
      </c>
      <c r="H15" s="36">
        <f>+'i_Altri Costi'!I15</f>
        <v>0</v>
      </c>
      <c r="I15" s="36">
        <f>+'i_Altri Costi'!J15</f>
        <v>0</v>
      </c>
      <c r="J15" s="36">
        <f>+'i_Altri Costi'!K15</f>
        <v>0</v>
      </c>
      <c r="K15" s="36">
        <f>+'i_Altri Costi'!L15</f>
        <v>0</v>
      </c>
      <c r="L15" s="36">
        <f>+'i_Altri Costi'!M15</f>
        <v>0</v>
      </c>
      <c r="M15" s="36">
        <f>+'i_Altri Costi'!N15</f>
        <v>0</v>
      </c>
      <c r="N15" s="36">
        <f>+'i_Altri Costi'!O15</f>
        <v>0</v>
      </c>
      <c r="O15" s="36">
        <f>+'i_Altri Costi'!P15</f>
        <v>0</v>
      </c>
      <c r="P15" s="36">
        <f>+'i_Altri Costi'!Q15</f>
        <v>0</v>
      </c>
      <c r="Q15" s="36">
        <f>+'i_Altri Costi'!R15</f>
        <v>0</v>
      </c>
      <c r="R15" s="36">
        <f>+'i_Altri Costi'!S15</f>
        <v>0</v>
      </c>
      <c r="S15" s="36">
        <f>+'i_Altri Costi'!T15</f>
        <v>0</v>
      </c>
      <c r="T15" s="36">
        <f>+'i_Altri Costi'!U15</f>
        <v>0</v>
      </c>
      <c r="U15" s="36">
        <f>+'i_Altri Costi'!V15</f>
        <v>0</v>
      </c>
      <c r="V15" s="36">
        <f>+'i_Altri Costi'!W15</f>
        <v>0</v>
      </c>
      <c r="W15" s="36">
        <f>+'i_Altri Costi'!X15</f>
        <v>0</v>
      </c>
      <c r="X15" s="36">
        <f>+'i_Altri Costi'!Y15</f>
        <v>0</v>
      </c>
      <c r="Y15" s="36">
        <f>+'i_Altri Costi'!Z15</f>
        <v>0</v>
      </c>
      <c r="Z15" s="36">
        <f>+'i_Altri Costi'!AA15</f>
        <v>0</v>
      </c>
      <c r="AA15" s="36">
        <f>+'i_Altri Costi'!AB15</f>
        <v>0</v>
      </c>
      <c r="AB15" s="36">
        <f>+'i_Altri Costi'!AC15</f>
        <v>0</v>
      </c>
      <c r="AC15" s="36">
        <f>+'i_Altri Costi'!AD15</f>
        <v>0</v>
      </c>
      <c r="AD15" s="36">
        <f>+'i_Altri Costi'!AE15</f>
        <v>0</v>
      </c>
      <c r="AE15" s="36">
        <f>+'i_Altri Costi'!AF15</f>
        <v>0</v>
      </c>
      <c r="AF15" s="36">
        <f>+'i_Altri Costi'!AG15</f>
        <v>0</v>
      </c>
      <c r="AG15" s="36">
        <f>+'i_Altri Costi'!AH15</f>
        <v>0</v>
      </c>
      <c r="AH15" s="36">
        <f>+'i_Altri Costi'!AI15</f>
        <v>0</v>
      </c>
      <c r="AI15" s="36">
        <f>+'i_Altri Costi'!AJ15</f>
        <v>0</v>
      </c>
      <c r="AJ15" s="36">
        <f>+'i_Altri Costi'!AK15</f>
        <v>0</v>
      </c>
      <c r="AK15" s="36">
        <f>+'i_Altri Costi'!AL15</f>
        <v>0</v>
      </c>
      <c r="AL15" s="36">
        <f>+'i_Altri Costi'!AM15</f>
        <v>0</v>
      </c>
      <c r="AM15" s="36">
        <f>+'i_Altri Costi'!AN15</f>
        <v>0</v>
      </c>
      <c r="AN15" s="36">
        <f>+'i_Altri Costi'!AO15</f>
        <v>0</v>
      </c>
      <c r="AO15" s="36">
        <f>+'i_Altri Costi'!AP15</f>
        <v>0</v>
      </c>
      <c r="AP15" s="36">
        <f>+'i_Altri Costi'!AQ15</f>
        <v>0</v>
      </c>
      <c r="AQ15" s="36">
        <f>+'i_Altri Costi'!AR15</f>
        <v>0</v>
      </c>
      <c r="AR15" s="36">
        <f>+'i_Altri Costi'!AS15</f>
        <v>0</v>
      </c>
      <c r="AS15" s="36">
        <f>+'i_Altri Costi'!AT15</f>
        <v>0</v>
      </c>
      <c r="AT15" s="36">
        <f>+'i_Altri Costi'!AU15</f>
        <v>0</v>
      </c>
      <c r="AU15" s="36">
        <f>+'i_Altri Costi'!AV15</f>
        <v>0</v>
      </c>
      <c r="AV15" s="36">
        <f>+'i_Altri Costi'!AW15</f>
        <v>0</v>
      </c>
      <c r="AW15" s="36">
        <f>+'i_Altri Costi'!AX15</f>
        <v>0</v>
      </c>
      <c r="AX15" s="36">
        <f>+'i_Altri Costi'!AY15</f>
        <v>0</v>
      </c>
      <c r="AY15" s="36">
        <f>+'i_Altri Costi'!AZ15</f>
        <v>0</v>
      </c>
      <c r="AZ15" s="36">
        <f>+'i_Altri Costi'!BA15</f>
        <v>0</v>
      </c>
      <c r="BA15" s="36">
        <f>+'i_Altri Costi'!BB15</f>
        <v>0</v>
      </c>
      <c r="BB15" s="36">
        <f>+'i_Altri Costi'!BC15</f>
        <v>0</v>
      </c>
      <c r="BC15" s="36">
        <f>+'i_Altri Costi'!BD15</f>
        <v>0</v>
      </c>
      <c r="BD15" s="36">
        <f>+'i_Altri Costi'!BE15</f>
        <v>0</v>
      </c>
      <c r="BE15" s="36">
        <f>+'i_Altri Costi'!BF15</f>
        <v>0</v>
      </c>
      <c r="BF15" s="36">
        <f>+'i_Altri Costi'!BG15</f>
        <v>0</v>
      </c>
      <c r="BG15" s="36">
        <f>+'i_Altri Costi'!BH15</f>
        <v>0</v>
      </c>
      <c r="BH15" s="36">
        <f>+'i_Altri Costi'!BI15</f>
        <v>0</v>
      </c>
      <c r="BI15" s="36">
        <f>+'i_Altri Costi'!BJ15</f>
        <v>0</v>
      </c>
      <c r="BJ15" s="36">
        <f>+'i_Altri Costi'!BK15</f>
        <v>0</v>
      </c>
      <c r="BK15" s="36">
        <f>+'i_Altri Costi'!BL15</f>
        <v>0</v>
      </c>
    </row>
    <row r="16" spans="2:63" x14ac:dyDescent="0.25">
      <c r="B16" t="s">
        <v>71</v>
      </c>
      <c r="D16" s="36">
        <f>+'i_Altri Costi'!E16</f>
        <v>0</v>
      </c>
      <c r="E16" s="36">
        <f>+'i_Altri Costi'!F16</f>
        <v>0</v>
      </c>
      <c r="F16" s="36">
        <f>+'i_Altri Costi'!G16</f>
        <v>0</v>
      </c>
      <c r="G16" s="36">
        <f>+'i_Altri Costi'!H16</f>
        <v>0</v>
      </c>
      <c r="H16" s="36">
        <f>+'i_Altri Costi'!I16</f>
        <v>0</v>
      </c>
      <c r="I16" s="36">
        <f>+'i_Altri Costi'!J16</f>
        <v>0</v>
      </c>
      <c r="J16" s="36">
        <f>+'i_Altri Costi'!K16</f>
        <v>0</v>
      </c>
      <c r="K16" s="36">
        <f>+'i_Altri Costi'!L16</f>
        <v>0</v>
      </c>
      <c r="L16" s="36">
        <f>+'i_Altri Costi'!M16</f>
        <v>0</v>
      </c>
      <c r="M16" s="36">
        <f>+'i_Altri Costi'!N16</f>
        <v>0</v>
      </c>
      <c r="N16" s="36">
        <f>+'i_Altri Costi'!O16</f>
        <v>0</v>
      </c>
      <c r="O16" s="36">
        <f>+'i_Altri Costi'!P16</f>
        <v>0</v>
      </c>
      <c r="P16" s="36">
        <f>+'i_Altri Costi'!Q16</f>
        <v>0</v>
      </c>
      <c r="Q16" s="36">
        <f>+'i_Altri Costi'!R16</f>
        <v>0</v>
      </c>
      <c r="R16" s="36">
        <f>+'i_Altri Costi'!S16</f>
        <v>0</v>
      </c>
      <c r="S16" s="36">
        <f>+'i_Altri Costi'!T16</f>
        <v>0</v>
      </c>
      <c r="T16" s="36">
        <f>+'i_Altri Costi'!U16</f>
        <v>0</v>
      </c>
      <c r="U16" s="36">
        <f>+'i_Altri Costi'!V16</f>
        <v>0</v>
      </c>
      <c r="V16" s="36">
        <f>+'i_Altri Costi'!W16</f>
        <v>0</v>
      </c>
      <c r="W16" s="36">
        <f>+'i_Altri Costi'!X16</f>
        <v>0</v>
      </c>
      <c r="X16" s="36">
        <f>+'i_Altri Costi'!Y16</f>
        <v>0</v>
      </c>
      <c r="Y16" s="36">
        <f>+'i_Altri Costi'!Z16</f>
        <v>0</v>
      </c>
      <c r="Z16" s="36">
        <f>+'i_Altri Costi'!AA16</f>
        <v>0</v>
      </c>
      <c r="AA16" s="36">
        <f>+'i_Altri Costi'!AB16</f>
        <v>0</v>
      </c>
      <c r="AB16" s="36">
        <f>+'i_Altri Costi'!AC16</f>
        <v>0</v>
      </c>
      <c r="AC16" s="36">
        <f>+'i_Altri Costi'!AD16</f>
        <v>0</v>
      </c>
      <c r="AD16" s="36">
        <f>+'i_Altri Costi'!AE16</f>
        <v>0</v>
      </c>
      <c r="AE16" s="36">
        <f>+'i_Altri Costi'!AF16</f>
        <v>0</v>
      </c>
      <c r="AF16" s="36">
        <f>+'i_Altri Costi'!AG16</f>
        <v>0</v>
      </c>
      <c r="AG16" s="36">
        <f>+'i_Altri Costi'!AH16</f>
        <v>0</v>
      </c>
      <c r="AH16" s="36">
        <f>+'i_Altri Costi'!AI16</f>
        <v>0</v>
      </c>
      <c r="AI16" s="36">
        <f>+'i_Altri Costi'!AJ16</f>
        <v>0</v>
      </c>
      <c r="AJ16" s="36">
        <f>+'i_Altri Costi'!AK16</f>
        <v>0</v>
      </c>
      <c r="AK16" s="36">
        <f>+'i_Altri Costi'!AL16</f>
        <v>0</v>
      </c>
      <c r="AL16" s="36">
        <f>+'i_Altri Costi'!AM16</f>
        <v>0</v>
      </c>
      <c r="AM16" s="36">
        <f>+'i_Altri Costi'!AN16</f>
        <v>0</v>
      </c>
      <c r="AN16" s="36">
        <f>+'i_Altri Costi'!AO16</f>
        <v>0</v>
      </c>
      <c r="AO16" s="36">
        <f>+'i_Altri Costi'!AP16</f>
        <v>0</v>
      </c>
      <c r="AP16" s="36">
        <f>+'i_Altri Costi'!AQ16</f>
        <v>0</v>
      </c>
      <c r="AQ16" s="36">
        <f>+'i_Altri Costi'!AR16</f>
        <v>0</v>
      </c>
      <c r="AR16" s="36">
        <f>+'i_Altri Costi'!AS16</f>
        <v>0</v>
      </c>
      <c r="AS16" s="36">
        <f>+'i_Altri Costi'!AT16</f>
        <v>0</v>
      </c>
      <c r="AT16" s="36">
        <f>+'i_Altri Costi'!AU16</f>
        <v>0</v>
      </c>
      <c r="AU16" s="36">
        <f>+'i_Altri Costi'!AV16</f>
        <v>0</v>
      </c>
      <c r="AV16" s="36">
        <f>+'i_Altri Costi'!AW16</f>
        <v>0</v>
      </c>
      <c r="AW16" s="36">
        <f>+'i_Altri Costi'!AX16</f>
        <v>0</v>
      </c>
      <c r="AX16" s="36">
        <f>+'i_Altri Costi'!AY16</f>
        <v>0</v>
      </c>
      <c r="AY16" s="36">
        <f>+'i_Altri Costi'!AZ16</f>
        <v>0</v>
      </c>
      <c r="AZ16" s="36">
        <f>+'i_Altri Costi'!BA16</f>
        <v>0</v>
      </c>
      <c r="BA16" s="36">
        <f>+'i_Altri Costi'!BB16</f>
        <v>0</v>
      </c>
      <c r="BB16" s="36">
        <f>+'i_Altri Costi'!BC16</f>
        <v>0</v>
      </c>
      <c r="BC16" s="36">
        <f>+'i_Altri Costi'!BD16</f>
        <v>0</v>
      </c>
      <c r="BD16" s="36">
        <f>+'i_Altri Costi'!BE16</f>
        <v>0</v>
      </c>
      <c r="BE16" s="36">
        <f>+'i_Altri Costi'!BF16</f>
        <v>0</v>
      </c>
      <c r="BF16" s="36">
        <f>+'i_Altri Costi'!BG16</f>
        <v>0</v>
      </c>
      <c r="BG16" s="36">
        <f>+'i_Altri Costi'!BH16</f>
        <v>0</v>
      </c>
      <c r="BH16" s="36">
        <f>+'i_Altri Costi'!BI16</f>
        <v>0</v>
      </c>
      <c r="BI16" s="36">
        <f>+'i_Altri Costi'!BJ16</f>
        <v>0</v>
      </c>
      <c r="BJ16" s="36">
        <f>+'i_Altri Costi'!BK16</f>
        <v>0</v>
      </c>
      <c r="BK16" s="36">
        <f>+'i_Altri Costi'!BL16</f>
        <v>0</v>
      </c>
    </row>
    <row r="17" spans="2:63" x14ac:dyDescent="0.25">
      <c r="B17" t="s">
        <v>72</v>
      </c>
      <c r="D17" s="36">
        <f>+'i_Altri Costi'!E17</f>
        <v>0</v>
      </c>
      <c r="E17" s="36">
        <f>+'i_Altri Costi'!F17</f>
        <v>0</v>
      </c>
      <c r="F17" s="36">
        <f>+'i_Altri Costi'!G17</f>
        <v>0</v>
      </c>
      <c r="G17" s="36">
        <f>+'i_Altri Costi'!H17</f>
        <v>0</v>
      </c>
      <c r="H17" s="36">
        <f>+'i_Altri Costi'!I17</f>
        <v>0</v>
      </c>
      <c r="I17" s="36">
        <f>+'i_Altri Costi'!J17</f>
        <v>0</v>
      </c>
      <c r="J17" s="36">
        <f>+'i_Altri Costi'!K17</f>
        <v>0</v>
      </c>
      <c r="K17" s="36">
        <f>+'i_Altri Costi'!L17</f>
        <v>0</v>
      </c>
      <c r="L17" s="36">
        <f>+'i_Altri Costi'!M17</f>
        <v>0</v>
      </c>
      <c r="M17" s="36">
        <f>+'i_Altri Costi'!N17</f>
        <v>0</v>
      </c>
      <c r="N17" s="36">
        <f>+'i_Altri Costi'!O17</f>
        <v>0</v>
      </c>
      <c r="O17" s="36">
        <f>+'i_Altri Costi'!P17</f>
        <v>0</v>
      </c>
      <c r="P17" s="36">
        <f>+'i_Altri Costi'!Q17</f>
        <v>0</v>
      </c>
      <c r="Q17" s="36">
        <f>+'i_Altri Costi'!R17</f>
        <v>0</v>
      </c>
      <c r="R17" s="36">
        <f>+'i_Altri Costi'!S17</f>
        <v>0</v>
      </c>
      <c r="S17" s="36">
        <f>+'i_Altri Costi'!T17</f>
        <v>0</v>
      </c>
      <c r="T17" s="36">
        <f>+'i_Altri Costi'!U17</f>
        <v>0</v>
      </c>
      <c r="U17" s="36">
        <f>+'i_Altri Costi'!V17</f>
        <v>0</v>
      </c>
      <c r="V17" s="36">
        <f>+'i_Altri Costi'!W17</f>
        <v>0</v>
      </c>
      <c r="W17" s="36">
        <f>+'i_Altri Costi'!X17</f>
        <v>0</v>
      </c>
      <c r="X17" s="36">
        <f>+'i_Altri Costi'!Y17</f>
        <v>0</v>
      </c>
      <c r="Y17" s="36">
        <f>+'i_Altri Costi'!Z17</f>
        <v>0</v>
      </c>
      <c r="Z17" s="36">
        <f>+'i_Altri Costi'!AA17</f>
        <v>0</v>
      </c>
      <c r="AA17" s="36">
        <f>+'i_Altri Costi'!AB17</f>
        <v>0</v>
      </c>
      <c r="AB17" s="36">
        <f>+'i_Altri Costi'!AC17</f>
        <v>0</v>
      </c>
      <c r="AC17" s="36">
        <f>+'i_Altri Costi'!AD17</f>
        <v>0</v>
      </c>
      <c r="AD17" s="36">
        <f>+'i_Altri Costi'!AE17</f>
        <v>0</v>
      </c>
      <c r="AE17" s="36">
        <f>+'i_Altri Costi'!AF17</f>
        <v>0</v>
      </c>
      <c r="AF17" s="36">
        <f>+'i_Altri Costi'!AG17</f>
        <v>0</v>
      </c>
      <c r="AG17" s="36">
        <f>+'i_Altri Costi'!AH17</f>
        <v>0</v>
      </c>
      <c r="AH17" s="36">
        <f>+'i_Altri Costi'!AI17</f>
        <v>0</v>
      </c>
      <c r="AI17" s="36">
        <f>+'i_Altri Costi'!AJ17</f>
        <v>0</v>
      </c>
      <c r="AJ17" s="36">
        <f>+'i_Altri Costi'!AK17</f>
        <v>0</v>
      </c>
      <c r="AK17" s="36">
        <f>+'i_Altri Costi'!AL17</f>
        <v>0</v>
      </c>
      <c r="AL17" s="36">
        <f>+'i_Altri Costi'!AM17</f>
        <v>0</v>
      </c>
      <c r="AM17" s="36">
        <f>+'i_Altri Costi'!AN17</f>
        <v>0</v>
      </c>
      <c r="AN17" s="36">
        <f>+'i_Altri Costi'!AO17</f>
        <v>0</v>
      </c>
      <c r="AO17" s="36">
        <f>+'i_Altri Costi'!AP17</f>
        <v>0</v>
      </c>
      <c r="AP17" s="36">
        <f>+'i_Altri Costi'!AQ17</f>
        <v>0</v>
      </c>
      <c r="AQ17" s="36">
        <f>+'i_Altri Costi'!AR17</f>
        <v>0</v>
      </c>
      <c r="AR17" s="36">
        <f>+'i_Altri Costi'!AS17</f>
        <v>0</v>
      </c>
      <c r="AS17" s="36">
        <f>+'i_Altri Costi'!AT17</f>
        <v>0</v>
      </c>
      <c r="AT17" s="36">
        <f>+'i_Altri Costi'!AU17</f>
        <v>0</v>
      </c>
      <c r="AU17" s="36">
        <f>+'i_Altri Costi'!AV17</f>
        <v>0</v>
      </c>
      <c r="AV17" s="36">
        <f>+'i_Altri Costi'!AW17</f>
        <v>0</v>
      </c>
      <c r="AW17" s="36">
        <f>+'i_Altri Costi'!AX17</f>
        <v>0</v>
      </c>
      <c r="AX17" s="36">
        <f>+'i_Altri Costi'!AY17</f>
        <v>0</v>
      </c>
      <c r="AY17" s="36">
        <f>+'i_Altri Costi'!AZ17</f>
        <v>0</v>
      </c>
      <c r="AZ17" s="36">
        <f>+'i_Altri Costi'!BA17</f>
        <v>0</v>
      </c>
      <c r="BA17" s="36">
        <f>+'i_Altri Costi'!BB17</f>
        <v>0</v>
      </c>
      <c r="BB17" s="36">
        <f>+'i_Altri Costi'!BC17</f>
        <v>0</v>
      </c>
      <c r="BC17" s="36">
        <f>+'i_Altri Costi'!BD17</f>
        <v>0</v>
      </c>
      <c r="BD17" s="36">
        <f>+'i_Altri Costi'!BE17</f>
        <v>0</v>
      </c>
      <c r="BE17" s="36">
        <f>+'i_Altri Costi'!BF17</f>
        <v>0</v>
      </c>
      <c r="BF17" s="36">
        <f>+'i_Altri Costi'!BG17</f>
        <v>0</v>
      </c>
      <c r="BG17" s="36">
        <f>+'i_Altri Costi'!BH17</f>
        <v>0</v>
      </c>
      <c r="BH17" s="36">
        <f>+'i_Altri Costi'!BI17</f>
        <v>0</v>
      </c>
      <c r="BI17" s="36">
        <f>+'i_Altri Costi'!BJ17</f>
        <v>0</v>
      </c>
      <c r="BJ17" s="36">
        <f>+'i_Altri Costi'!BK17</f>
        <v>0</v>
      </c>
      <c r="BK17" s="36">
        <f>+'i_Altri Costi'!BL17</f>
        <v>0</v>
      </c>
    </row>
    <row r="18" spans="2:63" x14ac:dyDescent="0.25">
      <c r="B18" t="s">
        <v>73</v>
      </c>
      <c r="D18" s="36">
        <f>+'i_Altri Costi'!E18</f>
        <v>0</v>
      </c>
      <c r="E18" s="36">
        <f>+'i_Altri Costi'!F18</f>
        <v>0</v>
      </c>
      <c r="F18" s="36">
        <f>+'i_Altri Costi'!G18</f>
        <v>0</v>
      </c>
      <c r="G18" s="36">
        <f>+'i_Altri Costi'!H18</f>
        <v>0</v>
      </c>
      <c r="H18" s="36">
        <f>+'i_Altri Costi'!I18</f>
        <v>0</v>
      </c>
      <c r="I18" s="36">
        <f>+'i_Altri Costi'!J18</f>
        <v>0</v>
      </c>
      <c r="J18" s="36">
        <f>+'i_Altri Costi'!K18</f>
        <v>0</v>
      </c>
      <c r="K18" s="36">
        <f>+'i_Altri Costi'!L18</f>
        <v>0</v>
      </c>
      <c r="L18" s="36">
        <f>+'i_Altri Costi'!M18</f>
        <v>0</v>
      </c>
      <c r="M18" s="36">
        <f>+'i_Altri Costi'!N18</f>
        <v>0</v>
      </c>
      <c r="N18" s="36">
        <f>+'i_Altri Costi'!O18</f>
        <v>0</v>
      </c>
      <c r="O18" s="36">
        <f>+'i_Altri Costi'!P18</f>
        <v>0</v>
      </c>
      <c r="P18" s="36">
        <f>+'i_Altri Costi'!Q18</f>
        <v>0</v>
      </c>
      <c r="Q18" s="36">
        <f>+'i_Altri Costi'!R18</f>
        <v>0</v>
      </c>
      <c r="R18" s="36">
        <f>+'i_Altri Costi'!S18</f>
        <v>0</v>
      </c>
      <c r="S18" s="36">
        <f>+'i_Altri Costi'!T18</f>
        <v>0</v>
      </c>
      <c r="T18" s="36">
        <f>+'i_Altri Costi'!U18</f>
        <v>0</v>
      </c>
      <c r="U18" s="36">
        <f>+'i_Altri Costi'!V18</f>
        <v>0</v>
      </c>
      <c r="V18" s="36">
        <f>+'i_Altri Costi'!W18</f>
        <v>0</v>
      </c>
      <c r="W18" s="36">
        <f>+'i_Altri Costi'!X18</f>
        <v>0</v>
      </c>
      <c r="X18" s="36">
        <f>+'i_Altri Costi'!Y18</f>
        <v>0</v>
      </c>
      <c r="Y18" s="36">
        <f>+'i_Altri Costi'!Z18</f>
        <v>0</v>
      </c>
      <c r="Z18" s="36">
        <f>+'i_Altri Costi'!AA18</f>
        <v>0</v>
      </c>
      <c r="AA18" s="36">
        <f>+'i_Altri Costi'!AB18</f>
        <v>0</v>
      </c>
      <c r="AB18" s="36">
        <f>+'i_Altri Costi'!AC18</f>
        <v>0</v>
      </c>
      <c r="AC18" s="36">
        <f>+'i_Altri Costi'!AD18</f>
        <v>0</v>
      </c>
      <c r="AD18" s="36">
        <f>+'i_Altri Costi'!AE18</f>
        <v>0</v>
      </c>
      <c r="AE18" s="36">
        <f>+'i_Altri Costi'!AF18</f>
        <v>0</v>
      </c>
      <c r="AF18" s="36">
        <f>+'i_Altri Costi'!AG18</f>
        <v>0</v>
      </c>
      <c r="AG18" s="36">
        <f>+'i_Altri Costi'!AH18</f>
        <v>0</v>
      </c>
      <c r="AH18" s="36">
        <f>+'i_Altri Costi'!AI18</f>
        <v>0</v>
      </c>
      <c r="AI18" s="36">
        <f>+'i_Altri Costi'!AJ18</f>
        <v>0</v>
      </c>
      <c r="AJ18" s="36">
        <f>+'i_Altri Costi'!AK18</f>
        <v>0</v>
      </c>
      <c r="AK18" s="36">
        <f>+'i_Altri Costi'!AL18</f>
        <v>0</v>
      </c>
      <c r="AL18" s="36">
        <f>+'i_Altri Costi'!AM18</f>
        <v>0</v>
      </c>
      <c r="AM18" s="36">
        <f>+'i_Altri Costi'!AN18</f>
        <v>0</v>
      </c>
      <c r="AN18" s="36">
        <f>+'i_Altri Costi'!AO18</f>
        <v>0</v>
      </c>
      <c r="AO18" s="36">
        <f>+'i_Altri Costi'!AP18</f>
        <v>0</v>
      </c>
      <c r="AP18" s="36">
        <f>+'i_Altri Costi'!AQ18</f>
        <v>0</v>
      </c>
      <c r="AQ18" s="36">
        <f>+'i_Altri Costi'!AR18</f>
        <v>0</v>
      </c>
      <c r="AR18" s="36">
        <f>+'i_Altri Costi'!AS18</f>
        <v>0</v>
      </c>
      <c r="AS18" s="36">
        <f>+'i_Altri Costi'!AT18</f>
        <v>0</v>
      </c>
      <c r="AT18" s="36">
        <f>+'i_Altri Costi'!AU18</f>
        <v>0</v>
      </c>
      <c r="AU18" s="36">
        <f>+'i_Altri Costi'!AV18</f>
        <v>0</v>
      </c>
      <c r="AV18" s="36">
        <f>+'i_Altri Costi'!AW18</f>
        <v>0</v>
      </c>
      <c r="AW18" s="36">
        <f>+'i_Altri Costi'!AX18</f>
        <v>0</v>
      </c>
      <c r="AX18" s="36">
        <f>+'i_Altri Costi'!AY18</f>
        <v>0</v>
      </c>
      <c r="AY18" s="36">
        <f>+'i_Altri Costi'!AZ18</f>
        <v>0</v>
      </c>
      <c r="AZ18" s="36">
        <f>+'i_Altri Costi'!BA18</f>
        <v>0</v>
      </c>
      <c r="BA18" s="36">
        <f>+'i_Altri Costi'!BB18</f>
        <v>0</v>
      </c>
      <c r="BB18" s="36">
        <f>+'i_Altri Costi'!BC18</f>
        <v>0</v>
      </c>
      <c r="BC18" s="36">
        <f>+'i_Altri Costi'!BD18</f>
        <v>0</v>
      </c>
      <c r="BD18" s="36">
        <f>+'i_Altri Costi'!BE18</f>
        <v>0</v>
      </c>
      <c r="BE18" s="36">
        <f>+'i_Altri Costi'!BF18</f>
        <v>0</v>
      </c>
      <c r="BF18" s="36">
        <f>+'i_Altri Costi'!BG18</f>
        <v>0</v>
      </c>
      <c r="BG18" s="36">
        <f>+'i_Altri Costi'!BH18</f>
        <v>0</v>
      </c>
      <c r="BH18" s="36">
        <f>+'i_Altri Costi'!BI18</f>
        <v>0</v>
      </c>
      <c r="BI18" s="36">
        <f>+'i_Altri Costi'!BJ18</f>
        <v>0</v>
      </c>
      <c r="BJ18" s="36">
        <f>+'i_Altri Costi'!BK18</f>
        <v>0</v>
      </c>
      <c r="BK18" s="36">
        <f>+'i_Altri Costi'!BL18</f>
        <v>0</v>
      </c>
    </row>
    <row r="19" spans="2:63" x14ac:dyDescent="0.25">
      <c r="B19" t="s">
        <v>74</v>
      </c>
      <c r="D19" s="36">
        <f>+'i_Altri Costi'!E19</f>
        <v>0</v>
      </c>
      <c r="E19" s="36">
        <f>+'i_Altri Costi'!F19</f>
        <v>0</v>
      </c>
      <c r="F19" s="36">
        <f>+'i_Altri Costi'!G19</f>
        <v>0</v>
      </c>
      <c r="G19" s="36">
        <f>+'i_Altri Costi'!H19</f>
        <v>0</v>
      </c>
      <c r="H19" s="36">
        <f>+'i_Altri Costi'!I19</f>
        <v>0</v>
      </c>
      <c r="I19" s="36">
        <f>+'i_Altri Costi'!J19</f>
        <v>0</v>
      </c>
      <c r="J19" s="36">
        <f>+'i_Altri Costi'!K19</f>
        <v>0</v>
      </c>
      <c r="K19" s="36">
        <f>+'i_Altri Costi'!L19</f>
        <v>0</v>
      </c>
      <c r="L19" s="36">
        <f>+'i_Altri Costi'!M19</f>
        <v>0</v>
      </c>
      <c r="M19" s="36">
        <f>+'i_Altri Costi'!N19</f>
        <v>0</v>
      </c>
      <c r="N19" s="36">
        <f>+'i_Altri Costi'!O19</f>
        <v>0</v>
      </c>
      <c r="O19" s="36">
        <f>+'i_Altri Costi'!P19</f>
        <v>0</v>
      </c>
      <c r="P19" s="36">
        <f>+'i_Altri Costi'!Q19</f>
        <v>0</v>
      </c>
      <c r="Q19" s="36">
        <f>+'i_Altri Costi'!R19</f>
        <v>0</v>
      </c>
      <c r="R19" s="36">
        <f>+'i_Altri Costi'!S19</f>
        <v>0</v>
      </c>
      <c r="S19" s="36">
        <f>+'i_Altri Costi'!T19</f>
        <v>0</v>
      </c>
      <c r="T19" s="36">
        <f>+'i_Altri Costi'!U19</f>
        <v>0</v>
      </c>
      <c r="U19" s="36">
        <f>+'i_Altri Costi'!V19</f>
        <v>0</v>
      </c>
      <c r="V19" s="36">
        <f>+'i_Altri Costi'!W19</f>
        <v>0</v>
      </c>
      <c r="W19" s="36">
        <f>+'i_Altri Costi'!X19</f>
        <v>0</v>
      </c>
      <c r="X19" s="36">
        <f>+'i_Altri Costi'!Y19</f>
        <v>0</v>
      </c>
      <c r="Y19" s="36">
        <f>+'i_Altri Costi'!Z19</f>
        <v>0</v>
      </c>
      <c r="Z19" s="36">
        <f>+'i_Altri Costi'!AA19</f>
        <v>0</v>
      </c>
      <c r="AA19" s="36">
        <f>+'i_Altri Costi'!AB19</f>
        <v>0</v>
      </c>
      <c r="AB19" s="36">
        <f>+'i_Altri Costi'!AC19</f>
        <v>0</v>
      </c>
      <c r="AC19" s="36">
        <f>+'i_Altri Costi'!AD19</f>
        <v>0</v>
      </c>
      <c r="AD19" s="36">
        <f>+'i_Altri Costi'!AE19</f>
        <v>0</v>
      </c>
      <c r="AE19" s="36">
        <f>+'i_Altri Costi'!AF19</f>
        <v>0</v>
      </c>
      <c r="AF19" s="36">
        <f>+'i_Altri Costi'!AG19</f>
        <v>0</v>
      </c>
      <c r="AG19" s="36">
        <f>+'i_Altri Costi'!AH19</f>
        <v>0</v>
      </c>
      <c r="AH19" s="36">
        <f>+'i_Altri Costi'!AI19</f>
        <v>0</v>
      </c>
      <c r="AI19" s="36">
        <f>+'i_Altri Costi'!AJ19</f>
        <v>0</v>
      </c>
      <c r="AJ19" s="36">
        <f>+'i_Altri Costi'!AK19</f>
        <v>0</v>
      </c>
      <c r="AK19" s="36">
        <f>+'i_Altri Costi'!AL19</f>
        <v>0</v>
      </c>
      <c r="AL19" s="36">
        <f>+'i_Altri Costi'!AM19</f>
        <v>0</v>
      </c>
      <c r="AM19" s="36">
        <f>+'i_Altri Costi'!AN19</f>
        <v>0</v>
      </c>
      <c r="AN19" s="36">
        <f>+'i_Altri Costi'!AO19</f>
        <v>0</v>
      </c>
      <c r="AO19" s="36">
        <f>+'i_Altri Costi'!AP19</f>
        <v>0</v>
      </c>
      <c r="AP19" s="36">
        <f>+'i_Altri Costi'!AQ19</f>
        <v>0</v>
      </c>
      <c r="AQ19" s="36">
        <f>+'i_Altri Costi'!AR19</f>
        <v>0</v>
      </c>
      <c r="AR19" s="36">
        <f>+'i_Altri Costi'!AS19</f>
        <v>0</v>
      </c>
      <c r="AS19" s="36">
        <f>+'i_Altri Costi'!AT19</f>
        <v>0</v>
      </c>
      <c r="AT19" s="36">
        <f>+'i_Altri Costi'!AU19</f>
        <v>0</v>
      </c>
      <c r="AU19" s="36">
        <f>+'i_Altri Costi'!AV19</f>
        <v>0</v>
      </c>
      <c r="AV19" s="36">
        <f>+'i_Altri Costi'!AW19</f>
        <v>0</v>
      </c>
      <c r="AW19" s="36">
        <f>+'i_Altri Costi'!AX19</f>
        <v>0</v>
      </c>
      <c r="AX19" s="36">
        <f>+'i_Altri Costi'!AY19</f>
        <v>0</v>
      </c>
      <c r="AY19" s="36">
        <f>+'i_Altri Costi'!AZ19</f>
        <v>0</v>
      </c>
      <c r="AZ19" s="36">
        <f>+'i_Altri Costi'!BA19</f>
        <v>0</v>
      </c>
      <c r="BA19" s="36">
        <f>+'i_Altri Costi'!BB19</f>
        <v>0</v>
      </c>
      <c r="BB19" s="36">
        <f>+'i_Altri Costi'!BC19</f>
        <v>0</v>
      </c>
      <c r="BC19" s="36">
        <f>+'i_Altri Costi'!BD19</f>
        <v>0</v>
      </c>
      <c r="BD19" s="36">
        <f>+'i_Altri Costi'!BE19</f>
        <v>0</v>
      </c>
      <c r="BE19" s="36">
        <f>+'i_Altri Costi'!BF19</f>
        <v>0</v>
      </c>
      <c r="BF19" s="36">
        <f>+'i_Altri Costi'!BG19</f>
        <v>0</v>
      </c>
      <c r="BG19" s="36">
        <f>+'i_Altri Costi'!BH19</f>
        <v>0</v>
      </c>
      <c r="BH19" s="36">
        <f>+'i_Altri Costi'!BI19</f>
        <v>0</v>
      </c>
      <c r="BI19" s="36">
        <f>+'i_Altri Costi'!BJ19</f>
        <v>0</v>
      </c>
      <c r="BJ19" s="36">
        <f>+'i_Altri Costi'!BK19</f>
        <v>0</v>
      </c>
      <c r="BK19" s="36">
        <f>+'i_Altri Costi'!BL19</f>
        <v>0</v>
      </c>
    </row>
    <row r="20" spans="2:63" x14ac:dyDescent="0.25">
      <c r="B20" t="s">
        <v>75</v>
      </c>
      <c r="D20" s="36">
        <f>+'i_Altri Costi'!E20</f>
        <v>0</v>
      </c>
      <c r="E20" s="36">
        <f>+'i_Altri Costi'!F20</f>
        <v>0</v>
      </c>
      <c r="F20" s="36">
        <f>+'i_Altri Costi'!G20</f>
        <v>0</v>
      </c>
      <c r="G20" s="36">
        <f>+'i_Altri Costi'!H20</f>
        <v>0</v>
      </c>
      <c r="H20" s="36">
        <f>+'i_Altri Costi'!I20</f>
        <v>0</v>
      </c>
      <c r="I20" s="36">
        <f>+'i_Altri Costi'!J20</f>
        <v>0</v>
      </c>
      <c r="J20" s="36">
        <f>+'i_Altri Costi'!K20</f>
        <v>0</v>
      </c>
      <c r="K20" s="36">
        <f>+'i_Altri Costi'!L20</f>
        <v>0</v>
      </c>
      <c r="L20" s="36">
        <f>+'i_Altri Costi'!M20</f>
        <v>0</v>
      </c>
      <c r="M20" s="36">
        <f>+'i_Altri Costi'!N20</f>
        <v>0</v>
      </c>
      <c r="N20" s="36">
        <f>+'i_Altri Costi'!O20</f>
        <v>0</v>
      </c>
      <c r="O20" s="36">
        <f>+'i_Altri Costi'!P20</f>
        <v>0</v>
      </c>
      <c r="P20" s="36">
        <f>+'i_Altri Costi'!Q20</f>
        <v>0</v>
      </c>
      <c r="Q20" s="36">
        <f>+'i_Altri Costi'!R20</f>
        <v>0</v>
      </c>
      <c r="R20" s="36">
        <f>+'i_Altri Costi'!S20</f>
        <v>0</v>
      </c>
      <c r="S20" s="36">
        <f>+'i_Altri Costi'!T20</f>
        <v>0</v>
      </c>
      <c r="T20" s="36">
        <f>+'i_Altri Costi'!U20</f>
        <v>0</v>
      </c>
      <c r="U20" s="36">
        <f>+'i_Altri Costi'!V20</f>
        <v>0</v>
      </c>
      <c r="V20" s="36">
        <f>+'i_Altri Costi'!W20</f>
        <v>0</v>
      </c>
      <c r="W20" s="36">
        <f>+'i_Altri Costi'!X20</f>
        <v>0</v>
      </c>
      <c r="X20" s="36">
        <f>+'i_Altri Costi'!Y20</f>
        <v>0</v>
      </c>
      <c r="Y20" s="36">
        <f>+'i_Altri Costi'!Z20</f>
        <v>0</v>
      </c>
      <c r="Z20" s="36">
        <f>+'i_Altri Costi'!AA20</f>
        <v>0</v>
      </c>
      <c r="AA20" s="36">
        <f>+'i_Altri Costi'!AB20</f>
        <v>0</v>
      </c>
      <c r="AB20" s="36">
        <f>+'i_Altri Costi'!AC20</f>
        <v>0</v>
      </c>
      <c r="AC20" s="36">
        <f>+'i_Altri Costi'!AD20</f>
        <v>0</v>
      </c>
      <c r="AD20" s="36">
        <f>+'i_Altri Costi'!AE20</f>
        <v>0</v>
      </c>
      <c r="AE20" s="36">
        <f>+'i_Altri Costi'!AF20</f>
        <v>0</v>
      </c>
      <c r="AF20" s="36">
        <f>+'i_Altri Costi'!AG20</f>
        <v>0</v>
      </c>
      <c r="AG20" s="36">
        <f>+'i_Altri Costi'!AH20</f>
        <v>0</v>
      </c>
      <c r="AH20" s="36">
        <f>+'i_Altri Costi'!AI20</f>
        <v>0</v>
      </c>
      <c r="AI20" s="36">
        <f>+'i_Altri Costi'!AJ20</f>
        <v>0</v>
      </c>
      <c r="AJ20" s="36">
        <f>+'i_Altri Costi'!AK20</f>
        <v>0</v>
      </c>
      <c r="AK20" s="36">
        <f>+'i_Altri Costi'!AL20</f>
        <v>0</v>
      </c>
      <c r="AL20" s="36">
        <f>+'i_Altri Costi'!AM20</f>
        <v>0</v>
      </c>
      <c r="AM20" s="36">
        <f>+'i_Altri Costi'!AN20</f>
        <v>0</v>
      </c>
      <c r="AN20" s="36">
        <f>+'i_Altri Costi'!AO20</f>
        <v>0</v>
      </c>
      <c r="AO20" s="36">
        <f>+'i_Altri Costi'!AP20</f>
        <v>0</v>
      </c>
      <c r="AP20" s="36">
        <f>+'i_Altri Costi'!AQ20</f>
        <v>0</v>
      </c>
      <c r="AQ20" s="36">
        <f>+'i_Altri Costi'!AR20</f>
        <v>0</v>
      </c>
      <c r="AR20" s="36">
        <f>+'i_Altri Costi'!AS20</f>
        <v>0</v>
      </c>
      <c r="AS20" s="36">
        <f>+'i_Altri Costi'!AT20</f>
        <v>0</v>
      </c>
      <c r="AT20" s="36">
        <f>+'i_Altri Costi'!AU20</f>
        <v>0</v>
      </c>
      <c r="AU20" s="36">
        <f>+'i_Altri Costi'!AV20</f>
        <v>0</v>
      </c>
      <c r="AV20" s="36">
        <f>+'i_Altri Costi'!AW20</f>
        <v>0</v>
      </c>
      <c r="AW20" s="36">
        <f>+'i_Altri Costi'!AX20</f>
        <v>0</v>
      </c>
      <c r="AX20" s="36">
        <f>+'i_Altri Costi'!AY20</f>
        <v>0</v>
      </c>
      <c r="AY20" s="36">
        <f>+'i_Altri Costi'!AZ20</f>
        <v>0</v>
      </c>
      <c r="AZ20" s="36">
        <f>+'i_Altri Costi'!BA20</f>
        <v>0</v>
      </c>
      <c r="BA20" s="36">
        <f>+'i_Altri Costi'!BB20</f>
        <v>0</v>
      </c>
      <c r="BB20" s="36">
        <f>+'i_Altri Costi'!BC20</f>
        <v>0</v>
      </c>
      <c r="BC20" s="36">
        <f>+'i_Altri Costi'!BD20</f>
        <v>0</v>
      </c>
      <c r="BD20" s="36">
        <f>+'i_Altri Costi'!BE20</f>
        <v>0</v>
      </c>
      <c r="BE20" s="36">
        <f>+'i_Altri Costi'!BF20</f>
        <v>0</v>
      </c>
      <c r="BF20" s="36">
        <f>+'i_Altri Costi'!BG20</f>
        <v>0</v>
      </c>
      <c r="BG20" s="36">
        <f>+'i_Altri Costi'!BH20</f>
        <v>0</v>
      </c>
      <c r="BH20" s="36">
        <f>+'i_Altri Costi'!BI20</f>
        <v>0</v>
      </c>
      <c r="BI20" s="36">
        <f>+'i_Altri Costi'!BJ20</f>
        <v>0</v>
      </c>
      <c r="BJ20" s="36">
        <f>+'i_Altri Costi'!BK20</f>
        <v>0</v>
      </c>
      <c r="BK20" s="36">
        <f>+'i_Altri Costi'!BL20</f>
        <v>0</v>
      </c>
    </row>
    <row r="21" spans="2:63" x14ac:dyDescent="0.25">
      <c r="B21" t="s">
        <v>76</v>
      </c>
      <c r="D21" s="36">
        <f>+'i_Altri Costi'!E21</f>
        <v>0</v>
      </c>
      <c r="E21" s="36">
        <f>+'i_Altri Costi'!F21</f>
        <v>0</v>
      </c>
      <c r="F21" s="36">
        <f>+'i_Altri Costi'!G21</f>
        <v>0</v>
      </c>
      <c r="G21" s="36">
        <f>+'i_Altri Costi'!H21</f>
        <v>0</v>
      </c>
      <c r="H21" s="36">
        <f>+'i_Altri Costi'!I21</f>
        <v>0</v>
      </c>
      <c r="I21" s="36">
        <f>+'i_Altri Costi'!J21</f>
        <v>0</v>
      </c>
      <c r="J21" s="36">
        <f>+'i_Altri Costi'!K21</f>
        <v>0</v>
      </c>
      <c r="K21" s="36">
        <f>+'i_Altri Costi'!L21</f>
        <v>0</v>
      </c>
      <c r="L21" s="36">
        <f>+'i_Altri Costi'!M21</f>
        <v>0</v>
      </c>
      <c r="M21" s="36">
        <f>+'i_Altri Costi'!N21</f>
        <v>0</v>
      </c>
      <c r="N21" s="36">
        <f>+'i_Altri Costi'!O21</f>
        <v>0</v>
      </c>
      <c r="O21" s="36">
        <f>+'i_Altri Costi'!P21</f>
        <v>0</v>
      </c>
      <c r="P21" s="36">
        <f>+'i_Altri Costi'!Q21</f>
        <v>0</v>
      </c>
      <c r="Q21" s="36">
        <f>+'i_Altri Costi'!R21</f>
        <v>0</v>
      </c>
      <c r="R21" s="36">
        <f>+'i_Altri Costi'!S21</f>
        <v>0</v>
      </c>
      <c r="S21" s="36">
        <f>+'i_Altri Costi'!T21</f>
        <v>0</v>
      </c>
      <c r="T21" s="36">
        <f>+'i_Altri Costi'!U21</f>
        <v>0</v>
      </c>
      <c r="U21" s="36">
        <f>+'i_Altri Costi'!V21</f>
        <v>0</v>
      </c>
      <c r="V21" s="36">
        <f>+'i_Altri Costi'!W21</f>
        <v>0</v>
      </c>
      <c r="W21" s="36">
        <f>+'i_Altri Costi'!X21</f>
        <v>0</v>
      </c>
      <c r="X21" s="36">
        <f>+'i_Altri Costi'!Y21</f>
        <v>0</v>
      </c>
      <c r="Y21" s="36">
        <f>+'i_Altri Costi'!Z21</f>
        <v>0</v>
      </c>
      <c r="Z21" s="36">
        <f>+'i_Altri Costi'!AA21</f>
        <v>0</v>
      </c>
      <c r="AA21" s="36">
        <f>+'i_Altri Costi'!AB21</f>
        <v>0</v>
      </c>
      <c r="AB21" s="36">
        <f>+'i_Altri Costi'!AC21</f>
        <v>0</v>
      </c>
      <c r="AC21" s="36">
        <f>+'i_Altri Costi'!AD21</f>
        <v>0</v>
      </c>
      <c r="AD21" s="36">
        <f>+'i_Altri Costi'!AE21</f>
        <v>0</v>
      </c>
      <c r="AE21" s="36">
        <f>+'i_Altri Costi'!AF21</f>
        <v>0</v>
      </c>
      <c r="AF21" s="36">
        <f>+'i_Altri Costi'!AG21</f>
        <v>0</v>
      </c>
      <c r="AG21" s="36">
        <f>+'i_Altri Costi'!AH21</f>
        <v>0</v>
      </c>
      <c r="AH21" s="36">
        <f>+'i_Altri Costi'!AI21</f>
        <v>0</v>
      </c>
      <c r="AI21" s="36">
        <f>+'i_Altri Costi'!AJ21</f>
        <v>0</v>
      </c>
      <c r="AJ21" s="36">
        <f>+'i_Altri Costi'!AK21</f>
        <v>0</v>
      </c>
      <c r="AK21" s="36">
        <f>+'i_Altri Costi'!AL21</f>
        <v>0</v>
      </c>
      <c r="AL21" s="36">
        <f>+'i_Altri Costi'!AM21</f>
        <v>0</v>
      </c>
      <c r="AM21" s="36">
        <f>+'i_Altri Costi'!AN21</f>
        <v>0</v>
      </c>
      <c r="AN21" s="36">
        <f>+'i_Altri Costi'!AO21</f>
        <v>0</v>
      </c>
      <c r="AO21" s="36">
        <f>+'i_Altri Costi'!AP21</f>
        <v>0</v>
      </c>
      <c r="AP21" s="36">
        <f>+'i_Altri Costi'!AQ21</f>
        <v>0</v>
      </c>
      <c r="AQ21" s="36">
        <f>+'i_Altri Costi'!AR21</f>
        <v>0</v>
      </c>
      <c r="AR21" s="36">
        <f>+'i_Altri Costi'!AS21</f>
        <v>0</v>
      </c>
      <c r="AS21" s="36">
        <f>+'i_Altri Costi'!AT21</f>
        <v>0</v>
      </c>
      <c r="AT21" s="36">
        <f>+'i_Altri Costi'!AU21</f>
        <v>0</v>
      </c>
      <c r="AU21" s="36">
        <f>+'i_Altri Costi'!AV21</f>
        <v>0</v>
      </c>
      <c r="AV21" s="36">
        <f>+'i_Altri Costi'!AW21</f>
        <v>0</v>
      </c>
      <c r="AW21" s="36">
        <f>+'i_Altri Costi'!AX21</f>
        <v>0</v>
      </c>
      <c r="AX21" s="36">
        <f>+'i_Altri Costi'!AY21</f>
        <v>0</v>
      </c>
      <c r="AY21" s="36">
        <f>+'i_Altri Costi'!AZ21</f>
        <v>0</v>
      </c>
      <c r="AZ21" s="36">
        <f>+'i_Altri Costi'!BA21</f>
        <v>0</v>
      </c>
      <c r="BA21" s="36">
        <f>+'i_Altri Costi'!BB21</f>
        <v>0</v>
      </c>
      <c r="BB21" s="36">
        <f>+'i_Altri Costi'!BC21</f>
        <v>0</v>
      </c>
      <c r="BC21" s="36">
        <f>+'i_Altri Costi'!BD21</f>
        <v>0</v>
      </c>
      <c r="BD21" s="36">
        <f>+'i_Altri Costi'!BE21</f>
        <v>0</v>
      </c>
      <c r="BE21" s="36">
        <f>+'i_Altri Costi'!BF21</f>
        <v>0</v>
      </c>
      <c r="BF21" s="36">
        <f>+'i_Altri Costi'!BG21</f>
        <v>0</v>
      </c>
      <c r="BG21" s="36">
        <f>+'i_Altri Costi'!BH21</f>
        <v>0</v>
      </c>
      <c r="BH21" s="36">
        <f>+'i_Altri Costi'!BI21</f>
        <v>0</v>
      </c>
      <c r="BI21" s="36">
        <f>+'i_Altri Costi'!BJ21</f>
        <v>0</v>
      </c>
      <c r="BJ21" s="36">
        <f>+'i_Altri Costi'!BK21</f>
        <v>0</v>
      </c>
      <c r="BK21" s="36">
        <f>+'i_Altri Costi'!BL21</f>
        <v>0</v>
      </c>
    </row>
    <row r="22" spans="2:63" x14ac:dyDescent="0.25">
      <c r="B22" t="s">
        <v>77</v>
      </c>
      <c r="D22" s="36">
        <f>+'i_Altri Costi'!E22</f>
        <v>0</v>
      </c>
      <c r="E22" s="36">
        <f>+'i_Altri Costi'!F22</f>
        <v>0</v>
      </c>
      <c r="F22" s="36">
        <f>+'i_Altri Costi'!G22</f>
        <v>0</v>
      </c>
      <c r="G22" s="36">
        <f>+'i_Altri Costi'!H22</f>
        <v>0</v>
      </c>
      <c r="H22" s="36">
        <f>+'i_Altri Costi'!I22</f>
        <v>0</v>
      </c>
      <c r="I22" s="36">
        <f>+'i_Altri Costi'!J22</f>
        <v>0</v>
      </c>
      <c r="J22" s="36">
        <f>+'i_Altri Costi'!K22</f>
        <v>0</v>
      </c>
      <c r="K22" s="36">
        <f>+'i_Altri Costi'!L22</f>
        <v>0</v>
      </c>
      <c r="L22" s="36">
        <f>+'i_Altri Costi'!M22</f>
        <v>0</v>
      </c>
      <c r="M22" s="36">
        <f>+'i_Altri Costi'!N22</f>
        <v>0</v>
      </c>
      <c r="N22" s="36">
        <f>+'i_Altri Costi'!O22</f>
        <v>0</v>
      </c>
      <c r="O22" s="36">
        <f>+'i_Altri Costi'!P22</f>
        <v>0</v>
      </c>
      <c r="P22" s="36">
        <f>+'i_Altri Costi'!Q22</f>
        <v>0</v>
      </c>
      <c r="Q22" s="36">
        <f>+'i_Altri Costi'!R22</f>
        <v>0</v>
      </c>
      <c r="R22" s="36">
        <f>+'i_Altri Costi'!S22</f>
        <v>0</v>
      </c>
      <c r="S22" s="36">
        <f>+'i_Altri Costi'!T22</f>
        <v>0</v>
      </c>
      <c r="T22" s="36">
        <f>+'i_Altri Costi'!U22</f>
        <v>0</v>
      </c>
      <c r="U22" s="36">
        <f>+'i_Altri Costi'!V22</f>
        <v>0</v>
      </c>
      <c r="V22" s="36">
        <f>+'i_Altri Costi'!W22</f>
        <v>0</v>
      </c>
      <c r="W22" s="36">
        <f>+'i_Altri Costi'!X22</f>
        <v>0</v>
      </c>
      <c r="X22" s="36">
        <f>+'i_Altri Costi'!Y22</f>
        <v>0</v>
      </c>
      <c r="Y22" s="36">
        <f>+'i_Altri Costi'!Z22</f>
        <v>0</v>
      </c>
      <c r="Z22" s="36">
        <f>+'i_Altri Costi'!AA22</f>
        <v>0</v>
      </c>
      <c r="AA22" s="36">
        <f>+'i_Altri Costi'!AB22</f>
        <v>0</v>
      </c>
      <c r="AB22" s="36">
        <f>+'i_Altri Costi'!AC22</f>
        <v>0</v>
      </c>
      <c r="AC22" s="36">
        <f>+'i_Altri Costi'!AD22</f>
        <v>0</v>
      </c>
      <c r="AD22" s="36">
        <f>+'i_Altri Costi'!AE22</f>
        <v>0</v>
      </c>
      <c r="AE22" s="36">
        <f>+'i_Altri Costi'!AF22</f>
        <v>0</v>
      </c>
      <c r="AF22" s="36">
        <f>+'i_Altri Costi'!AG22</f>
        <v>0</v>
      </c>
      <c r="AG22" s="36">
        <f>+'i_Altri Costi'!AH22</f>
        <v>0</v>
      </c>
      <c r="AH22" s="36">
        <f>+'i_Altri Costi'!AI22</f>
        <v>0</v>
      </c>
      <c r="AI22" s="36">
        <f>+'i_Altri Costi'!AJ22</f>
        <v>0</v>
      </c>
      <c r="AJ22" s="36">
        <f>+'i_Altri Costi'!AK22</f>
        <v>0</v>
      </c>
      <c r="AK22" s="36">
        <f>+'i_Altri Costi'!AL22</f>
        <v>0</v>
      </c>
      <c r="AL22" s="36">
        <f>+'i_Altri Costi'!AM22</f>
        <v>0</v>
      </c>
      <c r="AM22" s="36">
        <f>+'i_Altri Costi'!AN22</f>
        <v>0</v>
      </c>
      <c r="AN22" s="36">
        <f>+'i_Altri Costi'!AO22</f>
        <v>0</v>
      </c>
      <c r="AO22" s="36">
        <f>+'i_Altri Costi'!AP22</f>
        <v>0</v>
      </c>
      <c r="AP22" s="36">
        <f>+'i_Altri Costi'!AQ22</f>
        <v>0</v>
      </c>
      <c r="AQ22" s="36">
        <f>+'i_Altri Costi'!AR22</f>
        <v>0</v>
      </c>
      <c r="AR22" s="36">
        <f>+'i_Altri Costi'!AS22</f>
        <v>0</v>
      </c>
      <c r="AS22" s="36">
        <f>+'i_Altri Costi'!AT22</f>
        <v>0</v>
      </c>
      <c r="AT22" s="36">
        <f>+'i_Altri Costi'!AU22</f>
        <v>0</v>
      </c>
      <c r="AU22" s="36">
        <f>+'i_Altri Costi'!AV22</f>
        <v>0</v>
      </c>
      <c r="AV22" s="36">
        <f>+'i_Altri Costi'!AW22</f>
        <v>0</v>
      </c>
      <c r="AW22" s="36">
        <f>+'i_Altri Costi'!AX22</f>
        <v>0</v>
      </c>
      <c r="AX22" s="36">
        <f>+'i_Altri Costi'!AY22</f>
        <v>0</v>
      </c>
      <c r="AY22" s="36">
        <f>+'i_Altri Costi'!AZ22</f>
        <v>0</v>
      </c>
      <c r="AZ22" s="36">
        <f>+'i_Altri Costi'!BA22</f>
        <v>0</v>
      </c>
      <c r="BA22" s="36">
        <f>+'i_Altri Costi'!BB22</f>
        <v>0</v>
      </c>
      <c r="BB22" s="36">
        <f>+'i_Altri Costi'!BC22</f>
        <v>0</v>
      </c>
      <c r="BC22" s="36">
        <f>+'i_Altri Costi'!BD22</f>
        <v>0</v>
      </c>
      <c r="BD22" s="36">
        <f>+'i_Altri Costi'!BE22</f>
        <v>0</v>
      </c>
      <c r="BE22" s="36">
        <f>+'i_Altri Costi'!BF22</f>
        <v>0</v>
      </c>
      <c r="BF22" s="36">
        <f>+'i_Altri Costi'!BG22</f>
        <v>0</v>
      </c>
      <c r="BG22" s="36">
        <f>+'i_Altri Costi'!BH22</f>
        <v>0</v>
      </c>
      <c r="BH22" s="36">
        <f>+'i_Altri Costi'!BI22</f>
        <v>0</v>
      </c>
      <c r="BI22" s="36">
        <f>+'i_Altri Costi'!BJ22</f>
        <v>0</v>
      </c>
      <c r="BJ22" s="36">
        <f>+'i_Altri Costi'!BK22</f>
        <v>0</v>
      </c>
      <c r="BK22" s="36">
        <f>+'i_Altri Costi'!BL22</f>
        <v>0</v>
      </c>
    </row>
    <row r="23" spans="2:63" x14ac:dyDescent="0.25">
      <c r="B23" t="s">
        <v>78</v>
      </c>
      <c r="D23" s="36">
        <f>+'i_Altri Costi'!E23</f>
        <v>0</v>
      </c>
      <c r="E23" s="36">
        <f>+'i_Altri Costi'!F23</f>
        <v>0</v>
      </c>
      <c r="F23" s="36">
        <f>+'i_Altri Costi'!G23</f>
        <v>0</v>
      </c>
      <c r="G23" s="36">
        <f>+'i_Altri Costi'!H23</f>
        <v>0</v>
      </c>
      <c r="H23" s="36">
        <f>+'i_Altri Costi'!I23</f>
        <v>0</v>
      </c>
      <c r="I23" s="36">
        <f>+'i_Altri Costi'!J23</f>
        <v>0</v>
      </c>
      <c r="J23" s="36">
        <f>+'i_Altri Costi'!K23</f>
        <v>0</v>
      </c>
      <c r="K23" s="36">
        <f>+'i_Altri Costi'!L23</f>
        <v>0</v>
      </c>
      <c r="L23" s="36">
        <f>+'i_Altri Costi'!M23</f>
        <v>0</v>
      </c>
      <c r="M23" s="36">
        <f>+'i_Altri Costi'!N23</f>
        <v>0</v>
      </c>
      <c r="N23" s="36">
        <f>+'i_Altri Costi'!O23</f>
        <v>0</v>
      </c>
      <c r="O23" s="36">
        <f>+'i_Altri Costi'!P23</f>
        <v>0</v>
      </c>
      <c r="P23" s="36">
        <f>+'i_Altri Costi'!Q23</f>
        <v>0</v>
      </c>
      <c r="Q23" s="36">
        <f>+'i_Altri Costi'!R23</f>
        <v>0</v>
      </c>
      <c r="R23" s="36">
        <f>+'i_Altri Costi'!S23</f>
        <v>0</v>
      </c>
      <c r="S23" s="36">
        <f>+'i_Altri Costi'!T23</f>
        <v>0</v>
      </c>
      <c r="T23" s="36">
        <f>+'i_Altri Costi'!U23</f>
        <v>0</v>
      </c>
      <c r="U23" s="36">
        <f>+'i_Altri Costi'!V23</f>
        <v>0</v>
      </c>
      <c r="V23" s="36">
        <f>+'i_Altri Costi'!W23</f>
        <v>0</v>
      </c>
      <c r="W23" s="36">
        <f>+'i_Altri Costi'!X23</f>
        <v>0</v>
      </c>
      <c r="X23" s="36">
        <f>+'i_Altri Costi'!Y23</f>
        <v>0</v>
      </c>
      <c r="Y23" s="36">
        <f>+'i_Altri Costi'!Z23</f>
        <v>0</v>
      </c>
      <c r="Z23" s="36">
        <f>+'i_Altri Costi'!AA23</f>
        <v>0</v>
      </c>
      <c r="AA23" s="36">
        <f>+'i_Altri Costi'!AB23</f>
        <v>0</v>
      </c>
      <c r="AB23" s="36">
        <f>+'i_Altri Costi'!AC23</f>
        <v>0</v>
      </c>
      <c r="AC23" s="36">
        <f>+'i_Altri Costi'!AD23</f>
        <v>0</v>
      </c>
      <c r="AD23" s="36">
        <f>+'i_Altri Costi'!AE23</f>
        <v>0</v>
      </c>
      <c r="AE23" s="36">
        <f>+'i_Altri Costi'!AF23</f>
        <v>0</v>
      </c>
      <c r="AF23" s="36">
        <f>+'i_Altri Costi'!AG23</f>
        <v>0</v>
      </c>
      <c r="AG23" s="36">
        <f>+'i_Altri Costi'!AH23</f>
        <v>0</v>
      </c>
      <c r="AH23" s="36">
        <f>+'i_Altri Costi'!AI23</f>
        <v>0</v>
      </c>
      <c r="AI23" s="36">
        <f>+'i_Altri Costi'!AJ23</f>
        <v>0</v>
      </c>
      <c r="AJ23" s="36">
        <f>+'i_Altri Costi'!AK23</f>
        <v>0</v>
      </c>
      <c r="AK23" s="36">
        <f>+'i_Altri Costi'!AL23</f>
        <v>0</v>
      </c>
      <c r="AL23" s="36">
        <f>+'i_Altri Costi'!AM23</f>
        <v>0</v>
      </c>
      <c r="AM23" s="36">
        <f>+'i_Altri Costi'!AN23</f>
        <v>0</v>
      </c>
      <c r="AN23" s="36">
        <f>+'i_Altri Costi'!AO23</f>
        <v>0</v>
      </c>
      <c r="AO23" s="36">
        <f>+'i_Altri Costi'!AP23</f>
        <v>0</v>
      </c>
      <c r="AP23" s="36">
        <f>+'i_Altri Costi'!AQ23</f>
        <v>0</v>
      </c>
      <c r="AQ23" s="36">
        <f>+'i_Altri Costi'!AR23</f>
        <v>0</v>
      </c>
      <c r="AR23" s="36">
        <f>+'i_Altri Costi'!AS23</f>
        <v>0</v>
      </c>
      <c r="AS23" s="36">
        <f>+'i_Altri Costi'!AT23</f>
        <v>0</v>
      </c>
      <c r="AT23" s="36">
        <f>+'i_Altri Costi'!AU23</f>
        <v>0</v>
      </c>
      <c r="AU23" s="36">
        <f>+'i_Altri Costi'!AV23</f>
        <v>0</v>
      </c>
      <c r="AV23" s="36">
        <f>+'i_Altri Costi'!AW23</f>
        <v>0</v>
      </c>
      <c r="AW23" s="36">
        <f>+'i_Altri Costi'!AX23</f>
        <v>0</v>
      </c>
      <c r="AX23" s="36">
        <f>+'i_Altri Costi'!AY23</f>
        <v>0</v>
      </c>
      <c r="AY23" s="36">
        <f>+'i_Altri Costi'!AZ23</f>
        <v>0</v>
      </c>
      <c r="AZ23" s="36">
        <f>+'i_Altri Costi'!BA23</f>
        <v>0</v>
      </c>
      <c r="BA23" s="36">
        <f>+'i_Altri Costi'!BB23</f>
        <v>0</v>
      </c>
      <c r="BB23" s="36">
        <f>+'i_Altri Costi'!BC23</f>
        <v>0</v>
      </c>
      <c r="BC23" s="36">
        <f>+'i_Altri Costi'!BD23</f>
        <v>0</v>
      </c>
      <c r="BD23" s="36">
        <f>+'i_Altri Costi'!BE23</f>
        <v>0</v>
      </c>
      <c r="BE23" s="36">
        <f>+'i_Altri Costi'!BF23</f>
        <v>0</v>
      </c>
      <c r="BF23" s="36">
        <f>+'i_Altri Costi'!BG23</f>
        <v>0</v>
      </c>
      <c r="BG23" s="36">
        <f>+'i_Altri Costi'!BH23</f>
        <v>0</v>
      </c>
      <c r="BH23" s="36">
        <f>+'i_Altri Costi'!BI23</f>
        <v>0</v>
      </c>
      <c r="BI23" s="36">
        <f>+'i_Altri Costi'!BJ23</f>
        <v>0</v>
      </c>
      <c r="BJ23" s="36">
        <f>+'i_Altri Costi'!BK23</f>
        <v>0</v>
      </c>
      <c r="BK23" s="36">
        <f>+'i_Altri Costi'!BL23</f>
        <v>0</v>
      </c>
    </row>
    <row r="24" spans="2:63" x14ac:dyDescent="0.25">
      <c r="B24" t="s">
        <v>79</v>
      </c>
      <c r="D24" s="36">
        <f>+'i_Altri Costi'!E24</f>
        <v>0</v>
      </c>
      <c r="E24" s="36">
        <f>+'i_Altri Costi'!F24</f>
        <v>0</v>
      </c>
      <c r="F24" s="36">
        <f>+'i_Altri Costi'!G24</f>
        <v>0</v>
      </c>
      <c r="G24" s="36">
        <f>+'i_Altri Costi'!H24</f>
        <v>0</v>
      </c>
      <c r="H24" s="36">
        <f>+'i_Altri Costi'!I24</f>
        <v>0</v>
      </c>
      <c r="I24" s="36">
        <f>+'i_Altri Costi'!J24</f>
        <v>0</v>
      </c>
      <c r="J24" s="36">
        <f>+'i_Altri Costi'!K24</f>
        <v>0</v>
      </c>
      <c r="K24" s="36">
        <f>+'i_Altri Costi'!L24</f>
        <v>0</v>
      </c>
      <c r="L24" s="36">
        <f>+'i_Altri Costi'!M24</f>
        <v>0</v>
      </c>
      <c r="M24" s="36">
        <f>+'i_Altri Costi'!N24</f>
        <v>0</v>
      </c>
      <c r="N24" s="36">
        <f>+'i_Altri Costi'!O24</f>
        <v>0</v>
      </c>
      <c r="O24" s="36">
        <f>+'i_Altri Costi'!P24</f>
        <v>0</v>
      </c>
      <c r="P24" s="36">
        <f>+'i_Altri Costi'!Q24</f>
        <v>0</v>
      </c>
      <c r="Q24" s="36">
        <f>+'i_Altri Costi'!R24</f>
        <v>0</v>
      </c>
      <c r="R24" s="36">
        <f>+'i_Altri Costi'!S24</f>
        <v>0</v>
      </c>
      <c r="S24" s="36">
        <f>+'i_Altri Costi'!T24</f>
        <v>0</v>
      </c>
      <c r="T24" s="36">
        <f>+'i_Altri Costi'!U24</f>
        <v>0</v>
      </c>
      <c r="U24" s="36">
        <f>+'i_Altri Costi'!V24</f>
        <v>0</v>
      </c>
      <c r="V24" s="36">
        <f>+'i_Altri Costi'!W24</f>
        <v>0</v>
      </c>
      <c r="W24" s="36">
        <f>+'i_Altri Costi'!X24</f>
        <v>0</v>
      </c>
      <c r="X24" s="36">
        <f>+'i_Altri Costi'!Y24</f>
        <v>0</v>
      </c>
      <c r="Y24" s="36">
        <f>+'i_Altri Costi'!Z24</f>
        <v>0</v>
      </c>
      <c r="Z24" s="36">
        <f>+'i_Altri Costi'!AA24</f>
        <v>0</v>
      </c>
      <c r="AA24" s="36">
        <f>+'i_Altri Costi'!AB24</f>
        <v>0</v>
      </c>
      <c r="AB24" s="36">
        <f>+'i_Altri Costi'!AC24</f>
        <v>0</v>
      </c>
      <c r="AC24" s="36">
        <f>+'i_Altri Costi'!AD24</f>
        <v>0</v>
      </c>
      <c r="AD24" s="36">
        <f>+'i_Altri Costi'!AE24</f>
        <v>0</v>
      </c>
      <c r="AE24" s="36">
        <f>+'i_Altri Costi'!AF24</f>
        <v>0</v>
      </c>
      <c r="AF24" s="36">
        <f>+'i_Altri Costi'!AG24</f>
        <v>0</v>
      </c>
      <c r="AG24" s="36">
        <f>+'i_Altri Costi'!AH24</f>
        <v>0</v>
      </c>
      <c r="AH24" s="36">
        <f>+'i_Altri Costi'!AI24</f>
        <v>0</v>
      </c>
      <c r="AI24" s="36">
        <f>+'i_Altri Costi'!AJ24</f>
        <v>0</v>
      </c>
      <c r="AJ24" s="36">
        <f>+'i_Altri Costi'!AK24</f>
        <v>0</v>
      </c>
      <c r="AK24" s="36">
        <f>+'i_Altri Costi'!AL24</f>
        <v>0</v>
      </c>
      <c r="AL24" s="36">
        <f>+'i_Altri Costi'!AM24</f>
        <v>0</v>
      </c>
      <c r="AM24" s="36">
        <f>+'i_Altri Costi'!AN24</f>
        <v>0</v>
      </c>
      <c r="AN24" s="36">
        <f>+'i_Altri Costi'!AO24</f>
        <v>0</v>
      </c>
      <c r="AO24" s="36">
        <f>+'i_Altri Costi'!AP24</f>
        <v>0</v>
      </c>
      <c r="AP24" s="36">
        <f>+'i_Altri Costi'!AQ24</f>
        <v>0</v>
      </c>
      <c r="AQ24" s="36">
        <f>+'i_Altri Costi'!AR24</f>
        <v>0</v>
      </c>
      <c r="AR24" s="36">
        <f>+'i_Altri Costi'!AS24</f>
        <v>0</v>
      </c>
      <c r="AS24" s="36">
        <f>+'i_Altri Costi'!AT24</f>
        <v>0</v>
      </c>
      <c r="AT24" s="36">
        <f>+'i_Altri Costi'!AU24</f>
        <v>0</v>
      </c>
      <c r="AU24" s="36">
        <f>+'i_Altri Costi'!AV24</f>
        <v>0</v>
      </c>
      <c r="AV24" s="36">
        <f>+'i_Altri Costi'!AW24</f>
        <v>0</v>
      </c>
      <c r="AW24" s="36">
        <f>+'i_Altri Costi'!AX24</f>
        <v>0</v>
      </c>
      <c r="AX24" s="36">
        <f>+'i_Altri Costi'!AY24</f>
        <v>0</v>
      </c>
      <c r="AY24" s="36">
        <f>+'i_Altri Costi'!AZ24</f>
        <v>0</v>
      </c>
      <c r="AZ24" s="36">
        <f>+'i_Altri Costi'!BA24</f>
        <v>0</v>
      </c>
      <c r="BA24" s="36">
        <f>+'i_Altri Costi'!BB24</f>
        <v>0</v>
      </c>
      <c r="BB24" s="36">
        <f>+'i_Altri Costi'!BC24</f>
        <v>0</v>
      </c>
      <c r="BC24" s="36">
        <f>+'i_Altri Costi'!BD24</f>
        <v>0</v>
      </c>
      <c r="BD24" s="36">
        <f>+'i_Altri Costi'!BE24</f>
        <v>0</v>
      </c>
      <c r="BE24" s="36">
        <f>+'i_Altri Costi'!BF24</f>
        <v>0</v>
      </c>
      <c r="BF24" s="36">
        <f>+'i_Altri Costi'!BG24</f>
        <v>0</v>
      </c>
      <c r="BG24" s="36">
        <f>+'i_Altri Costi'!BH24</f>
        <v>0</v>
      </c>
      <c r="BH24" s="36">
        <f>+'i_Altri Costi'!BI24</f>
        <v>0</v>
      </c>
      <c r="BI24" s="36">
        <f>+'i_Altri Costi'!BJ24</f>
        <v>0</v>
      </c>
      <c r="BJ24" s="36">
        <f>+'i_Altri Costi'!BK24</f>
        <v>0</v>
      </c>
      <c r="BK24" s="36">
        <f>+'i_Altri Costi'!BL24</f>
        <v>0</v>
      </c>
    </row>
    <row r="25" spans="2:63" x14ac:dyDescent="0.25">
      <c r="B25" t="s">
        <v>80</v>
      </c>
      <c r="D25" s="36">
        <f>+'i_Altri Costi'!E25</f>
        <v>0</v>
      </c>
      <c r="E25" s="36">
        <f>+'i_Altri Costi'!F25</f>
        <v>0</v>
      </c>
      <c r="F25" s="36">
        <f>+'i_Altri Costi'!G25</f>
        <v>0</v>
      </c>
      <c r="G25" s="36">
        <f>+'i_Altri Costi'!H25</f>
        <v>0</v>
      </c>
      <c r="H25" s="36">
        <f>+'i_Altri Costi'!I25</f>
        <v>0</v>
      </c>
      <c r="I25" s="36">
        <f>+'i_Altri Costi'!J25</f>
        <v>0</v>
      </c>
      <c r="J25" s="36">
        <f>+'i_Altri Costi'!K25</f>
        <v>0</v>
      </c>
      <c r="K25" s="36">
        <f>+'i_Altri Costi'!L25</f>
        <v>0</v>
      </c>
      <c r="L25" s="36">
        <f>+'i_Altri Costi'!M25</f>
        <v>0</v>
      </c>
      <c r="M25" s="36">
        <f>+'i_Altri Costi'!N25</f>
        <v>0</v>
      </c>
      <c r="N25" s="36">
        <f>+'i_Altri Costi'!O25</f>
        <v>0</v>
      </c>
      <c r="O25" s="36">
        <f>+'i_Altri Costi'!P25</f>
        <v>0</v>
      </c>
      <c r="P25" s="36">
        <f>+'i_Altri Costi'!Q25</f>
        <v>0</v>
      </c>
      <c r="Q25" s="36">
        <f>+'i_Altri Costi'!R25</f>
        <v>0</v>
      </c>
      <c r="R25" s="36">
        <f>+'i_Altri Costi'!S25</f>
        <v>0</v>
      </c>
      <c r="S25" s="36">
        <f>+'i_Altri Costi'!T25</f>
        <v>0</v>
      </c>
      <c r="T25" s="36">
        <f>+'i_Altri Costi'!U25</f>
        <v>0</v>
      </c>
      <c r="U25" s="36">
        <f>+'i_Altri Costi'!V25</f>
        <v>0</v>
      </c>
      <c r="V25" s="36">
        <f>+'i_Altri Costi'!W25</f>
        <v>0</v>
      </c>
      <c r="W25" s="36">
        <f>+'i_Altri Costi'!X25</f>
        <v>0</v>
      </c>
      <c r="X25" s="36">
        <f>+'i_Altri Costi'!Y25</f>
        <v>0</v>
      </c>
      <c r="Y25" s="36">
        <f>+'i_Altri Costi'!Z25</f>
        <v>0</v>
      </c>
      <c r="Z25" s="36">
        <f>+'i_Altri Costi'!AA25</f>
        <v>0</v>
      </c>
      <c r="AA25" s="36">
        <f>+'i_Altri Costi'!AB25</f>
        <v>0</v>
      </c>
      <c r="AB25" s="36">
        <f>+'i_Altri Costi'!AC25</f>
        <v>0</v>
      </c>
      <c r="AC25" s="36">
        <f>+'i_Altri Costi'!AD25</f>
        <v>0</v>
      </c>
      <c r="AD25" s="36">
        <f>+'i_Altri Costi'!AE25</f>
        <v>0</v>
      </c>
      <c r="AE25" s="36">
        <f>+'i_Altri Costi'!AF25</f>
        <v>0</v>
      </c>
      <c r="AF25" s="36">
        <f>+'i_Altri Costi'!AG25</f>
        <v>0</v>
      </c>
      <c r="AG25" s="36">
        <f>+'i_Altri Costi'!AH25</f>
        <v>0</v>
      </c>
      <c r="AH25" s="36">
        <f>+'i_Altri Costi'!AI25</f>
        <v>0</v>
      </c>
      <c r="AI25" s="36">
        <f>+'i_Altri Costi'!AJ25</f>
        <v>0</v>
      </c>
      <c r="AJ25" s="36">
        <f>+'i_Altri Costi'!AK25</f>
        <v>0</v>
      </c>
      <c r="AK25" s="36">
        <f>+'i_Altri Costi'!AL25</f>
        <v>0</v>
      </c>
      <c r="AL25" s="36">
        <f>+'i_Altri Costi'!AM25</f>
        <v>0</v>
      </c>
      <c r="AM25" s="36">
        <f>+'i_Altri Costi'!AN25</f>
        <v>0</v>
      </c>
      <c r="AN25" s="36">
        <f>+'i_Altri Costi'!AO25</f>
        <v>0</v>
      </c>
      <c r="AO25" s="36">
        <f>+'i_Altri Costi'!AP25</f>
        <v>0</v>
      </c>
      <c r="AP25" s="36">
        <f>+'i_Altri Costi'!AQ25</f>
        <v>0</v>
      </c>
      <c r="AQ25" s="36">
        <f>+'i_Altri Costi'!AR25</f>
        <v>0</v>
      </c>
      <c r="AR25" s="36">
        <f>+'i_Altri Costi'!AS25</f>
        <v>0</v>
      </c>
      <c r="AS25" s="36">
        <f>+'i_Altri Costi'!AT25</f>
        <v>0</v>
      </c>
      <c r="AT25" s="36">
        <f>+'i_Altri Costi'!AU25</f>
        <v>0</v>
      </c>
      <c r="AU25" s="36">
        <f>+'i_Altri Costi'!AV25</f>
        <v>0</v>
      </c>
      <c r="AV25" s="36">
        <f>+'i_Altri Costi'!AW25</f>
        <v>0</v>
      </c>
      <c r="AW25" s="36">
        <f>+'i_Altri Costi'!AX25</f>
        <v>0</v>
      </c>
      <c r="AX25" s="36">
        <f>+'i_Altri Costi'!AY25</f>
        <v>0</v>
      </c>
      <c r="AY25" s="36">
        <f>+'i_Altri Costi'!AZ25</f>
        <v>0</v>
      </c>
      <c r="AZ25" s="36">
        <f>+'i_Altri Costi'!BA25</f>
        <v>0</v>
      </c>
      <c r="BA25" s="36">
        <f>+'i_Altri Costi'!BB25</f>
        <v>0</v>
      </c>
      <c r="BB25" s="36">
        <f>+'i_Altri Costi'!BC25</f>
        <v>0</v>
      </c>
      <c r="BC25" s="36">
        <f>+'i_Altri Costi'!BD25</f>
        <v>0</v>
      </c>
      <c r="BD25" s="36">
        <f>+'i_Altri Costi'!BE25</f>
        <v>0</v>
      </c>
      <c r="BE25" s="36">
        <f>+'i_Altri Costi'!BF25</f>
        <v>0</v>
      </c>
      <c r="BF25" s="36">
        <f>+'i_Altri Costi'!BG25</f>
        <v>0</v>
      </c>
      <c r="BG25" s="36">
        <f>+'i_Altri Costi'!BH25</f>
        <v>0</v>
      </c>
      <c r="BH25" s="36">
        <f>+'i_Altri Costi'!BI25</f>
        <v>0</v>
      </c>
      <c r="BI25" s="36">
        <f>+'i_Altri Costi'!BJ25</f>
        <v>0</v>
      </c>
      <c r="BJ25" s="36">
        <f>+'i_Altri Costi'!BK25</f>
        <v>0</v>
      </c>
      <c r="BK25" s="36">
        <f>+'i_Altri Costi'!BL25</f>
        <v>0</v>
      </c>
    </row>
    <row r="26" spans="2:63" s="84" customFormat="1" x14ac:dyDescent="0.25">
      <c r="B26" s="84" t="s">
        <v>143</v>
      </c>
      <c r="D26" s="85">
        <f>SUM(D4:D25)</f>
        <v>0</v>
      </c>
      <c r="E26" s="85">
        <f t="shared" ref="E26:AM26" si="0">SUM(E4:E25)</f>
        <v>0</v>
      </c>
      <c r="F26" s="85">
        <f t="shared" si="0"/>
        <v>0</v>
      </c>
      <c r="G26" s="85">
        <f t="shared" si="0"/>
        <v>0</v>
      </c>
      <c r="H26" s="85">
        <f t="shared" si="0"/>
        <v>0</v>
      </c>
      <c r="I26" s="85">
        <f t="shared" si="0"/>
        <v>0</v>
      </c>
      <c r="J26" s="85">
        <f t="shared" si="0"/>
        <v>0</v>
      </c>
      <c r="K26" s="85">
        <f t="shared" si="0"/>
        <v>0</v>
      </c>
      <c r="L26" s="85">
        <f t="shared" si="0"/>
        <v>0</v>
      </c>
      <c r="M26" s="85">
        <f t="shared" si="0"/>
        <v>0</v>
      </c>
      <c r="N26" s="85">
        <f t="shared" si="0"/>
        <v>0</v>
      </c>
      <c r="O26" s="85">
        <f t="shared" si="0"/>
        <v>0</v>
      </c>
      <c r="P26" s="85">
        <f t="shared" si="0"/>
        <v>0</v>
      </c>
      <c r="Q26" s="85">
        <f t="shared" si="0"/>
        <v>0</v>
      </c>
      <c r="R26" s="85">
        <f t="shared" si="0"/>
        <v>0</v>
      </c>
      <c r="S26" s="85">
        <f t="shared" si="0"/>
        <v>0</v>
      </c>
      <c r="T26" s="85">
        <f t="shared" si="0"/>
        <v>0</v>
      </c>
      <c r="U26" s="85">
        <f t="shared" si="0"/>
        <v>0</v>
      </c>
      <c r="V26" s="85">
        <f t="shared" si="0"/>
        <v>0</v>
      </c>
      <c r="W26" s="85">
        <f t="shared" si="0"/>
        <v>0</v>
      </c>
      <c r="X26" s="85">
        <f t="shared" si="0"/>
        <v>0</v>
      </c>
      <c r="Y26" s="85">
        <f t="shared" si="0"/>
        <v>0</v>
      </c>
      <c r="Z26" s="85">
        <f t="shared" si="0"/>
        <v>0</v>
      </c>
      <c r="AA26" s="85">
        <f t="shared" si="0"/>
        <v>0</v>
      </c>
      <c r="AB26" s="85">
        <f t="shared" si="0"/>
        <v>0</v>
      </c>
      <c r="AC26" s="85">
        <f t="shared" si="0"/>
        <v>0</v>
      </c>
      <c r="AD26" s="85">
        <f t="shared" si="0"/>
        <v>0</v>
      </c>
      <c r="AE26" s="85">
        <f t="shared" si="0"/>
        <v>0</v>
      </c>
      <c r="AF26" s="85">
        <f t="shared" si="0"/>
        <v>0</v>
      </c>
      <c r="AG26" s="85">
        <f t="shared" si="0"/>
        <v>0</v>
      </c>
      <c r="AH26" s="85">
        <f t="shared" si="0"/>
        <v>0</v>
      </c>
      <c r="AI26" s="85">
        <f t="shared" si="0"/>
        <v>0</v>
      </c>
      <c r="AJ26" s="85">
        <f t="shared" si="0"/>
        <v>0</v>
      </c>
      <c r="AK26" s="85">
        <f t="shared" si="0"/>
        <v>0</v>
      </c>
      <c r="AL26" s="85">
        <f t="shared" si="0"/>
        <v>0</v>
      </c>
      <c r="AM26" s="85">
        <f t="shared" si="0"/>
        <v>0</v>
      </c>
      <c r="AN26" s="85">
        <f t="shared" ref="AN26:BI26" si="1">SUM(AN4:AN25)</f>
        <v>0</v>
      </c>
      <c r="AO26" s="85">
        <f t="shared" si="1"/>
        <v>0</v>
      </c>
      <c r="AP26" s="85">
        <f t="shared" si="1"/>
        <v>0</v>
      </c>
      <c r="AQ26" s="85">
        <f t="shared" si="1"/>
        <v>0</v>
      </c>
      <c r="AR26" s="85">
        <f t="shared" si="1"/>
        <v>0</v>
      </c>
      <c r="AS26" s="85">
        <f t="shared" si="1"/>
        <v>0</v>
      </c>
      <c r="AT26" s="85">
        <f t="shared" si="1"/>
        <v>0</v>
      </c>
      <c r="AU26" s="85">
        <f t="shared" si="1"/>
        <v>0</v>
      </c>
      <c r="AV26" s="85">
        <f t="shared" si="1"/>
        <v>0</v>
      </c>
      <c r="AW26" s="85">
        <f t="shared" si="1"/>
        <v>0</v>
      </c>
      <c r="AX26" s="85">
        <f t="shared" si="1"/>
        <v>0</v>
      </c>
      <c r="AY26" s="85">
        <f t="shared" si="1"/>
        <v>0</v>
      </c>
      <c r="AZ26" s="85">
        <f t="shared" si="1"/>
        <v>0</v>
      </c>
      <c r="BA26" s="85">
        <f t="shared" si="1"/>
        <v>0</v>
      </c>
      <c r="BB26" s="85">
        <f t="shared" si="1"/>
        <v>0</v>
      </c>
      <c r="BC26" s="85">
        <f t="shared" si="1"/>
        <v>0</v>
      </c>
      <c r="BD26" s="85">
        <f t="shared" si="1"/>
        <v>0</v>
      </c>
      <c r="BE26" s="85">
        <f t="shared" si="1"/>
        <v>0</v>
      </c>
      <c r="BF26" s="85">
        <f t="shared" si="1"/>
        <v>0</v>
      </c>
      <c r="BG26" s="85">
        <f t="shared" si="1"/>
        <v>0</v>
      </c>
      <c r="BH26" s="85">
        <f t="shared" si="1"/>
        <v>0</v>
      </c>
      <c r="BI26" s="85">
        <f t="shared" si="1"/>
        <v>0</v>
      </c>
      <c r="BJ26" s="85">
        <f t="shared" ref="BJ26:BK26" si="2">SUM(BJ4:BJ25)</f>
        <v>0</v>
      </c>
      <c r="BK26" s="85">
        <f t="shared" si="2"/>
        <v>0</v>
      </c>
    </row>
    <row r="28" spans="2:63" x14ac:dyDescent="0.25">
      <c r="B28" s="21" t="s">
        <v>132</v>
      </c>
      <c r="C28" s="103" t="s">
        <v>144</v>
      </c>
      <c r="D28" s="56" t="str">
        <f>+D3</f>
        <v>gen 2014</v>
      </c>
      <c r="E28" s="56">
        <f t="shared" ref="E28:AM28" si="3">+E3</f>
        <v>41698</v>
      </c>
      <c r="F28" s="56">
        <f t="shared" si="3"/>
        <v>41729</v>
      </c>
      <c r="G28" s="56">
        <f t="shared" si="3"/>
        <v>41759</v>
      </c>
      <c r="H28" s="56">
        <f t="shared" si="3"/>
        <v>41790</v>
      </c>
      <c r="I28" s="56">
        <f t="shared" si="3"/>
        <v>41820</v>
      </c>
      <c r="J28" s="56">
        <f t="shared" si="3"/>
        <v>41851</v>
      </c>
      <c r="K28" s="56">
        <f t="shared" si="3"/>
        <v>41882</v>
      </c>
      <c r="L28" s="56">
        <f t="shared" si="3"/>
        <v>41912</v>
      </c>
      <c r="M28" s="56">
        <f t="shared" si="3"/>
        <v>41943</v>
      </c>
      <c r="N28" s="56">
        <f t="shared" si="3"/>
        <v>41973</v>
      </c>
      <c r="O28" s="56">
        <f t="shared" si="3"/>
        <v>42004</v>
      </c>
      <c r="P28" s="56">
        <f t="shared" si="3"/>
        <v>42035</v>
      </c>
      <c r="Q28" s="56">
        <f t="shared" si="3"/>
        <v>42063</v>
      </c>
      <c r="R28" s="56">
        <f t="shared" si="3"/>
        <v>42094</v>
      </c>
      <c r="S28" s="56">
        <f t="shared" si="3"/>
        <v>42124</v>
      </c>
      <c r="T28" s="56">
        <f t="shared" si="3"/>
        <v>42155</v>
      </c>
      <c r="U28" s="56">
        <f t="shared" si="3"/>
        <v>42185</v>
      </c>
      <c r="V28" s="56">
        <f t="shared" si="3"/>
        <v>42216</v>
      </c>
      <c r="W28" s="56">
        <f t="shared" si="3"/>
        <v>42247</v>
      </c>
      <c r="X28" s="56">
        <f t="shared" si="3"/>
        <v>42277</v>
      </c>
      <c r="Y28" s="56">
        <f t="shared" si="3"/>
        <v>42308</v>
      </c>
      <c r="Z28" s="56">
        <f t="shared" si="3"/>
        <v>42338</v>
      </c>
      <c r="AA28" s="56">
        <f t="shared" si="3"/>
        <v>42369</v>
      </c>
      <c r="AB28" s="56">
        <f t="shared" si="3"/>
        <v>42400</v>
      </c>
      <c r="AC28" s="56">
        <f t="shared" si="3"/>
        <v>42429</v>
      </c>
      <c r="AD28" s="56">
        <f t="shared" si="3"/>
        <v>42460</v>
      </c>
      <c r="AE28" s="56">
        <f t="shared" si="3"/>
        <v>42490</v>
      </c>
      <c r="AF28" s="56">
        <f t="shared" si="3"/>
        <v>42521</v>
      </c>
      <c r="AG28" s="56">
        <f t="shared" si="3"/>
        <v>42551</v>
      </c>
      <c r="AH28" s="56">
        <f t="shared" si="3"/>
        <v>42582</v>
      </c>
      <c r="AI28" s="56">
        <f t="shared" si="3"/>
        <v>42613</v>
      </c>
      <c r="AJ28" s="56">
        <f t="shared" si="3"/>
        <v>42643</v>
      </c>
      <c r="AK28" s="56">
        <f t="shared" si="3"/>
        <v>42674</v>
      </c>
      <c r="AL28" s="56">
        <f t="shared" si="3"/>
        <v>42704</v>
      </c>
      <c r="AM28" s="56">
        <f t="shared" si="3"/>
        <v>42735</v>
      </c>
      <c r="AN28" s="56">
        <f t="shared" ref="AN28:BI28" si="4">+AN3</f>
        <v>42766</v>
      </c>
      <c r="AO28" s="56">
        <f t="shared" si="4"/>
        <v>42794</v>
      </c>
      <c r="AP28" s="56">
        <f t="shared" si="4"/>
        <v>42825</v>
      </c>
      <c r="AQ28" s="56">
        <f t="shared" si="4"/>
        <v>42855</v>
      </c>
      <c r="AR28" s="56">
        <f t="shared" si="4"/>
        <v>42886</v>
      </c>
      <c r="AS28" s="56">
        <f t="shared" si="4"/>
        <v>42916</v>
      </c>
      <c r="AT28" s="56">
        <f t="shared" si="4"/>
        <v>42947</v>
      </c>
      <c r="AU28" s="56">
        <f t="shared" si="4"/>
        <v>42978</v>
      </c>
      <c r="AV28" s="56">
        <f t="shared" si="4"/>
        <v>43008</v>
      </c>
      <c r="AW28" s="56">
        <f t="shared" si="4"/>
        <v>43039</v>
      </c>
      <c r="AX28" s="56">
        <f t="shared" si="4"/>
        <v>43069</v>
      </c>
      <c r="AY28" s="56">
        <f t="shared" si="4"/>
        <v>43100</v>
      </c>
      <c r="AZ28" s="56">
        <f t="shared" si="4"/>
        <v>43131</v>
      </c>
      <c r="BA28" s="56">
        <f t="shared" si="4"/>
        <v>43159</v>
      </c>
      <c r="BB28" s="56">
        <f t="shared" si="4"/>
        <v>43190</v>
      </c>
      <c r="BC28" s="56">
        <f t="shared" si="4"/>
        <v>43220</v>
      </c>
      <c r="BD28" s="56">
        <f t="shared" si="4"/>
        <v>43251</v>
      </c>
      <c r="BE28" s="56">
        <f t="shared" si="4"/>
        <v>43281</v>
      </c>
      <c r="BF28" s="56">
        <f t="shared" si="4"/>
        <v>43312</v>
      </c>
      <c r="BG28" s="56">
        <f t="shared" si="4"/>
        <v>43343</v>
      </c>
      <c r="BH28" s="56">
        <f t="shared" si="4"/>
        <v>43373</v>
      </c>
      <c r="BI28" s="56">
        <f t="shared" si="4"/>
        <v>43404</v>
      </c>
      <c r="BJ28" s="56">
        <f t="shared" ref="BJ28:BK28" si="5">+BJ3</f>
        <v>43434</v>
      </c>
      <c r="BK28" s="56">
        <f t="shared" si="5"/>
        <v>43465</v>
      </c>
    </row>
    <row r="29" spans="2:63" x14ac:dyDescent="0.25">
      <c r="B29" t="str">
        <f t="shared" ref="B29:B50" si="6">+B4</f>
        <v xml:space="preserve">    - Costi variabili di produzione</v>
      </c>
      <c r="C29" s="53">
        <f>+'i_Altri Costi'!B4</f>
        <v>0</v>
      </c>
      <c r="D29" s="36">
        <f>+D4*$C29</f>
        <v>0</v>
      </c>
      <c r="E29" s="36">
        <f t="shared" ref="E29:AM36" si="7">+E4*$C29</f>
        <v>0</v>
      </c>
      <c r="F29" s="36">
        <f t="shared" si="7"/>
        <v>0</v>
      </c>
      <c r="G29" s="36">
        <f t="shared" si="7"/>
        <v>0</v>
      </c>
      <c r="H29" s="36">
        <f t="shared" si="7"/>
        <v>0</v>
      </c>
      <c r="I29" s="36">
        <f t="shared" si="7"/>
        <v>0</v>
      </c>
      <c r="J29" s="36">
        <f t="shared" si="7"/>
        <v>0</v>
      </c>
      <c r="K29" s="36">
        <f t="shared" si="7"/>
        <v>0</v>
      </c>
      <c r="L29" s="36">
        <f t="shared" si="7"/>
        <v>0</v>
      </c>
      <c r="M29" s="36">
        <f t="shared" si="7"/>
        <v>0</v>
      </c>
      <c r="N29" s="36">
        <f t="shared" si="7"/>
        <v>0</v>
      </c>
      <c r="O29" s="36">
        <f t="shared" si="7"/>
        <v>0</v>
      </c>
      <c r="P29" s="36">
        <f t="shared" si="7"/>
        <v>0</v>
      </c>
      <c r="Q29" s="36">
        <f t="shared" si="7"/>
        <v>0</v>
      </c>
      <c r="R29" s="36">
        <f t="shared" si="7"/>
        <v>0</v>
      </c>
      <c r="S29" s="36">
        <f t="shared" si="7"/>
        <v>0</v>
      </c>
      <c r="T29" s="36">
        <f t="shared" si="7"/>
        <v>0</v>
      </c>
      <c r="U29" s="36">
        <f t="shared" si="7"/>
        <v>0</v>
      </c>
      <c r="V29" s="36">
        <f t="shared" si="7"/>
        <v>0</v>
      </c>
      <c r="W29" s="36">
        <f t="shared" si="7"/>
        <v>0</v>
      </c>
      <c r="X29" s="36">
        <f t="shared" si="7"/>
        <v>0</v>
      </c>
      <c r="Y29" s="36">
        <f t="shared" si="7"/>
        <v>0</v>
      </c>
      <c r="Z29" s="36">
        <f t="shared" si="7"/>
        <v>0</v>
      </c>
      <c r="AA29" s="36">
        <f t="shared" si="7"/>
        <v>0</v>
      </c>
      <c r="AB29" s="36">
        <f t="shared" si="7"/>
        <v>0</v>
      </c>
      <c r="AC29" s="36">
        <f t="shared" si="7"/>
        <v>0</v>
      </c>
      <c r="AD29" s="36">
        <f t="shared" si="7"/>
        <v>0</v>
      </c>
      <c r="AE29" s="36">
        <f t="shared" si="7"/>
        <v>0</v>
      </c>
      <c r="AF29" s="36">
        <f t="shared" si="7"/>
        <v>0</v>
      </c>
      <c r="AG29" s="36">
        <f t="shared" si="7"/>
        <v>0</v>
      </c>
      <c r="AH29" s="36">
        <f t="shared" si="7"/>
        <v>0</v>
      </c>
      <c r="AI29" s="36">
        <f t="shared" si="7"/>
        <v>0</v>
      </c>
      <c r="AJ29" s="36">
        <f t="shared" si="7"/>
        <v>0</v>
      </c>
      <c r="AK29" s="36">
        <f t="shared" si="7"/>
        <v>0</v>
      </c>
      <c r="AL29" s="36">
        <f t="shared" si="7"/>
        <v>0</v>
      </c>
      <c r="AM29" s="36">
        <f t="shared" si="7"/>
        <v>0</v>
      </c>
      <c r="AN29" s="36">
        <f t="shared" ref="AN29:BH41" si="8">+AN4*$C29</f>
        <v>0</v>
      </c>
      <c r="AO29" s="36">
        <f t="shared" si="8"/>
        <v>0</v>
      </c>
      <c r="AP29" s="36">
        <f t="shared" si="8"/>
        <v>0</v>
      </c>
      <c r="AQ29" s="36">
        <f t="shared" si="8"/>
        <v>0</v>
      </c>
      <c r="AR29" s="36">
        <f t="shared" si="8"/>
        <v>0</v>
      </c>
      <c r="AS29" s="36">
        <f t="shared" si="8"/>
        <v>0</v>
      </c>
      <c r="AT29" s="36">
        <f t="shared" si="8"/>
        <v>0</v>
      </c>
      <c r="AU29" s="36">
        <f t="shared" si="8"/>
        <v>0</v>
      </c>
      <c r="AV29" s="36">
        <f t="shared" si="8"/>
        <v>0</v>
      </c>
      <c r="AW29" s="36">
        <f t="shared" si="8"/>
        <v>0</v>
      </c>
      <c r="AX29" s="36">
        <f t="shared" si="8"/>
        <v>0</v>
      </c>
      <c r="AY29" s="36">
        <f t="shared" si="8"/>
        <v>0</v>
      </c>
      <c r="AZ29" s="36">
        <f t="shared" si="8"/>
        <v>0</v>
      </c>
      <c r="BA29" s="36">
        <f t="shared" si="8"/>
        <v>0</v>
      </c>
      <c r="BB29" s="36">
        <f t="shared" si="8"/>
        <v>0</v>
      </c>
      <c r="BC29" s="36">
        <f t="shared" si="8"/>
        <v>0</v>
      </c>
      <c r="BD29" s="36">
        <f t="shared" si="8"/>
        <v>0</v>
      </c>
      <c r="BE29" s="36">
        <f t="shared" si="8"/>
        <v>0</v>
      </c>
      <c r="BF29" s="36">
        <f t="shared" si="8"/>
        <v>0</v>
      </c>
      <c r="BG29" s="36">
        <f t="shared" si="8"/>
        <v>0</v>
      </c>
      <c r="BH29" s="36">
        <f t="shared" si="8"/>
        <v>0</v>
      </c>
      <c r="BI29" s="36">
        <f t="shared" ref="BI29:BK43" si="9">+BI4*$C29</f>
        <v>0</v>
      </c>
      <c r="BJ29" s="36">
        <f t="shared" si="9"/>
        <v>0</v>
      </c>
      <c r="BK29" s="36">
        <f t="shared" si="9"/>
        <v>0</v>
      </c>
    </row>
    <row r="30" spans="2:63" x14ac:dyDescent="0.25">
      <c r="B30" t="str">
        <f t="shared" si="6"/>
        <v xml:space="preserve">    - Costi variabili commerciali</v>
      </c>
      <c r="C30" s="53">
        <f>+'i_Altri Costi'!B5</f>
        <v>0</v>
      </c>
      <c r="D30" s="36">
        <f t="shared" ref="D30:S45" si="10">+D5*$C30</f>
        <v>0</v>
      </c>
      <c r="E30" s="36">
        <f t="shared" si="10"/>
        <v>0</v>
      </c>
      <c r="F30" s="36">
        <f t="shared" si="10"/>
        <v>0</v>
      </c>
      <c r="G30" s="36">
        <f t="shared" si="10"/>
        <v>0</v>
      </c>
      <c r="H30" s="36">
        <f t="shared" si="10"/>
        <v>0</v>
      </c>
      <c r="I30" s="36">
        <f t="shared" si="10"/>
        <v>0</v>
      </c>
      <c r="J30" s="36">
        <f t="shared" si="10"/>
        <v>0</v>
      </c>
      <c r="K30" s="36">
        <f t="shared" si="10"/>
        <v>0</v>
      </c>
      <c r="L30" s="36">
        <f t="shared" si="10"/>
        <v>0</v>
      </c>
      <c r="M30" s="36">
        <f t="shared" si="10"/>
        <v>0</v>
      </c>
      <c r="N30" s="36">
        <f t="shared" si="10"/>
        <v>0</v>
      </c>
      <c r="O30" s="36">
        <f t="shared" si="10"/>
        <v>0</v>
      </c>
      <c r="P30" s="36">
        <f t="shared" si="10"/>
        <v>0</v>
      </c>
      <c r="Q30" s="36">
        <f t="shared" si="10"/>
        <v>0</v>
      </c>
      <c r="R30" s="36">
        <f t="shared" si="10"/>
        <v>0</v>
      </c>
      <c r="S30" s="36">
        <f t="shared" si="10"/>
        <v>0</v>
      </c>
      <c r="T30" s="36">
        <f t="shared" si="7"/>
        <v>0</v>
      </c>
      <c r="U30" s="36">
        <f t="shared" si="7"/>
        <v>0</v>
      </c>
      <c r="V30" s="36">
        <f t="shared" si="7"/>
        <v>0</v>
      </c>
      <c r="W30" s="36">
        <f t="shared" si="7"/>
        <v>0</v>
      </c>
      <c r="X30" s="36">
        <f t="shared" si="7"/>
        <v>0</v>
      </c>
      <c r="Y30" s="36">
        <f t="shared" si="7"/>
        <v>0</v>
      </c>
      <c r="Z30" s="36">
        <f t="shared" si="7"/>
        <v>0</v>
      </c>
      <c r="AA30" s="36">
        <f t="shared" si="7"/>
        <v>0</v>
      </c>
      <c r="AB30" s="36">
        <f t="shared" si="7"/>
        <v>0</v>
      </c>
      <c r="AC30" s="36">
        <f t="shared" si="7"/>
        <v>0</v>
      </c>
      <c r="AD30" s="36">
        <f t="shared" si="7"/>
        <v>0</v>
      </c>
      <c r="AE30" s="36">
        <f t="shared" si="7"/>
        <v>0</v>
      </c>
      <c r="AF30" s="36">
        <f t="shared" si="7"/>
        <v>0</v>
      </c>
      <c r="AG30" s="36">
        <f t="shared" si="7"/>
        <v>0</v>
      </c>
      <c r="AH30" s="36">
        <f t="shared" si="7"/>
        <v>0</v>
      </c>
      <c r="AI30" s="36">
        <f t="shared" si="7"/>
        <v>0</v>
      </c>
      <c r="AJ30" s="36">
        <f t="shared" si="7"/>
        <v>0</v>
      </c>
      <c r="AK30" s="36">
        <f t="shared" si="7"/>
        <v>0</v>
      </c>
      <c r="AL30" s="36">
        <f t="shared" si="7"/>
        <v>0</v>
      </c>
      <c r="AM30" s="36">
        <f t="shared" si="7"/>
        <v>0</v>
      </c>
      <c r="AN30" s="36">
        <f t="shared" si="8"/>
        <v>0</v>
      </c>
      <c r="AO30" s="36">
        <f t="shared" si="8"/>
        <v>0</v>
      </c>
      <c r="AP30" s="36">
        <f t="shared" si="8"/>
        <v>0</v>
      </c>
      <c r="AQ30" s="36">
        <f t="shared" si="8"/>
        <v>0</v>
      </c>
      <c r="AR30" s="36">
        <f t="shared" si="8"/>
        <v>0</v>
      </c>
      <c r="AS30" s="36">
        <f t="shared" si="8"/>
        <v>0</v>
      </c>
      <c r="AT30" s="36">
        <f t="shared" si="8"/>
        <v>0</v>
      </c>
      <c r="AU30" s="36">
        <f t="shared" si="8"/>
        <v>0</v>
      </c>
      <c r="AV30" s="36">
        <f t="shared" si="8"/>
        <v>0</v>
      </c>
      <c r="AW30" s="36">
        <f t="shared" si="8"/>
        <v>0</v>
      </c>
      <c r="AX30" s="36">
        <f t="shared" si="8"/>
        <v>0</v>
      </c>
      <c r="AY30" s="36">
        <f t="shared" si="8"/>
        <v>0</v>
      </c>
      <c r="AZ30" s="36">
        <f t="shared" si="8"/>
        <v>0</v>
      </c>
      <c r="BA30" s="36">
        <f t="shared" si="8"/>
        <v>0</v>
      </c>
      <c r="BB30" s="36">
        <f t="shared" si="8"/>
        <v>0</v>
      </c>
      <c r="BC30" s="36">
        <f t="shared" si="8"/>
        <v>0</v>
      </c>
      <c r="BD30" s="36">
        <f t="shared" si="8"/>
        <v>0</v>
      </c>
      <c r="BE30" s="36">
        <f t="shared" si="8"/>
        <v>0</v>
      </c>
      <c r="BF30" s="36">
        <f t="shared" si="8"/>
        <v>0</v>
      </c>
      <c r="BG30" s="36">
        <f t="shared" si="8"/>
        <v>0</v>
      </c>
      <c r="BH30" s="36">
        <f t="shared" si="8"/>
        <v>0</v>
      </c>
      <c r="BI30" s="36">
        <f t="shared" si="9"/>
        <v>0</v>
      </c>
      <c r="BJ30" s="36">
        <f t="shared" si="9"/>
        <v>0</v>
      </c>
      <c r="BK30" s="36">
        <f t="shared" si="9"/>
        <v>0</v>
      </c>
    </row>
    <row r="31" spans="2:63" x14ac:dyDescent="0.25">
      <c r="B31" t="str">
        <f t="shared" si="6"/>
        <v xml:space="preserve">    - Altri costi variabili</v>
      </c>
      <c r="C31" s="53">
        <f>+'i_Altri Costi'!B6</f>
        <v>0</v>
      </c>
      <c r="D31" s="36">
        <f t="shared" si="10"/>
        <v>0</v>
      </c>
      <c r="E31" s="36">
        <f t="shared" si="7"/>
        <v>0</v>
      </c>
      <c r="F31" s="36">
        <f t="shared" si="7"/>
        <v>0</v>
      </c>
      <c r="G31" s="36">
        <f t="shared" si="7"/>
        <v>0</v>
      </c>
      <c r="H31" s="36">
        <f t="shared" si="7"/>
        <v>0</v>
      </c>
      <c r="I31" s="36">
        <f t="shared" si="7"/>
        <v>0</v>
      </c>
      <c r="J31" s="36">
        <f t="shared" si="7"/>
        <v>0</v>
      </c>
      <c r="K31" s="36">
        <f t="shared" si="7"/>
        <v>0</v>
      </c>
      <c r="L31" s="36">
        <f t="shared" si="7"/>
        <v>0</v>
      </c>
      <c r="M31" s="36">
        <f t="shared" si="7"/>
        <v>0</v>
      </c>
      <c r="N31" s="36">
        <f t="shared" si="7"/>
        <v>0</v>
      </c>
      <c r="O31" s="36">
        <f t="shared" si="7"/>
        <v>0</v>
      </c>
      <c r="P31" s="36">
        <f t="shared" si="7"/>
        <v>0</v>
      </c>
      <c r="Q31" s="36">
        <f t="shared" si="7"/>
        <v>0</v>
      </c>
      <c r="R31" s="36">
        <f t="shared" si="7"/>
        <v>0</v>
      </c>
      <c r="S31" s="36">
        <f t="shared" si="7"/>
        <v>0</v>
      </c>
      <c r="T31" s="36">
        <f t="shared" si="7"/>
        <v>0</v>
      </c>
      <c r="U31" s="36">
        <f t="shared" si="7"/>
        <v>0</v>
      </c>
      <c r="V31" s="36">
        <f t="shared" si="7"/>
        <v>0</v>
      </c>
      <c r="W31" s="36">
        <f t="shared" si="7"/>
        <v>0</v>
      </c>
      <c r="X31" s="36">
        <f t="shared" si="7"/>
        <v>0</v>
      </c>
      <c r="Y31" s="36">
        <f t="shared" si="7"/>
        <v>0</v>
      </c>
      <c r="Z31" s="36">
        <f t="shared" si="7"/>
        <v>0</v>
      </c>
      <c r="AA31" s="36">
        <f t="shared" si="7"/>
        <v>0</v>
      </c>
      <c r="AB31" s="36">
        <f t="shared" si="7"/>
        <v>0</v>
      </c>
      <c r="AC31" s="36">
        <f t="shared" si="7"/>
        <v>0</v>
      </c>
      <c r="AD31" s="36">
        <f t="shared" si="7"/>
        <v>0</v>
      </c>
      <c r="AE31" s="36">
        <f t="shared" si="7"/>
        <v>0</v>
      </c>
      <c r="AF31" s="36">
        <f t="shared" si="7"/>
        <v>0</v>
      </c>
      <c r="AG31" s="36">
        <f t="shared" si="7"/>
        <v>0</v>
      </c>
      <c r="AH31" s="36">
        <f t="shared" si="7"/>
        <v>0</v>
      </c>
      <c r="AI31" s="36">
        <f t="shared" si="7"/>
        <v>0</v>
      </c>
      <c r="AJ31" s="36">
        <f t="shared" si="7"/>
        <v>0</v>
      </c>
      <c r="AK31" s="36">
        <f t="shared" si="7"/>
        <v>0</v>
      </c>
      <c r="AL31" s="36">
        <f t="shared" si="7"/>
        <v>0</v>
      </c>
      <c r="AM31" s="36">
        <f t="shared" si="7"/>
        <v>0</v>
      </c>
      <c r="AN31" s="36">
        <f t="shared" si="8"/>
        <v>0</v>
      </c>
      <c r="AO31" s="36">
        <f t="shared" si="8"/>
        <v>0</v>
      </c>
      <c r="AP31" s="36">
        <f t="shared" si="8"/>
        <v>0</v>
      </c>
      <c r="AQ31" s="36">
        <f t="shared" si="8"/>
        <v>0</v>
      </c>
      <c r="AR31" s="36">
        <f t="shared" si="8"/>
        <v>0</v>
      </c>
      <c r="AS31" s="36">
        <f t="shared" si="8"/>
        <v>0</v>
      </c>
      <c r="AT31" s="36">
        <f t="shared" si="8"/>
        <v>0</v>
      </c>
      <c r="AU31" s="36">
        <f t="shared" si="8"/>
        <v>0</v>
      </c>
      <c r="AV31" s="36">
        <f t="shared" si="8"/>
        <v>0</v>
      </c>
      <c r="AW31" s="36">
        <f t="shared" si="8"/>
        <v>0</v>
      </c>
      <c r="AX31" s="36">
        <f t="shared" si="8"/>
        <v>0</v>
      </c>
      <c r="AY31" s="36">
        <f t="shared" si="8"/>
        <v>0</v>
      </c>
      <c r="AZ31" s="36">
        <f t="shared" si="8"/>
        <v>0</v>
      </c>
      <c r="BA31" s="36">
        <f t="shared" si="8"/>
        <v>0</v>
      </c>
      <c r="BB31" s="36">
        <f t="shared" si="8"/>
        <v>0</v>
      </c>
      <c r="BC31" s="36">
        <f t="shared" si="8"/>
        <v>0</v>
      </c>
      <c r="BD31" s="36">
        <f t="shared" si="8"/>
        <v>0</v>
      </c>
      <c r="BE31" s="36">
        <f t="shared" si="8"/>
        <v>0</v>
      </c>
      <c r="BF31" s="36">
        <f t="shared" si="8"/>
        <v>0</v>
      </c>
      <c r="BG31" s="36">
        <f t="shared" si="8"/>
        <v>0</v>
      </c>
      <c r="BH31" s="36">
        <f t="shared" si="8"/>
        <v>0</v>
      </c>
      <c r="BI31" s="36">
        <f t="shared" si="9"/>
        <v>0</v>
      </c>
      <c r="BJ31" s="36">
        <f t="shared" si="9"/>
        <v>0</v>
      </c>
      <c r="BK31" s="36">
        <f t="shared" si="9"/>
        <v>0</v>
      </c>
    </row>
    <row r="32" spans="2:63" x14ac:dyDescent="0.25">
      <c r="B32" t="str">
        <f t="shared" si="6"/>
        <v xml:space="preserve">    - Costi fissi di produzione</v>
      </c>
      <c r="C32" s="53">
        <f>+'i_Altri Costi'!B7</f>
        <v>0</v>
      </c>
      <c r="D32" s="36">
        <f t="shared" si="10"/>
        <v>0</v>
      </c>
      <c r="E32" s="36">
        <f t="shared" si="7"/>
        <v>0</v>
      </c>
      <c r="F32" s="36">
        <f t="shared" si="7"/>
        <v>0</v>
      </c>
      <c r="G32" s="36">
        <f t="shared" si="7"/>
        <v>0</v>
      </c>
      <c r="H32" s="36">
        <f t="shared" si="7"/>
        <v>0</v>
      </c>
      <c r="I32" s="36">
        <f t="shared" si="7"/>
        <v>0</v>
      </c>
      <c r="J32" s="36">
        <f t="shared" si="7"/>
        <v>0</v>
      </c>
      <c r="K32" s="36">
        <f t="shared" si="7"/>
        <v>0</v>
      </c>
      <c r="L32" s="36">
        <f t="shared" si="7"/>
        <v>0</v>
      </c>
      <c r="M32" s="36">
        <f t="shared" si="7"/>
        <v>0</v>
      </c>
      <c r="N32" s="36">
        <f t="shared" si="7"/>
        <v>0</v>
      </c>
      <c r="O32" s="36">
        <f t="shared" si="7"/>
        <v>0</v>
      </c>
      <c r="P32" s="36">
        <f t="shared" si="7"/>
        <v>0</v>
      </c>
      <c r="Q32" s="36">
        <f t="shared" si="7"/>
        <v>0</v>
      </c>
      <c r="R32" s="36">
        <f t="shared" si="7"/>
        <v>0</v>
      </c>
      <c r="S32" s="36">
        <f t="shared" si="7"/>
        <v>0</v>
      </c>
      <c r="T32" s="36">
        <f t="shared" si="7"/>
        <v>0</v>
      </c>
      <c r="U32" s="36">
        <f t="shared" si="7"/>
        <v>0</v>
      </c>
      <c r="V32" s="36">
        <f t="shared" si="7"/>
        <v>0</v>
      </c>
      <c r="W32" s="36">
        <f t="shared" si="7"/>
        <v>0</v>
      </c>
      <c r="X32" s="36">
        <f t="shared" si="7"/>
        <v>0</v>
      </c>
      <c r="Y32" s="36">
        <f t="shared" si="7"/>
        <v>0</v>
      </c>
      <c r="Z32" s="36">
        <f t="shared" si="7"/>
        <v>0</v>
      </c>
      <c r="AA32" s="36">
        <f t="shared" si="7"/>
        <v>0</v>
      </c>
      <c r="AB32" s="36">
        <f t="shared" si="7"/>
        <v>0</v>
      </c>
      <c r="AC32" s="36">
        <f t="shared" si="7"/>
        <v>0</v>
      </c>
      <c r="AD32" s="36">
        <f t="shared" si="7"/>
        <v>0</v>
      </c>
      <c r="AE32" s="36">
        <f t="shared" si="7"/>
        <v>0</v>
      </c>
      <c r="AF32" s="36">
        <f t="shared" si="7"/>
        <v>0</v>
      </c>
      <c r="AG32" s="36">
        <f t="shared" si="7"/>
        <v>0</v>
      </c>
      <c r="AH32" s="36">
        <f t="shared" si="7"/>
        <v>0</v>
      </c>
      <c r="AI32" s="36">
        <f t="shared" si="7"/>
        <v>0</v>
      </c>
      <c r="AJ32" s="36">
        <f t="shared" si="7"/>
        <v>0</v>
      </c>
      <c r="AK32" s="36">
        <f t="shared" si="7"/>
        <v>0</v>
      </c>
      <c r="AL32" s="36">
        <f t="shared" si="7"/>
        <v>0</v>
      </c>
      <c r="AM32" s="36">
        <f t="shared" si="7"/>
        <v>0</v>
      </c>
      <c r="AN32" s="36">
        <f t="shared" si="8"/>
        <v>0</v>
      </c>
      <c r="AO32" s="36">
        <f t="shared" si="8"/>
        <v>0</v>
      </c>
      <c r="AP32" s="36">
        <f t="shared" si="8"/>
        <v>0</v>
      </c>
      <c r="AQ32" s="36">
        <f t="shared" si="8"/>
        <v>0</v>
      </c>
      <c r="AR32" s="36">
        <f t="shared" si="8"/>
        <v>0</v>
      </c>
      <c r="AS32" s="36">
        <f t="shared" si="8"/>
        <v>0</v>
      </c>
      <c r="AT32" s="36">
        <f t="shared" si="8"/>
        <v>0</v>
      </c>
      <c r="AU32" s="36">
        <f t="shared" si="8"/>
        <v>0</v>
      </c>
      <c r="AV32" s="36">
        <f t="shared" si="8"/>
        <v>0</v>
      </c>
      <c r="AW32" s="36">
        <f t="shared" si="8"/>
        <v>0</v>
      </c>
      <c r="AX32" s="36">
        <f t="shared" si="8"/>
        <v>0</v>
      </c>
      <c r="AY32" s="36">
        <f t="shared" si="8"/>
        <v>0</v>
      </c>
      <c r="AZ32" s="36">
        <f t="shared" si="8"/>
        <v>0</v>
      </c>
      <c r="BA32" s="36">
        <f t="shared" si="8"/>
        <v>0</v>
      </c>
      <c r="BB32" s="36">
        <f t="shared" si="8"/>
        <v>0</v>
      </c>
      <c r="BC32" s="36">
        <f t="shared" si="8"/>
        <v>0</v>
      </c>
      <c r="BD32" s="36">
        <f t="shared" si="8"/>
        <v>0</v>
      </c>
      <c r="BE32" s="36">
        <f t="shared" si="8"/>
        <v>0</v>
      </c>
      <c r="BF32" s="36">
        <f t="shared" si="8"/>
        <v>0</v>
      </c>
      <c r="BG32" s="36">
        <f t="shared" si="8"/>
        <v>0</v>
      </c>
      <c r="BH32" s="36">
        <f t="shared" si="8"/>
        <v>0</v>
      </c>
      <c r="BI32" s="36">
        <f t="shared" si="9"/>
        <v>0</v>
      </c>
      <c r="BJ32" s="36">
        <f t="shared" si="9"/>
        <v>0</v>
      </c>
      <c r="BK32" s="36">
        <f t="shared" si="9"/>
        <v>0</v>
      </c>
    </row>
    <row r="33" spans="2:63" x14ac:dyDescent="0.25">
      <c r="B33" t="str">
        <f t="shared" si="6"/>
        <v xml:space="preserve">    - spese di trasporto</v>
      </c>
      <c r="C33" s="53">
        <f>+'i_Altri Costi'!B8</f>
        <v>0</v>
      </c>
      <c r="D33" s="36">
        <f t="shared" si="10"/>
        <v>0</v>
      </c>
      <c r="E33" s="36">
        <f t="shared" si="7"/>
        <v>0</v>
      </c>
      <c r="F33" s="36">
        <f t="shared" si="7"/>
        <v>0</v>
      </c>
      <c r="G33" s="36">
        <f t="shared" si="7"/>
        <v>0</v>
      </c>
      <c r="H33" s="36">
        <f t="shared" si="7"/>
        <v>0</v>
      </c>
      <c r="I33" s="36">
        <f t="shared" si="7"/>
        <v>0</v>
      </c>
      <c r="J33" s="36">
        <f t="shared" si="7"/>
        <v>0</v>
      </c>
      <c r="K33" s="36">
        <f t="shared" si="7"/>
        <v>0</v>
      </c>
      <c r="L33" s="36">
        <f t="shared" si="7"/>
        <v>0</v>
      </c>
      <c r="M33" s="36">
        <f t="shared" si="7"/>
        <v>0</v>
      </c>
      <c r="N33" s="36">
        <f t="shared" si="7"/>
        <v>0</v>
      </c>
      <c r="O33" s="36">
        <f t="shared" si="7"/>
        <v>0</v>
      </c>
      <c r="P33" s="36">
        <f t="shared" si="7"/>
        <v>0</v>
      </c>
      <c r="Q33" s="36">
        <f t="shared" si="7"/>
        <v>0</v>
      </c>
      <c r="R33" s="36">
        <f t="shared" si="7"/>
        <v>0</v>
      </c>
      <c r="S33" s="36">
        <f t="shared" si="7"/>
        <v>0</v>
      </c>
      <c r="T33" s="36">
        <f t="shared" si="7"/>
        <v>0</v>
      </c>
      <c r="U33" s="36">
        <f t="shared" si="7"/>
        <v>0</v>
      </c>
      <c r="V33" s="36">
        <f t="shared" si="7"/>
        <v>0</v>
      </c>
      <c r="W33" s="36">
        <f t="shared" si="7"/>
        <v>0</v>
      </c>
      <c r="X33" s="36">
        <f t="shared" si="7"/>
        <v>0</v>
      </c>
      <c r="Y33" s="36">
        <f t="shared" si="7"/>
        <v>0</v>
      </c>
      <c r="Z33" s="36">
        <f t="shared" si="7"/>
        <v>0</v>
      </c>
      <c r="AA33" s="36">
        <f t="shared" si="7"/>
        <v>0</v>
      </c>
      <c r="AB33" s="36">
        <f t="shared" si="7"/>
        <v>0</v>
      </c>
      <c r="AC33" s="36">
        <f t="shared" si="7"/>
        <v>0</v>
      </c>
      <c r="AD33" s="36">
        <f t="shared" si="7"/>
        <v>0</v>
      </c>
      <c r="AE33" s="36">
        <f t="shared" si="7"/>
        <v>0</v>
      </c>
      <c r="AF33" s="36">
        <f t="shared" si="7"/>
        <v>0</v>
      </c>
      <c r="AG33" s="36">
        <f t="shared" si="7"/>
        <v>0</v>
      </c>
      <c r="AH33" s="36">
        <f t="shared" si="7"/>
        <v>0</v>
      </c>
      <c r="AI33" s="36">
        <f t="shared" si="7"/>
        <v>0</v>
      </c>
      <c r="AJ33" s="36">
        <f t="shared" si="7"/>
        <v>0</v>
      </c>
      <c r="AK33" s="36">
        <f t="shared" si="7"/>
        <v>0</v>
      </c>
      <c r="AL33" s="36">
        <f t="shared" si="7"/>
        <v>0</v>
      </c>
      <c r="AM33" s="36">
        <f t="shared" si="7"/>
        <v>0</v>
      </c>
      <c r="AN33" s="36">
        <f t="shared" si="8"/>
        <v>0</v>
      </c>
      <c r="AO33" s="36">
        <f t="shared" si="8"/>
        <v>0</v>
      </c>
      <c r="AP33" s="36">
        <f t="shared" si="8"/>
        <v>0</v>
      </c>
      <c r="AQ33" s="36">
        <f t="shared" si="8"/>
        <v>0</v>
      </c>
      <c r="AR33" s="36">
        <f t="shared" si="8"/>
        <v>0</v>
      </c>
      <c r="AS33" s="36">
        <f t="shared" si="8"/>
        <v>0</v>
      </c>
      <c r="AT33" s="36">
        <f t="shared" si="8"/>
        <v>0</v>
      </c>
      <c r="AU33" s="36">
        <f t="shared" si="8"/>
        <v>0</v>
      </c>
      <c r="AV33" s="36">
        <f t="shared" si="8"/>
        <v>0</v>
      </c>
      <c r="AW33" s="36">
        <f t="shared" si="8"/>
        <v>0</v>
      </c>
      <c r="AX33" s="36">
        <f t="shared" si="8"/>
        <v>0</v>
      </c>
      <c r="AY33" s="36">
        <f t="shared" si="8"/>
        <v>0</v>
      </c>
      <c r="AZ33" s="36">
        <f t="shared" si="8"/>
        <v>0</v>
      </c>
      <c r="BA33" s="36">
        <f t="shared" si="8"/>
        <v>0</v>
      </c>
      <c r="BB33" s="36">
        <f t="shared" si="8"/>
        <v>0</v>
      </c>
      <c r="BC33" s="36">
        <f t="shared" si="8"/>
        <v>0</v>
      </c>
      <c r="BD33" s="36">
        <f t="shared" si="8"/>
        <v>0</v>
      </c>
      <c r="BE33" s="36">
        <f t="shared" si="8"/>
        <v>0</v>
      </c>
      <c r="BF33" s="36">
        <f t="shared" si="8"/>
        <v>0</v>
      </c>
      <c r="BG33" s="36">
        <f t="shared" si="8"/>
        <v>0</v>
      </c>
      <c r="BH33" s="36">
        <f t="shared" si="8"/>
        <v>0</v>
      </c>
      <c r="BI33" s="36">
        <f t="shared" si="9"/>
        <v>0</v>
      </c>
      <c r="BJ33" s="36">
        <f t="shared" si="9"/>
        <v>0</v>
      </c>
      <c r="BK33" s="36">
        <f t="shared" si="9"/>
        <v>0</v>
      </c>
    </row>
    <row r="34" spans="2:63" x14ac:dyDescent="0.25">
      <c r="B34" t="str">
        <f t="shared" si="6"/>
        <v xml:space="preserve">    - lavorazioni presso terzi</v>
      </c>
      <c r="C34" s="53">
        <f>+'i_Altri Costi'!B9</f>
        <v>0</v>
      </c>
      <c r="D34" s="36">
        <f t="shared" si="10"/>
        <v>0</v>
      </c>
      <c r="E34" s="36">
        <f t="shared" si="7"/>
        <v>0</v>
      </c>
      <c r="F34" s="36">
        <f t="shared" si="7"/>
        <v>0</v>
      </c>
      <c r="G34" s="36">
        <f t="shared" si="7"/>
        <v>0</v>
      </c>
      <c r="H34" s="36">
        <f t="shared" si="7"/>
        <v>0</v>
      </c>
      <c r="I34" s="36">
        <f t="shared" si="7"/>
        <v>0</v>
      </c>
      <c r="J34" s="36">
        <f t="shared" si="7"/>
        <v>0</v>
      </c>
      <c r="K34" s="36">
        <f t="shared" si="7"/>
        <v>0</v>
      </c>
      <c r="L34" s="36">
        <f t="shared" si="7"/>
        <v>0</v>
      </c>
      <c r="M34" s="36">
        <f t="shared" si="7"/>
        <v>0</v>
      </c>
      <c r="N34" s="36">
        <f t="shared" si="7"/>
        <v>0</v>
      </c>
      <c r="O34" s="36">
        <f t="shared" si="7"/>
        <v>0</v>
      </c>
      <c r="P34" s="36">
        <f t="shared" si="7"/>
        <v>0</v>
      </c>
      <c r="Q34" s="36">
        <f t="shared" si="7"/>
        <v>0</v>
      </c>
      <c r="R34" s="36">
        <f t="shared" si="7"/>
        <v>0</v>
      </c>
      <c r="S34" s="36">
        <f t="shared" si="7"/>
        <v>0</v>
      </c>
      <c r="T34" s="36">
        <f t="shared" si="7"/>
        <v>0</v>
      </c>
      <c r="U34" s="36">
        <f t="shared" si="7"/>
        <v>0</v>
      </c>
      <c r="V34" s="36">
        <f t="shared" si="7"/>
        <v>0</v>
      </c>
      <c r="W34" s="36">
        <f t="shared" si="7"/>
        <v>0</v>
      </c>
      <c r="X34" s="36">
        <f t="shared" si="7"/>
        <v>0</v>
      </c>
      <c r="Y34" s="36">
        <f t="shared" si="7"/>
        <v>0</v>
      </c>
      <c r="Z34" s="36">
        <f t="shared" si="7"/>
        <v>0</v>
      </c>
      <c r="AA34" s="36">
        <f t="shared" si="7"/>
        <v>0</v>
      </c>
      <c r="AB34" s="36">
        <f t="shared" si="7"/>
        <v>0</v>
      </c>
      <c r="AC34" s="36">
        <f t="shared" si="7"/>
        <v>0</v>
      </c>
      <c r="AD34" s="36">
        <f t="shared" si="7"/>
        <v>0</v>
      </c>
      <c r="AE34" s="36">
        <f t="shared" si="7"/>
        <v>0</v>
      </c>
      <c r="AF34" s="36">
        <f t="shared" si="7"/>
        <v>0</v>
      </c>
      <c r="AG34" s="36">
        <f t="shared" si="7"/>
        <v>0</v>
      </c>
      <c r="AH34" s="36">
        <f t="shared" si="7"/>
        <v>0</v>
      </c>
      <c r="AI34" s="36">
        <f t="shared" si="7"/>
        <v>0</v>
      </c>
      <c r="AJ34" s="36">
        <f t="shared" si="7"/>
        <v>0</v>
      </c>
      <c r="AK34" s="36">
        <f t="shared" si="7"/>
        <v>0</v>
      </c>
      <c r="AL34" s="36">
        <f t="shared" si="7"/>
        <v>0</v>
      </c>
      <c r="AM34" s="36">
        <f t="shared" si="7"/>
        <v>0</v>
      </c>
      <c r="AN34" s="36">
        <f t="shared" si="8"/>
        <v>0</v>
      </c>
      <c r="AO34" s="36">
        <f t="shared" si="8"/>
        <v>0</v>
      </c>
      <c r="AP34" s="36">
        <f t="shared" si="8"/>
        <v>0</v>
      </c>
      <c r="AQ34" s="36">
        <f t="shared" si="8"/>
        <v>0</v>
      </c>
      <c r="AR34" s="36">
        <f t="shared" si="8"/>
        <v>0</v>
      </c>
      <c r="AS34" s="36">
        <f t="shared" si="8"/>
        <v>0</v>
      </c>
      <c r="AT34" s="36">
        <f t="shared" si="8"/>
        <v>0</v>
      </c>
      <c r="AU34" s="36">
        <f t="shared" si="8"/>
        <v>0</v>
      </c>
      <c r="AV34" s="36">
        <f t="shared" si="8"/>
        <v>0</v>
      </c>
      <c r="AW34" s="36">
        <f t="shared" si="8"/>
        <v>0</v>
      </c>
      <c r="AX34" s="36">
        <f t="shared" si="8"/>
        <v>0</v>
      </c>
      <c r="AY34" s="36">
        <f t="shared" si="8"/>
        <v>0</v>
      </c>
      <c r="AZ34" s="36">
        <f t="shared" si="8"/>
        <v>0</v>
      </c>
      <c r="BA34" s="36">
        <f t="shared" si="8"/>
        <v>0</v>
      </c>
      <c r="BB34" s="36">
        <f t="shared" si="8"/>
        <v>0</v>
      </c>
      <c r="BC34" s="36">
        <f t="shared" si="8"/>
        <v>0</v>
      </c>
      <c r="BD34" s="36">
        <f t="shared" si="8"/>
        <v>0</v>
      </c>
      <c r="BE34" s="36">
        <f t="shared" si="8"/>
        <v>0</v>
      </c>
      <c r="BF34" s="36">
        <f t="shared" si="8"/>
        <v>0</v>
      </c>
      <c r="BG34" s="36">
        <f t="shared" si="8"/>
        <v>0</v>
      </c>
      <c r="BH34" s="36">
        <f t="shared" si="8"/>
        <v>0</v>
      </c>
      <c r="BI34" s="36">
        <f t="shared" si="9"/>
        <v>0</v>
      </c>
      <c r="BJ34" s="36">
        <f t="shared" si="9"/>
        <v>0</v>
      </c>
      <c r="BK34" s="36">
        <f t="shared" si="9"/>
        <v>0</v>
      </c>
    </row>
    <row r="35" spans="2:63" x14ac:dyDescent="0.25">
      <c r="B35" t="str">
        <f t="shared" si="6"/>
        <v xml:space="preserve">    - consulenze tecnico-produttive</v>
      </c>
      <c r="C35" s="53">
        <f>+'i_Altri Costi'!B10</f>
        <v>0</v>
      </c>
      <c r="D35" s="36">
        <f t="shared" si="10"/>
        <v>0</v>
      </c>
      <c r="E35" s="36">
        <f t="shared" si="7"/>
        <v>0</v>
      </c>
      <c r="F35" s="36">
        <f t="shared" si="7"/>
        <v>0</v>
      </c>
      <c r="G35" s="36">
        <f t="shared" si="7"/>
        <v>0</v>
      </c>
      <c r="H35" s="36">
        <f t="shared" si="7"/>
        <v>0</v>
      </c>
      <c r="I35" s="36">
        <f t="shared" si="7"/>
        <v>0</v>
      </c>
      <c r="J35" s="36">
        <f t="shared" si="7"/>
        <v>0</v>
      </c>
      <c r="K35" s="36">
        <f t="shared" si="7"/>
        <v>0</v>
      </c>
      <c r="L35" s="36">
        <f t="shared" si="7"/>
        <v>0</v>
      </c>
      <c r="M35" s="36">
        <f t="shared" si="7"/>
        <v>0</v>
      </c>
      <c r="N35" s="36">
        <f t="shared" si="7"/>
        <v>0</v>
      </c>
      <c r="O35" s="36">
        <f t="shared" si="7"/>
        <v>0</v>
      </c>
      <c r="P35" s="36">
        <f t="shared" si="7"/>
        <v>0</v>
      </c>
      <c r="Q35" s="36">
        <f t="shared" si="7"/>
        <v>0</v>
      </c>
      <c r="R35" s="36">
        <f t="shared" si="7"/>
        <v>0</v>
      </c>
      <c r="S35" s="36">
        <f t="shared" si="7"/>
        <v>0</v>
      </c>
      <c r="T35" s="36">
        <f t="shared" si="7"/>
        <v>0</v>
      </c>
      <c r="U35" s="36">
        <f t="shared" si="7"/>
        <v>0</v>
      </c>
      <c r="V35" s="36">
        <f t="shared" si="7"/>
        <v>0</v>
      </c>
      <c r="W35" s="36">
        <f t="shared" si="7"/>
        <v>0</v>
      </c>
      <c r="X35" s="36">
        <f t="shared" si="7"/>
        <v>0</v>
      </c>
      <c r="Y35" s="36">
        <f t="shared" si="7"/>
        <v>0</v>
      </c>
      <c r="Z35" s="36">
        <f t="shared" si="7"/>
        <v>0</v>
      </c>
      <c r="AA35" s="36">
        <f t="shared" si="7"/>
        <v>0</v>
      </c>
      <c r="AB35" s="36">
        <f t="shared" si="7"/>
        <v>0</v>
      </c>
      <c r="AC35" s="36">
        <f t="shared" si="7"/>
        <v>0</v>
      </c>
      <c r="AD35" s="36">
        <f t="shared" si="7"/>
        <v>0</v>
      </c>
      <c r="AE35" s="36">
        <f t="shared" si="7"/>
        <v>0</v>
      </c>
      <c r="AF35" s="36">
        <f t="shared" si="7"/>
        <v>0</v>
      </c>
      <c r="AG35" s="36">
        <f t="shared" si="7"/>
        <v>0</v>
      </c>
      <c r="AH35" s="36">
        <f t="shared" si="7"/>
        <v>0</v>
      </c>
      <c r="AI35" s="36">
        <f t="shared" si="7"/>
        <v>0</v>
      </c>
      <c r="AJ35" s="36">
        <f t="shared" si="7"/>
        <v>0</v>
      </c>
      <c r="AK35" s="36">
        <f t="shared" si="7"/>
        <v>0</v>
      </c>
      <c r="AL35" s="36">
        <f t="shared" si="7"/>
        <v>0</v>
      </c>
      <c r="AM35" s="36">
        <f t="shared" si="7"/>
        <v>0</v>
      </c>
      <c r="AN35" s="36">
        <f t="shared" si="8"/>
        <v>0</v>
      </c>
      <c r="AO35" s="36">
        <f t="shared" si="8"/>
        <v>0</v>
      </c>
      <c r="AP35" s="36">
        <f t="shared" si="8"/>
        <v>0</v>
      </c>
      <c r="AQ35" s="36">
        <f t="shared" si="8"/>
        <v>0</v>
      </c>
      <c r="AR35" s="36">
        <f t="shared" si="8"/>
        <v>0</v>
      </c>
      <c r="AS35" s="36">
        <f t="shared" si="8"/>
        <v>0</v>
      </c>
      <c r="AT35" s="36">
        <f t="shared" si="8"/>
        <v>0</v>
      </c>
      <c r="AU35" s="36">
        <f t="shared" si="8"/>
        <v>0</v>
      </c>
      <c r="AV35" s="36">
        <f t="shared" si="8"/>
        <v>0</v>
      </c>
      <c r="AW35" s="36">
        <f t="shared" si="8"/>
        <v>0</v>
      </c>
      <c r="AX35" s="36">
        <f t="shared" si="8"/>
        <v>0</v>
      </c>
      <c r="AY35" s="36">
        <f t="shared" si="8"/>
        <v>0</v>
      </c>
      <c r="AZ35" s="36">
        <f t="shared" si="8"/>
        <v>0</v>
      </c>
      <c r="BA35" s="36">
        <f t="shared" si="8"/>
        <v>0</v>
      </c>
      <c r="BB35" s="36">
        <f t="shared" si="8"/>
        <v>0</v>
      </c>
      <c r="BC35" s="36">
        <f t="shared" si="8"/>
        <v>0</v>
      </c>
      <c r="BD35" s="36">
        <f t="shared" si="8"/>
        <v>0</v>
      </c>
      <c r="BE35" s="36">
        <f t="shared" si="8"/>
        <v>0</v>
      </c>
      <c r="BF35" s="36">
        <f t="shared" si="8"/>
        <v>0</v>
      </c>
      <c r="BG35" s="36">
        <f t="shared" si="8"/>
        <v>0</v>
      </c>
      <c r="BH35" s="36">
        <f t="shared" si="8"/>
        <v>0</v>
      </c>
      <c r="BI35" s="36">
        <f t="shared" si="9"/>
        <v>0</v>
      </c>
      <c r="BJ35" s="36">
        <f t="shared" si="9"/>
        <v>0</v>
      </c>
      <c r="BK35" s="36">
        <f t="shared" si="9"/>
        <v>0</v>
      </c>
    </row>
    <row r="36" spans="2:63" x14ac:dyDescent="0.25">
      <c r="B36" t="str">
        <f t="shared" si="6"/>
        <v xml:space="preserve">    - manutenzioni industriali</v>
      </c>
      <c r="C36" s="53">
        <f>+'i_Altri Costi'!B11</f>
        <v>0</v>
      </c>
      <c r="D36" s="36">
        <f t="shared" si="10"/>
        <v>0</v>
      </c>
      <c r="E36" s="36">
        <f t="shared" si="7"/>
        <v>0</v>
      </c>
      <c r="F36" s="36">
        <f t="shared" si="7"/>
        <v>0</v>
      </c>
      <c r="G36" s="36">
        <f t="shared" si="7"/>
        <v>0</v>
      </c>
      <c r="H36" s="36">
        <f t="shared" si="7"/>
        <v>0</v>
      </c>
      <c r="I36" s="36">
        <f t="shared" si="7"/>
        <v>0</v>
      </c>
      <c r="J36" s="36">
        <f t="shared" si="7"/>
        <v>0</v>
      </c>
      <c r="K36" s="36">
        <f t="shared" si="7"/>
        <v>0</v>
      </c>
      <c r="L36" s="36">
        <f t="shared" si="7"/>
        <v>0</v>
      </c>
      <c r="M36" s="36">
        <f t="shared" si="7"/>
        <v>0</v>
      </c>
      <c r="N36" s="36">
        <f t="shared" si="7"/>
        <v>0</v>
      </c>
      <c r="O36" s="36">
        <f t="shared" si="7"/>
        <v>0</v>
      </c>
      <c r="P36" s="36">
        <f t="shared" si="7"/>
        <v>0</v>
      </c>
      <c r="Q36" s="36">
        <f t="shared" si="7"/>
        <v>0</v>
      </c>
      <c r="R36" s="36">
        <f t="shared" si="7"/>
        <v>0</v>
      </c>
      <c r="S36" s="36">
        <f t="shared" si="7"/>
        <v>0</v>
      </c>
      <c r="T36" s="36">
        <f t="shared" si="7"/>
        <v>0</v>
      </c>
      <c r="U36" s="36">
        <f t="shared" si="7"/>
        <v>0</v>
      </c>
      <c r="V36" s="36">
        <f t="shared" si="7"/>
        <v>0</v>
      </c>
      <c r="W36" s="36">
        <f t="shared" si="7"/>
        <v>0</v>
      </c>
      <c r="X36" s="36">
        <f t="shared" si="7"/>
        <v>0</v>
      </c>
      <c r="Y36" s="36">
        <f t="shared" si="7"/>
        <v>0</v>
      </c>
      <c r="Z36" s="36">
        <f t="shared" si="7"/>
        <v>0</v>
      </c>
      <c r="AA36" s="36">
        <f t="shared" si="7"/>
        <v>0</v>
      </c>
      <c r="AB36" s="36">
        <f t="shared" si="7"/>
        <v>0</v>
      </c>
      <c r="AC36" s="36">
        <f t="shared" si="7"/>
        <v>0</v>
      </c>
      <c r="AD36" s="36">
        <f t="shared" ref="E36:AM43" si="11">+AD11*$C36</f>
        <v>0</v>
      </c>
      <c r="AE36" s="36">
        <f t="shared" si="11"/>
        <v>0</v>
      </c>
      <c r="AF36" s="36">
        <f t="shared" si="11"/>
        <v>0</v>
      </c>
      <c r="AG36" s="36">
        <f t="shared" si="11"/>
        <v>0</v>
      </c>
      <c r="AH36" s="36">
        <f t="shared" si="11"/>
        <v>0</v>
      </c>
      <c r="AI36" s="36">
        <f t="shared" si="11"/>
        <v>0</v>
      </c>
      <c r="AJ36" s="36">
        <f t="shared" si="11"/>
        <v>0</v>
      </c>
      <c r="AK36" s="36">
        <f t="shared" si="11"/>
        <v>0</v>
      </c>
      <c r="AL36" s="36">
        <f t="shared" si="11"/>
        <v>0</v>
      </c>
      <c r="AM36" s="36">
        <f t="shared" si="11"/>
        <v>0</v>
      </c>
      <c r="AN36" s="36">
        <f t="shared" si="8"/>
        <v>0</v>
      </c>
      <c r="AO36" s="36">
        <f t="shared" si="8"/>
        <v>0</v>
      </c>
      <c r="AP36" s="36">
        <f t="shared" si="8"/>
        <v>0</v>
      </c>
      <c r="AQ36" s="36">
        <f t="shared" si="8"/>
        <v>0</v>
      </c>
      <c r="AR36" s="36">
        <f t="shared" si="8"/>
        <v>0</v>
      </c>
      <c r="AS36" s="36">
        <f t="shared" si="8"/>
        <v>0</v>
      </c>
      <c r="AT36" s="36">
        <f t="shared" si="8"/>
        <v>0</v>
      </c>
      <c r="AU36" s="36">
        <f t="shared" si="8"/>
        <v>0</v>
      </c>
      <c r="AV36" s="36">
        <f t="shared" si="8"/>
        <v>0</v>
      </c>
      <c r="AW36" s="36">
        <f t="shared" si="8"/>
        <v>0</v>
      </c>
      <c r="AX36" s="36">
        <f t="shared" si="8"/>
        <v>0</v>
      </c>
      <c r="AY36" s="36">
        <f t="shared" si="8"/>
        <v>0</v>
      </c>
      <c r="AZ36" s="36">
        <f t="shared" si="8"/>
        <v>0</v>
      </c>
      <c r="BA36" s="36">
        <f t="shared" si="8"/>
        <v>0</v>
      </c>
      <c r="BB36" s="36">
        <f t="shared" si="8"/>
        <v>0</v>
      </c>
      <c r="BC36" s="36">
        <f t="shared" si="8"/>
        <v>0</v>
      </c>
      <c r="BD36" s="36">
        <f t="shared" si="8"/>
        <v>0</v>
      </c>
      <c r="BE36" s="36">
        <f t="shared" si="8"/>
        <v>0</v>
      </c>
      <c r="BF36" s="36">
        <f t="shared" si="8"/>
        <v>0</v>
      </c>
      <c r="BG36" s="36">
        <f t="shared" si="8"/>
        <v>0</v>
      </c>
      <c r="BH36" s="36">
        <f t="shared" si="8"/>
        <v>0</v>
      </c>
      <c r="BI36" s="36">
        <f t="shared" si="9"/>
        <v>0</v>
      </c>
      <c r="BJ36" s="36">
        <f t="shared" si="9"/>
        <v>0</v>
      </c>
      <c r="BK36" s="36">
        <f t="shared" si="9"/>
        <v>0</v>
      </c>
    </row>
    <row r="37" spans="2:63" x14ac:dyDescent="0.25">
      <c r="B37" t="str">
        <f t="shared" si="6"/>
        <v xml:space="preserve">    - servizi vari</v>
      </c>
      <c r="C37" s="53">
        <f>+'i_Altri Costi'!B12</f>
        <v>0</v>
      </c>
      <c r="D37" s="36">
        <f t="shared" si="10"/>
        <v>0</v>
      </c>
      <c r="E37" s="36">
        <f t="shared" si="11"/>
        <v>0</v>
      </c>
      <c r="F37" s="36">
        <f t="shared" si="11"/>
        <v>0</v>
      </c>
      <c r="G37" s="36">
        <f t="shared" si="11"/>
        <v>0</v>
      </c>
      <c r="H37" s="36">
        <f t="shared" si="11"/>
        <v>0</v>
      </c>
      <c r="I37" s="36">
        <f t="shared" si="11"/>
        <v>0</v>
      </c>
      <c r="J37" s="36">
        <f t="shared" si="11"/>
        <v>0</v>
      </c>
      <c r="K37" s="36">
        <f t="shared" si="11"/>
        <v>0</v>
      </c>
      <c r="L37" s="36">
        <f t="shared" si="11"/>
        <v>0</v>
      </c>
      <c r="M37" s="36">
        <f t="shared" si="11"/>
        <v>0</v>
      </c>
      <c r="N37" s="36">
        <f t="shared" si="11"/>
        <v>0</v>
      </c>
      <c r="O37" s="36">
        <f t="shared" si="11"/>
        <v>0</v>
      </c>
      <c r="P37" s="36">
        <f t="shared" si="11"/>
        <v>0</v>
      </c>
      <c r="Q37" s="36">
        <f t="shared" si="11"/>
        <v>0</v>
      </c>
      <c r="R37" s="36">
        <f t="shared" si="11"/>
        <v>0</v>
      </c>
      <c r="S37" s="36">
        <f t="shared" si="11"/>
        <v>0</v>
      </c>
      <c r="T37" s="36">
        <f t="shared" si="11"/>
        <v>0</v>
      </c>
      <c r="U37" s="36">
        <f t="shared" si="11"/>
        <v>0</v>
      </c>
      <c r="V37" s="36">
        <f t="shared" si="11"/>
        <v>0</v>
      </c>
      <c r="W37" s="36">
        <f t="shared" si="11"/>
        <v>0</v>
      </c>
      <c r="X37" s="36">
        <f t="shared" si="11"/>
        <v>0</v>
      </c>
      <c r="Y37" s="36">
        <f t="shared" si="11"/>
        <v>0</v>
      </c>
      <c r="Z37" s="36">
        <f t="shared" si="11"/>
        <v>0</v>
      </c>
      <c r="AA37" s="36">
        <f t="shared" si="11"/>
        <v>0</v>
      </c>
      <c r="AB37" s="36">
        <f t="shared" si="11"/>
        <v>0</v>
      </c>
      <c r="AC37" s="36">
        <f t="shared" si="11"/>
        <v>0</v>
      </c>
      <c r="AD37" s="36">
        <f t="shared" si="11"/>
        <v>0</v>
      </c>
      <c r="AE37" s="36">
        <f t="shared" si="11"/>
        <v>0</v>
      </c>
      <c r="AF37" s="36">
        <f t="shared" si="11"/>
        <v>0</v>
      </c>
      <c r="AG37" s="36">
        <f t="shared" si="11"/>
        <v>0</v>
      </c>
      <c r="AH37" s="36">
        <f t="shared" si="11"/>
        <v>0</v>
      </c>
      <c r="AI37" s="36">
        <f t="shared" si="11"/>
        <v>0</v>
      </c>
      <c r="AJ37" s="36">
        <f t="shared" si="11"/>
        <v>0</v>
      </c>
      <c r="AK37" s="36">
        <f t="shared" si="11"/>
        <v>0</v>
      </c>
      <c r="AL37" s="36">
        <f t="shared" si="11"/>
        <v>0</v>
      </c>
      <c r="AM37" s="36">
        <f t="shared" si="11"/>
        <v>0</v>
      </c>
      <c r="AN37" s="36">
        <f t="shared" si="8"/>
        <v>0</v>
      </c>
      <c r="AO37" s="36">
        <f t="shared" si="8"/>
        <v>0</v>
      </c>
      <c r="AP37" s="36">
        <f t="shared" si="8"/>
        <v>0</v>
      </c>
      <c r="AQ37" s="36">
        <f t="shared" si="8"/>
        <v>0</v>
      </c>
      <c r="AR37" s="36">
        <f t="shared" si="8"/>
        <v>0</v>
      </c>
      <c r="AS37" s="36">
        <f t="shared" si="8"/>
        <v>0</v>
      </c>
      <c r="AT37" s="36">
        <f t="shared" si="8"/>
        <v>0</v>
      </c>
      <c r="AU37" s="36">
        <f t="shared" si="8"/>
        <v>0</v>
      </c>
      <c r="AV37" s="36">
        <f t="shared" si="8"/>
        <v>0</v>
      </c>
      <c r="AW37" s="36">
        <f t="shared" si="8"/>
        <v>0</v>
      </c>
      <c r="AX37" s="36">
        <f t="shared" si="8"/>
        <v>0</v>
      </c>
      <c r="AY37" s="36">
        <f t="shared" si="8"/>
        <v>0</v>
      </c>
      <c r="AZ37" s="36">
        <f t="shared" si="8"/>
        <v>0</v>
      </c>
      <c r="BA37" s="36">
        <f t="shared" si="8"/>
        <v>0</v>
      </c>
      <c r="BB37" s="36">
        <f t="shared" si="8"/>
        <v>0</v>
      </c>
      <c r="BC37" s="36">
        <f t="shared" si="8"/>
        <v>0</v>
      </c>
      <c r="BD37" s="36">
        <f t="shared" si="8"/>
        <v>0</v>
      </c>
      <c r="BE37" s="36">
        <f t="shared" si="8"/>
        <v>0</v>
      </c>
      <c r="BF37" s="36">
        <f t="shared" si="8"/>
        <v>0</v>
      </c>
      <c r="BG37" s="36">
        <f t="shared" si="8"/>
        <v>0</v>
      </c>
      <c r="BH37" s="36">
        <f t="shared" si="8"/>
        <v>0</v>
      </c>
      <c r="BI37" s="36">
        <f t="shared" si="9"/>
        <v>0</v>
      </c>
      <c r="BJ37" s="36">
        <f t="shared" si="9"/>
        <v>0</v>
      </c>
      <c r="BK37" s="36">
        <f t="shared" si="9"/>
        <v>0</v>
      </c>
    </row>
    <row r="38" spans="2:63" x14ac:dyDescent="0.25">
      <c r="B38" t="str">
        <f t="shared" si="6"/>
        <v xml:space="preserve">    - canoni </v>
      </c>
      <c r="C38" s="53">
        <f>+'i_Altri Costi'!B13</f>
        <v>0</v>
      </c>
      <c r="D38" s="36">
        <f t="shared" si="10"/>
        <v>0</v>
      </c>
      <c r="E38" s="36">
        <f t="shared" si="11"/>
        <v>0</v>
      </c>
      <c r="F38" s="36">
        <f t="shared" si="11"/>
        <v>0</v>
      </c>
      <c r="G38" s="36">
        <f t="shared" si="11"/>
        <v>0</v>
      </c>
      <c r="H38" s="36">
        <f t="shared" si="11"/>
        <v>0</v>
      </c>
      <c r="I38" s="36">
        <f t="shared" si="11"/>
        <v>0</v>
      </c>
      <c r="J38" s="36">
        <f t="shared" si="11"/>
        <v>0</v>
      </c>
      <c r="K38" s="36">
        <f t="shared" si="11"/>
        <v>0</v>
      </c>
      <c r="L38" s="36">
        <f t="shared" si="11"/>
        <v>0</v>
      </c>
      <c r="M38" s="36">
        <f t="shared" si="11"/>
        <v>0</v>
      </c>
      <c r="N38" s="36">
        <f t="shared" si="11"/>
        <v>0</v>
      </c>
      <c r="O38" s="36">
        <f t="shared" si="11"/>
        <v>0</v>
      </c>
      <c r="P38" s="36">
        <f t="shared" si="11"/>
        <v>0</v>
      </c>
      <c r="Q38" s="36">
        <f t="shared" si="11"/>
        <v>0</v>
      </c>
      <c r="R38" s="36">
        <f t="shared" si="11"/>
        <v>0</v>
      </c>
      <c r="S38" s="36">
        <f t="shared" si="11"/>
        <v>0</v>
      </c>
      <c r="T38" s="36">
        <f t="shared" si="11"/>
        <v>0</v>
      </c>
      <c r="U38" s="36">
        <f t="shared" si="11"/>
        <v>0</v>
      </c>
      <c r="V38" s="36">
        <f t="shared" si="11"/>
        <v>0</v>
      </c>
      <c r="W38" s="36">
        <f t="shared" si="11"/>
        <v>0</v>
      </c>
      <c r="X38" s="36">
        <f t="shared" si="11"/>
        <v>0</v>
      </c>
      <c r="Y38" s="36">
        <f t="shared" si="11"/>
        <v>0</v>
      </c>
      <c r="Z38" s="36">
        <f t="shared" si="11"/>
        <v>0</v>
      </c>
      <c r="AA38" s="36">
        <f t="shared" si="11"/>
        <v>0</v>
      </c>
      <c r="AB38" s="36">
        <f t="shared" si="11"/>
        <v>0</v>
      </c>
      <c r="AC38" s="36">
        <f t="shared" si="11"/>
        <v>0</v>
      </c>
      <c r="AD38" s="36">
        <f t="shared" si="11"/>
        <v>0</v>
      </c>
      <c r="AE38" s="36">
        <f t="shared" si="11"/>
        <v>0</v>
      </c>
      <c r="AF38" s="36">
        <f t="shared" si="11"/>
        <v>0</v>
      </c>
      <c r="AG38" s="36">
        <f t="shared" si="11"/>
        <v>0</v>
      </c>
      <c r="AH38" s="36">
        <f t="shared" si="11"/>
        <v>0</v>
      </c>
      <c r="AI38" s="36">
        <f t="shared" si="11"/>
        <v>0</v>
      </c>
      <c r="AJ38" s="36">
        <f t="shared" si="11"/>
        <v>0</v>
      </c>
      <c r="AK38" s="36">
        <f t="shared" si="11"/>
        <v>0</v>
      </c>
      <c r="AL38" s="36">
        <f t="shared" si="11"/>
        <v>0</v>
      </c>
      <c r="AM38" s="36">
        <f t="shared" si="11"/>
        <v>0</v>
      </c>
      <c r="AN38" s="36">
        <f t="shared" si="8"/>
        <v>0</v>
      </c>
      <c r="AO38" s="36">
        <f t="shared" si="8"/>
        <v>0</v>
      </c>
      <c r="AP38" s="36">
        <f t="shared" si="8"/>
        <v>0</v>
      </c>
      <c r="AQ38" s="36">
        <f t="shared" si="8"/>
        <v>0</v>
      </c>
      <c r="AR38" s="36">
        <f t="shared" si="8"/>
        <v>0</v>
      </c>
      <c r="AS38" s="36">
        <f t="shared" si="8"/>
        <v>0</v>
      </c>
      <c r="AT38" s="36">
        <f t="shared" si="8"/>
        <v>0</v>
      </c>
      <c r="AU38" s="36">
        <f t="shared" si="8"/>
        <v>0</v>
      </c>
      <c r="AV38" s="36">
        <f t="shared" si="8"/>
        <v>0</v>
      </c>
      <c r="AW38" s="36">
        <f t="shared" si="8"/>
        <v>0</v>
      </c>
      <c r="AX38" s="36">
        <f t="shared" si="8"/>
        <v>0</v>
      </c>
      <c r="AY38" s="36">
        <f t="shared" si="8"/>
        <v>0</v>
      </c>
      <c r="AZ38" s="36">
        <f t="shared" si="8"/>
        <v>0</v>
      </c>
      <c r="BA38" s="36">
        <f t="shared" si="8"/>
        <v>0</v>
      </c>
      <c r="BB38" s="36">
        <f t="shared" si="8"/>
        <v>0</v>
      </c>
      <c r="BC38" s="36">
        <f t="shared" si="8"/>
        <v>0</v>
      </c>
      <c r="BD38" s="36">
        <f t="shared" si="8"/>
        <v>0</v>
      </c>
      <c r="BE38" s="36">
        <f t="shared" si="8"/>
        <v>0</v>
      </c>
      <c r="BF38" s="36">
        <f t="shared" si="8"/>
        <v>0</v>
      </c>
      <c r="BG38" s="36">
        <f t="shared" si="8"/>
        <v>0</v>
      </c>
      <c r="BH38" s="36">
        <f t="shared" si="8"/>
        <v>0</v>
      </c>
      <c r="BI38" s="36">
        <f t="shared" si="9"/>
        <v>0</v>
      </c>
      <c r="BJ38" s="36">
        <f t="shared" si="9"/>
        <v>0</v>
      </c>
      <c r="BK38" s="36">
        <f t="shared" si="9"/>
        <v>0</v>
      </c>
    </row>
    <row r="39" spans="2:63" x14ac:dyDescent="0.25">
      <c r="B39" t="str">
        <f t="shared" si="6"/>
        <v xml:space="preserve">    - spese di trasporto</v>
      </c>
      <c r="C39" s="53">
        <f>+'i_Altri Costi'!B14</f>
        <v>0</v>
      </c>
      <c r="D39" s="36">
        <f t="shared" si="10"/>
        <v>0</v>
      </c>
      <c r="E39" s="36">
        <f t="shared" si="11"/>
        <v>0</v>
      </c>
      <c r="F39" s="36">
        <f t="shared" si="11"/>
        <v>0</v>
      </c>
      <c r="G39" s="36">
        <f t="shared" si="11"/>
        <v>0</v>
      </c>
      <c r="H39" s="36">
        <f t="shared" si="11"/>
        <v>0</v>
      </c>
      <c r="I39" s="36">
        <f t="shared" si="11"/>
        <v>0</v>
      </c>
      <c r="J39" s="36">
        <f t="shared" si="11"/>
        <v>0</v>
      </c>
      <c r="K39" s="36">
        <f t="shared" si="11"/>
        <v>0</v>
      </c>
      <c r="L39" s="36">
        <f t="shared" si="11"/>
        <v>0</v>
      </c>
      <c r="M39" s="36">
        <f t="shared" si="11"/>
        <v>0</v>
      </c>
      <c r="N39" s="36">
        <f t="shared" si="11"/>
        <v>0</v>
      </c>
      <c r="O39" s="36">
        <f t="shared" si="11"/>
        <v>0</v>
      </c>
      <c r="P39" s="36">
        <f t="shared" si="11"/>
        <v>0</v>
      </c>
      <c r="Q39" s="36">
        <f t="shared" si="11"/>
        <v>0</v>
      </c>
      <c r="R39" s="36">
        <f t="shared" si="11"/>
        <v>0</v>
      </c>
      <c r="S39" s="36">
        <f t="shared" si="11"/>
        <v>0</v>
      </c>
      <c r="T39" s="36">
        <f t="shared" si="11"/>
        <v>0</v>
      </c>
      <c r="U39" s="36">
        <f t="shared" si="11"/>
        <v>0</v>
      </c>
      <c r="V39" s="36">
        <f t="shared" si="11"/>
        <v>0</v>
      </c>
      <c r="W39" s="36">
        <f t="shared" si="11"/>
        <v>0</v>
      </c>
      <c r="X39" s="36">
        <f t="shared" si="11"/>
        <v>0</v>
      </c>
      <c r="Y39" s="36">
        <f t="shared" si="11"/>
        <v>0</v>
      </c>
      <c r="Z39" s="36">
        <f t="shared" si="11"/>
        <v>0</v>
      </c>
      <c r="AA39" s="36">
        <f t="shared" si="11"/>
        <v>0</v>
      </c>
      <c r="AB39" s="36">
        <f t="shared" si="11"/>
        <v>0</v>
      </c>
      <c r="AC39" s="36">
        <f t="shared" si="11"/>
        <v>0</v>
      </c>
      <c r="AD39" s="36">
        <f t="shared" si="11"/>
        <v>0</v>
      </c>
      <c r="AE39" s="36">
        <f t="shared" si="11"/>
        <v>0</v>
      </c>
      <c r="AF39" s="36">
        <f t="shared" si="11"/>
        <v>0</v>
      </c>
      <c r="AG39" s="36">
        <f t="shared" si="11"/>
        <v>0</v>
      </c>
      <c r="AH39" s="36">
        <f t="shared" si="11"/>
        <v>0</v>
      </c>
      <c r="AI39" s="36">
        <f t="shared" si="11"/>
        <v>0</v>
      </c>
      <c r="AJ39" s="36">
        <f t="shared" si="11"/>
        <v>0</v>
      </c>
      <c r="AK39" s="36">
        <f t="shared" si="11"/>
        <v>0</v>
      </c>
      <c r="AL39" s="36">
        <f t="shared" si="11"/>
        <v>0</v>
      </c>
      <c r="AM39" s="36">
        <f t="shared" si="11"/>
        <v>0</v>
      </c>
      <c r="AN39" s="36">
        <f t="shared" si="8"/>
        <v>0</v>
      </c>
      <c r="AO39" s="36">
        <f t="shared" si="8"/>
        <v>0</v>
      </c>
      <c r="AP39" s="36">
        <f t="shared" si="8"/>
        <v>0</v>
      </c>
      <c r="AQ39" s="36">
        <f t="shared" si="8"/>
        <v>0</v>
      </c>
      <c r="AR39" s="36">
        <f t="shared" si="8"/>
        <v>0</v>
      </c>
      <c r="AS39" s="36">
        <f t="shared" si="8"/>
        <v>0</v>
      </c>
      <c r="AT39" s="36">
        <f t="shared" si="8"/>
        <v>0</v>
      </c>
      <c r="AU39" s="36">
        <f t="shared" si="8"/>
        <v>0</v>
      </c>
      <c r="AV39" s="36">
        <f t="shared" si="8"/>
        <v>0</v>
      </c>
      <c r="AW39" s="36">
        <f t="shared" si="8"/>
        <v>0</v>
      </c>
      <c r="AX39" s="36">
        <f t="shared" si="8"/>
        <v>0</v>
      </c>
      <c r="AY39" s="36">
        <f t="shared" si="8"/>
        <v>0</v>
      </c>
      <c r="AZ39" s="36">
        <f t="shared" si="8"/>
        <v>0</v>
      </c>
      <c r="BA39" s="36">
        <f t="shared" si="8"/>
        <v>0</v>
      </c>
      <c r="BB39" s="36">
        <f t="shared" si="8"/>
        <v>0</v>
      </c>
      <c r="BC39" s="36">
        <f t="shared" si="8"/>
        <v>0</v>
      </c>
      <c r="BD39" s="36">
        <f t="shared" si="8"/>
        <v>0</v>
      </c>
      <c r="BE39" s="36">
        <f t="shared" si="8"/>
        <v>0</v>
      </c>
      <c r="BF39" s="36">
        <f t="shared" si="8"/>
        <v>0</v>
      </c>
      <c r="BG39" s="36">
        <f t="shared" si="8"/>
        <v>0</v>
      </c>
      <c r="BH39" s="36">
        <f t="shared" si="8"/>
        <v>0</v>
      </c>
      <c r="BI39" s="36">
        <f t="shared" si="9"/>
        <v>0</v>
      </c>
      <c r="BJ39" s="36">
        <f t="shared" si="9"/>
        <v>0</v>
      </c>
      <c r="BK39" s="36">
        <f t="shared" si="9"/>
        <v>0</v>
      </c>
    </row>
    <row r="40" spans="2:63" x14ac:dyDescent="0.25">
      <c r="B40" t="str">
        <f t="shared" si="6"/>
        <v xml:space="preserve">    - spese varie</v>
      </c>
      <c r="C40" s="53">
        <f>+'i_Altri Costi'!B15</f>
        <v>0</v>
      </c>
      <c r="D40" s="36">
        <f t="shared" si="10"/>
        <v>0</v>
      </c>
      <c r="E40" s="36">
        <f t="shared" si="11"/>
        <v>0</v>
      </c>
      <c r="F40" s="36">
        <f t="shared" si="11"/>
        <v>0</v>
      </c>
      <c r="G40" s="36">
        <f t="shared" si="11"/>
        <v>0</v>
      </c>
      <c r="H40" s="36">
        <f t="shared" si="11"/>
        <v>0</v>
      </c>
      <c r="I40" s="36">
        <f t="shared" si="11"/>
        <v>0</v>
      </c>
      <c r="J40" s="36">
        <f t="shared" si="11"/>
        <v>0</v>
      </c>
      <c r="K40" s="36">
        <f t="shared" si="11"/>
        <v>0</v>
      </c>
      <c r="L40" s="36">
        <f t="shared" si="11"/>
        <v>0</v>
      </c>
      <c r="M40" s="36">
        <f t="shared" si="11"/>
        <v>0</v>
      </c>
      <c r="N40" s="36">
        <f t="shared" si="11"/>
        <v>0</v>
      </c>
      <c r="O40" s="36">
        <f t="shared" si="11"/>
        <v>0</v>
      </c>
      <c r="P40" s="36">
        <f t="shared" si="11"/>
        <v>0</v>
      </c>
      <c r="Q40" s="36">
        <f t="shared" si="11"/>
        <v>0</v>
      </c>
      <c r="R40" s="36">
        <f t="shared" si="11"/>
        <v>0</v>
      </c>
      <c r="S40" s="36">
        <f t="shared" si="11"/>
        <v>0</v>
      </c>
      <c r="T40" s="36">
        <f t="shared" si="11"/>
        <v>0</v>
      </c>
      <c r="U40" s="36">
        <f t="shared" si="11"/>
        <v>0</v>
      </c>
      <c r="V40" s="36">
        <f t="shared" si="11"/>
        <v>0</v>
      </c>
      <c r="W40" s="36">
        <f t="shared" si="11"/>
        <v>0</v>
      </c>
      <c r="X40" s="36">
        <f t="shared" si="11"/>
        <v>0</v>
      </c>
      <c r="Y40" s="36">
        <f t="shared" si="11"/>
        <v>0</v>
      </c>
      <c r="Z40" s="36">
        <f t="shared" si="11"/>
        <v>0</v>
      </c>
      <c r="AA40" s="36">
        <f t="shared" si="11"/>
        <v>0</v>
      </c>
      <c r="AB40" s="36">
        <f t="shared" si="11"/>
        <v>0</v>
      </c>
      <c r="AC40" s="36">
        <f t="shared" si="11"/>
        <v>0</v>
      </c>
      <c r="AD40" s="36">
        <f t="shared" si="11"/>
        <v>0</v>
      </c>
      <c r="AE40" s="36">
        <f t="shared" si="11"/>
        <v>0</v>
      </c>
      <c r="AF40" s="36">
        <f t="shared" si="11"/>
        <v>0</v>
      </c>
      <c r="AG40" s="36">
        <f t="shared" si="11"/>
        <v>0</v>
      </c>
      <c r="AH40" s="36">
        <f t="shared" si="11"/>
        <v>0</v>
      </c>
      <c r="AI40" s="36">
        <f t="shared" si="11"/>
        <v>0</v>
      </c>
      <c r="AJ40" s="36">
        <f t="shared" si="11"/>
        <v>0</v>
      </c>
      <c r="AK40" s="36">
        <f t="shared" si="11"/>
        <v>0</v>
      </c>
      <c r="AL40" s="36">
        <f t="shared" si="11"/>
        <v>0</v>
      </c>
      <c r="AM40" s="36">
        <f t="shared" si="11"/>
        <v>0</v>
      </c>
      <c r="AN40" s="36">
        <f t="shared" si="8"/>
        <v>0</v>
      </c>
      <c r="AO40" s="36">
        <f t="shared" si="8"/>
        <v>0</v>
      </c>
      <c r="AP40" s="36">
        <f t="shared" si="8"/>
        <v>0</v>
      </c>
      <c r="AQ40" s="36">
        <f t="shared" si="8"/>
        <v>0</v>
      </c>
      <c r="AR40" s="36">
        <f t="shared" si="8"/>
        <v>0</v>
      </c>
      <c r="AS40" s="36">
        <f t="shared" si="8"/>
        <v>0</v>
      </c>
      <c r="AT40" s="36">
        <f t="shared" si="8"/>
        <v>0</v>
      </c>
      <c r="AU40" s="36">
        <f t="shared" si="8"/>
        <v>0</v>
      </c>
      <c r="AV40" s="36">
        <f t="shared" si="8"/>
        <v>0</v>
      </c>
      <c r="AW40" s="36">
        <f t="shared" si="8"/>
        <v>0</v>
      </c>
      <c r="AX40" s="36">
        <f t="shared" si="8"/>
        <v>0</v>
      </c>
      <c r="AY40" s="36">
        <f t="shared" si="8"/>
        <v>0</v>
      </c>
      <c r="AZ40" s="36">
        <f t="shared" si="8"/>
        <v>0</v>
      </c>
      <c r="BA40" s="36">
        <f t="shared" si="8"/>
        <v>0</v>
      </c>
      <c r="BB40" s="36">
        <f t="shared" si="8"/>
        <v>0</v>
      </c>
      <c r="BC40" s="36">
        <f t="shared" si="8"/>
        <v>0</v>
      </c>
      <c r="BD40" s="36">
        <f t="shared" si="8"/>
        <v>0</v>
      </c>
      <c r="BE40" s="36">
        <f t="shared" si="8"/>
        <v>0</v>
      </c>
      <c r="BF40" s="36">
        <f t="shared" si="8"/>
        <v>0</v>
      </c>
      <c r="BG40" s="36">
        <f t="shared" si="8"/>
        <v>0</v>
      </c>
      <c r="BH40" s="36">
        <f t="shared" si="8"/>
        <v>0</v>
      </c>
      <c r="BI40" s="36">
        <f t="shared" si="9"/>
        <v>0</v>
      </c>
      <c r="BJ40" s="36">
        <f t="shared" si="9"/>
        <v>0</v>
      </c>
      <c r="BK40" s="36">
        <f t="shared" si="9"/>
        <v>0</v>
      </c>
    </row>
    <row r="41" spans="2:63" x14ac:dyDescent="0.25">
      <c r="B41" t="str">
        <f t="shared" si="6"/>
        <v xml:space="preserve">    - royalties</v>
      </c>
      <c r="C41" s="53">
        <f>+'i_Altri Costi'!B16</f>
        <v>0</v>
      </c>
      <c r="D41" s="36">
        <f t="shared" si="10"/>
        <v>0</v>
      </c>
      <c r="E41" s="36">
        <f t="shared" si="11"/>
        <v>0</v>
      </c>
      <c r="F41" s="36">
        <f t="shared" si="11"/>
        <v>0</v>
      </c>
      <c r="G41" s="36">
        <f t="shared" si="11"/>
        <v>0</v>
      </c>
      <c r="H41" s="36">
        <f t="shared" si="11"/>
        <v>0</v>
      </c>
      <c r="I41" s="36">
        <f t="shared" si="11"/>
        <v>0</v>
      </c>
      <c r="J41" s="36">
        <f t="shared" si="11"/>
        <v>0</v>
      </c>
      <c r="K41" s="36">
        <f t="shared" si="11"/>
        <v>0</v>
      </c>
      <c r="L41" s="36">
        <f t="shared" si="11"/>
        <v>0</v>
      </c>
      <c r="M41" s="36">
        <f t="shared" si="11"/>
        <v>0</v>
      </c>
      <c r="N41" s="36">
        <f t="shared" si="11"/>
        <v>0</v>
      </c>
      <c r="O41" s="36">
        <f t="shared" si="11"/>
        <v>0</v>
      </c>
      <c r="P41" s="36">
        <f t="shared" si="11"/>
        <v>0</v>
      </c>
      <c r="Q41" s="36">
        <f t="shared" si="11"/>
        <v>0</v>
      </c>
      <c r="R41" s="36">
        <f t="shared" si="11"/>
        <v>0</v>
      </c>
      <c r="S41" s="36">
        <f t="shared" si="11"/>
        <v>0</v>
      </c>
      <c r="T41" s="36">
        <f t="shared" si="11"/>
        <v>0</v>
      </c>
      <c r="U41" s="36">
        <f t="shared" si="11"/>
        <v>0</v>
      </c>
      <c r="V41" s="36">
        <f t="shared" si="11"/>
        <v>0</v>
      </c>
      <c r="W41" s="36">
        <f t="shared" si="11"/>
        <v>0</v>
      </c>
      <c r="X41" s="36">
        <f t="shared" si="11"/>
        <v>0</v>
      </c>
      <c r="Y41" s="36">
        <f t="shared" si="11"/>
        <v>0</v>
      </c>
      <c r="Z41" s="36">
        <f t="shared" si="11"/>
        <v>0</v>
      </c>
      <c r="AA41" s="36">
        <f t="shared" si="11"/>
        <v>0</v>
      </c>
      <c r="AB41" s="36">
        <f t="shared" si="11"/>
        <v>0</v>
      </c>
      <c r="AC41" s="36">
        <f t="shared" si="11"/>
        <v>0</v>
      </c>
      <c r="AD41" s="36">
        <f t="shared" si="11"/>
        <v>0</v>
      </c>
      <c r="AE41" s="36">
        <f t="shared" si="11"/>
        <v>0</v>
      </c>
      <c r="AF41" s="36">
        <f t="shared" si="11"/>
        <v>0</v>
      </c>
      <c r="AG41" s="36">
        <f t="shared" si="11"/>
        <v>0</v>
      </c>
      <c r="AH41" s="36">
        <f t="shared" si="11"/>
        <v>0</v>
      </c>
      <c r="AI41" s="36">
        <f t="shared" si="11"/>
        <v>0</v>
      </c>
      <c r="AJ41" s="36">
        <f t="shared" si="11"/>
        <v>0</v>
      </c>
      <c r="AK41" s="36">
        <f t="shared" si="11"/>
        <v>0</v>
      </c>
      <c r="AL41" s="36">
        <f t="shared" si="11"/>
        <v>0</v>
      </c>
      <c r="AM41" s="36">
        <f t="shared" si="11"/>
        <v>0</v>
      </c>
      <c r="AN41" s="36">
        <f t="shared" si="8"/>
        <v>0</v>
      </c>
      <c r="AO41" s="36">
        <f t="shared" si="8"/>
        <v>0</v>
      </c>
      <c r="AP41" s="36">
        <f t="shared" si="8"/>
        <v>0</v>
      </c>
      <c r="AQ41" s="36">
        <f t="shared" ref="AN41:BH43" si="12">+AQ16*$C41</f>
        <v>0</v>
      </c>
      <c r="AR41" s="36">
        <f t="shared" si="12"/>
        <v>0</v>
      </c>
      <c r="AS41" s="36">
        <f t="shared" si="12"/>
        <v>0</v>
      </c>
      <c r="AT41" s="36">
        <f t="shared" si="12"/>
        <v>0</v>
      </c>
      <c r="AU41" s="36">
        <f t="shared" si="12"/>
        <v>0</v>
      </c>
      <c r="AV41" s="36">
        <f t="shared" si="12"/>
        <v>0</v>
      </c>
      <c r="AW41" s="36">
        <f t="shared" si="12"/>
        <v>0</v>
      </c>
      <c r="AX41" s="36">
        <f t="shared" si="12"/>
        <v>0</v>
      </c>
      <c r="AY41" s="36">
        <f t="shared" si="12"/>
        <v>0</v>
      </c>
      <c r="AZ41" s="36">
        <f t="shared" si="12"/>
        <v>0</v>
      </c>
      <c r="BA41" s="36">
        <f t="shared" si="12"/>
        <v>0</v>
      </c>
      <c r="BB41" s="36">
        <f t="shared" si="12"/>
        <v>0</v>
      </c>
      <c r="BC41" s="36">
        <f t="shared" si="12"/>
        <v>0</v>
      </c>
      <c r="BD41" s="36">
        <f t="shared" si="12"/>
        <v>0</v>
      </c>
      <c r="BE41" s="36">
        <f t="shared" si="12"/>
        <v>0</v>
      </c>
      <c r="BF41" s="36">
        <f t="shared" si="12"/>
        <v>0</v>
      </c>
      <c r="BG41" s="36">
        <f t="shared" si="12"/>
        <v>0</v>
      </c>
      <c r="BH41" s="36">
        <f t="shared" si="12"/>
        <v>0</v>
      </c>
      <c r="BI41" s="36">
        <f t="shared" si="9"/>
        <v>0</v>
      </c>
      <c r="BJ41" s="36">
        <f t="shared" si="9"/>
        <v>0</v>
      </c>
      <c r="BK41" s="36">
        <f t="shared" si="9"/>
        <v>0</v>
      </c>
    </row>
    <row r="42" spans="2:63" x14ac:dyDescent="0.25">
      <c r="B42" t="str">
        <f t="shared" si="6"/>
        <v xml:space="preserve">    - consulenze legali, fiscali, notarili, ecc…</v>
      </c>
      <c r="C42" s="53">
        <f>+'i_Altri Costi'!B17</f>
        <v>0</v>
      </c>
      <c r="D42" s="36">
        <f t="shared" si="10"/>
        <v>0</v>
      </c>
      <c r="E42" s="36">
        <f t="shared" si="11"/>
        <v>0</v>
      </c>
      <c r="F42" s="36">
        <f t="shared" si="11"/>
        <v>0</v>
      </c>
      <c r="G42" s="36">
        <f t="shared" si="11"/>
        <v>0</v>
      </c>
      <c r="H42" s="36">
        <f t="shared" si="11"/>
        <v>0</v>
      </c>
      <c r="I42" s="36">
        <f t="shared" si="11"/>
        <v>0</v>
      </c>
      <c r="J42" s="36">
        <f t="shared" si="11"/>
        <v>0</v>
      </c>
      <c r="K42" s="36">
        <f t="shared" si="11"/>
        <v>0</v>
      </c>
      <c r="L42" s="36">
        <f t="shared" si="11"/>
        <v>0</v>
      </c>
      <c r="M42" s="36">
        <f t="shared" si="11"/>
        <v>0</v>
      </c>
      <c r="N42" s="36">
        <f t="shared" si="11"/>
        <v>0</v>
      </c>
      <c r="O42" s="36">
        <f t="shared" si="11"/>
        <v>0</v>
      </c>
      <c r="P42" s="36">
        <f t="shared" si="11"/>
        <v>0</v>
      </c>
      <c r="Q42" s="36">
        <f t="shared" si="11"/>
        <v>0</v>
      </c>
      <c r="R42" s="36">
        <f t="shared" si="11"/>
        <v>0</v>
      </c>
      <c r="S42" s="36">
        <f t="shared" si="11"/>
        <v>0</v>
      </c>
      <c r="T42" s="36">
        <f t="shared" si="11"/>
        <v>0</v>
      </c>
      <c r="U42" s="36">
        <f t="shared" si="11"/>
        <v>0</v>
      </c>
      <c r="V42" s="36">
        <f t="shared" si="11"/>
        <v>0</v>
      </c>
      <c r="W42" s="36">
        <f t="shared" si="11"/>
        <v>0</v>
      </c>
      <c r="X42" s="36">
        <f t="shared" si="11"/>
        <v>0</v>
      </c>
      <c r="Y42" s="36">
        <f t="shared" si="11"/>
        <v>0</v>
      </c>
      <c r="Z42" s="36">
        <f t="shared" si="11"/>
        <v>0</v>
      </c>
      <c r="AA42" s="36">
        <f t="shared" si="11"/>
        <v>0</v>
      </c>
      <c r="AB42" s="36">
        <f t="shared" si="11"/>
        <v>0</v>
      </c>
      <c r="AC42" s="36">
        <f t="shared" si="11"/>
        <v>0</v>
      </c>
      <c r="AD42" s="36">
        <f t="shared" si="11"/>
        <v>0</v>
      </c>
      <c r="AE42" s="36">
        <f t="shared" si="11"/>
        <v>0</v>
      </c>
      <c r="AF42" s="36">
        <f t="shared" si="11"/>
        <v>0</v>
      </c>
      <c r="AG42" s="36">
        <f t="shared" si="11"/>
        <v>0</v>
      </c>
      <c r="AH42" s="36">
        <f t="shared" si="11"/>
        <v>0</v>
      </c>
      <c r="AI42" s="36">
        <f t="shared" si="11"/>
        <v>0</v>
      </c>
      <c r="AJ42" s="36">
        <f t="shared" si="11"/>
        <v>0</v>
      </c>
      <c r="AK42" s="36">
        <f t="shared" si="11"/>
        <v>0</v>
      </c>
      <c r="AL42" s="36">
        <f t="shared" si="11"/>
        <v>0</v>
      </c>
      <c r="AM42" s="36">
        <f t="shared" si="11"/>
        <v>0</v>
      </c>
      <c r="AN42" s="36">
        <f t="shared" si="12"/>
        <v>0</v>
      </c>
      <c r="AO42" s="36">
        <f t="shared" si="12"/>
        <v>0</v>
      </c>
      <c r="AP42" s="36">
        <f t="shared" si="12"/>
        <v>0</v>
      </c>
      <c r="AQ42" s="36">
        <f t="shared" si="12"/>
        <v>0</v>
      </c>
      <c r="AR42" s="36">
        <f t="shared" si="12"/>
        <v>0</v>
      </c>
      <c r="AS42" s="36">
        <f t="shared" si="12"/>
        <v>0</v>
      </c>
      <c r="AT42" s="36">
        <f t="shared" si="12"/>
        <v>0</v>
      </c>
      <c r="AU42" s="36">
        <f t="shared" si="12"/>
        <v>0</v>
      </c>
      <c r="AV42" s="36">
        <f t="shared" si="12"/>
        <v>0</v>
      </c>
      <c r="AW42" s="36">
        <f t="shared" si="12"/>
        <v>0</v>
      </c>
      <c r="AX42" s="36">
        <f t="shared" si="12"/>
        <v>0</v>
      </c>
      <c r="AY42" s="36">
        <f t="shared" si="12"/>
        <v>0</v>
      </c>
      <c r="AZ42" s="36">
        <f t="shared" si="12"/>
        <v>0</v>
      </c>
      <c r="BA42" s="36">
        <f t="shared" si="12"/>
        <v>0</v>
      </c>
      <c r="BB42" s="36">
        <f t="shared" si="12"/>
        <v>0</v>
      </c>
      <c r="BC42" s="36">
        <f t="shared" si="12"/>
        <v>0</v>
      </c>
      <c r="BD42" s="36">
        <f t="shared" si="12"/>
        <v>0</v>
      </c>
      <c r="BE42" s="36">
        <f t="shared" si="12"/>
        <v>0</v>
      </c>
      <c r="BF42" s="36">
        <f t="shared" si="12"/>
        <v>0</v>
      </c>
      <c r="BG42" s="36">
        <f t="shared" si="12"/>
        <v>0</v>
      </c>
      <c r="BH42" s="36">
        <f t="shared" si="12"/>
        <v>0</v>
      </c>
      <c r="BI42" s="36">
        <f t="shared" si="9"/>
        <v>0</v>
      </c>
      <c r="BJ42" s="36">
        <f t="shared" si="9"/>
        <v>0</v>
      </c>
      <c r="BK42" s="36">
        <f t="shared" si="9"/>
        <v>0</v>
      </c>
    </row>
    <row r="43" spans="2:63" x14ac:dyDescent="0.25">
      <c r="B43" t="str">
        <f t="shared" si="6"/>
        <v xml:space="preserve">    - compensi amministratori</v>
      </c>
      <c r="C43" s="53">
        <f>+'i_Altri Costi'!B18</f>
        <v>0</v>
      </c>
      <c r="D43" s="36">
        <f t="shared" si="10"/>
        <v>0</v>
      </c>
      <c r="E43" s="36">
        <f t="shared" si="11"/>
        <v>0</v>
      </c>
      <c r="F43" s="36">
        <f t="shared" si="11"/>
        <v>0</v>
      </c>
      <c r="G43" s="36">
        <f t="shared" si="11"/>
        <v>0</v>
      </c>
      <c r="H43" s="36">
        <f t="shared" si="11"/>
        <v>0</v>
      </c>
      <c r="I43" s="36">
        <f t="shared" si="11"/>
        <v>0</v>
      </c>
      <c r="J43" s="36">
        <f t="shared" si="11"/>
        <v>0</v>
      </c>
      <c r="K43" s="36">
        <f t="shared" si="11"/>
        <v>0</v>
      </c>
      <c r="L43" s="36">
        <f t="shared" si="11"/>
        <v>0</v>
      </c>
      <c r="M43" s="36">
        <f t="shared" si="11"/>
        <v>0</v>
      </c>
      <c r="N43" s="36">
        <f t="shared" si="11"/>
        <v>0</v>
      </c>
      <c r="O43" s="36">
        <f t="shared" si="11"/>
        <v>0</v>
      </c>
      <c r="P43" s="36">
        <f t="shared" si="11"/>
        <v>0</v>
      </c>
      <c r="Q43" s="36">
        <f t="shared" si="11"/>
        <v>0</v>
      </c>
      <c r="R43" s="36">
        <f t="shared" si="11"/>
        <v>0</v>
      </c>
      <c r="S43" s="36">
        <f t="shared" si="11"/>
        <v>0</v>
      </c>
      <c r="T43" s="36">
        <f t="shared" si="11"/>
        <v>0</v>
      </c>
      <c r="U43" s="36">
        <f t="shared" si="11"/>
        <v>0</v>
      </c>
      <c r="V43" s="36">
        <f t="shared" si="11"/>
        <v>0</v>
      </c>
      <c r="W43" s="36">
        <f t="shared" si="11"/>
        <v>0</v>
      </c>
      <c r="X43" s="36">
        <f t="shared" si="11"/>
        <v>0</v>
      </c>
      <c r="Y43" s="36">
        <f t="shared" si="11"/>
        <v>0</v>
      </c>
      <c r="Z43" s="36">
        <f t="shared" si="11"/>
        <v>0</v>
      </c>
      <c r="AA43" s="36">
        <f t="shared" si="11"/>
        <v>0</v>
      </c>
      <c r="AB43" s="36">
        <f t="shared" si="11"/>
        <v>0</v>
      </c>
      <c r="AC43" s="36">
        <f t="shared" si="11"/>
        <v>0</v>
      </c>
      <c r="AD43" s="36">
        <f t="shared" si="11"/>
        <v>0</v>
      </c>
      <c r="AE43" s="36">
        <f t="shared" si="11"/>
        <v>0</v>
      </c>
      <c r="AF43" s="36">
        <f t="shared" si="11"/>
        <v>0</v>
      </c>
      <c r="AG43" s="36">
        <f t="shared" si="11"/>
        <v>0</v>
      </c>
      <c r="AH43" s="36">
        <f t="shared" si="11"/>
        <v>0</v>
      </c>
      <c r="AI43" s="36">
        <f t="shared" si="11"/>
        <v>0</v>
      </c>
      <c r="AJ43" s="36">
        <f t="shared" si="11"/>
        <v>0</v>
      </c>
      <c r="AK43" s="36">
        <f t="shared" si="11"/>
        <v>0</v>
      </c>
      <c r="AL43" s="36">
        <f t="shared" si="11"/>
        <v>0</v>
      </c>
      <c r="AM43" s="36">
        <f t="shared" si="11"/>
        <v>0</v>
      </c>
      <c r="AN43" s="36">
        <f t="shared" si="12"/>
        <v>0</v>
      </c>
      <c r="AO43" s="36">
        <f t="shared" si="12"/>
        <v>0</v>
      </c>
      <c r="AP43" s="36">
        <f t="shared" si="12"/>
        <v>0</v>
      </c>
      <c r="AQ43" s="36">
        <f t="shared" si="12"/>
        <v>0</v>
      </c>
      <c r="AR43" s="36">
        <f t="shared" si="12"/>
        <v>0</v>
      </c>
      <c r="AS43" s="36">
        <f t="shared" si="12"/>
        <v>0</v>
      </c>
      <c r="AT43" s="36">
        <f t="shared" si="12"/>
        <v>0</v>
      </c>
      <c r="AU43" s="36">
        <f t="shared" si="12"/>
        <v>0</v>
      </c>
      <c r="AV43" s="36">
        <f t="shared" si="12"/>
        <v>0</v>
      </c>
      <c r="AW43" s="36">
        <f t="shared" si="12"/>
        <v>0</v>
      </c>
      <c r="AX43" s="36">
        <f t="shared" si="12"/>
        <v>0</v>
      </c>
      <c r="AY43" s="36">
        <f t="shared" si="12"/>
        <v>0</v>
      </c>
      <c r="AZ43" s="36">
        <f t="shared" si="12"/>
        <v>0</v>
      </c>
      <c r="BA43" s="36">
        <f t="shared" si="12"/>
        <v>0</v>
      </c>
      <c r="BB43" s="36">
        <f t="shared" si="12"/>
        <v>0</v>
      </c>
      <c r="BC43" s="36">
        <f t="shared" si="12"/>
        <v>0</v>
      </c>
      <c r="BD43" s="36">
        <f t="shared" si="12"/>
        <v>0</v>
      </c>
      <c r="BE43" s="36">
        <f t="shared" si="12"/>
        <v>0</v>
      </c>
      <c r="BF43" s="36">
        <f t="shared" si="12"/>
        <v>0</v>
      </c>
      <c r="BG43" s="36">
        <f t="shared" si="12"/>
        <v>0</v>
      </c>
      <c r="BH43" s="36">
        <f t="shared" si="12"/>
        <v>0</v>
      </c>
      <c r="BI43" s="36">
        <f t="shared" si="9"/>
        <v>0</v>
      </c>
      <c r="BJ43" s="36">
        <f t="shared" si="9"/>
        <v>0</v>
      </c>
      <c r="BK43" s="36">
        <f t="shared" si="9"/>
        <v>0</v>
      </c>
    </row>
    <row r="44" spans="2:63" x14ac:dyDescent="0.25">
      <c r="B44" t="str">
        <f t="shared" si="6"/>
        <v xml:space="preserve">    - spese postali</v>
      </c>
      <c r="C44" s="53">
        <f>+'i_Altri Costi'!B19</f>
        <v>0</v>
      </c>
      <c r="D44" s="36">
        <f t="shared" si="10"/>
        <v>0</v>
      </c>
      <c r="E44" s="36">
        <f t="shared" si="10"/>
        <v>0</v>
      </c>
      <c r="F44" s="36">
        <f t="shared" si="10"/>
        <v>0</v>
      </c>
      <c r="G44" s="36">
        <f t="shared" si="10"/>
        <v>0</v>
      </c>
      <c r="H44" s="36">
        <f t="shared" si="10"/>
        <v>0</v>
      </c>
      <c r="I44" s="36">
        <f t="shared" si="10"/>
        <v>0</v>
      </c>
      <c r="J44" s="36">
        <f t="shared" si="10"/>
        <v>0</v>
      </c>
      <c r="K44" s="36">
        <f t="shared" si="10"/>
        <v>0</v>
      </c>
      <c r="L44" s="36">
        <f t="shared" si="10"/>
        <v>0</v>
      </c>
      <c r="M44" s="36">
        <f t="shared" si="10"/>
        <v>0</v>
      </c>
      <c r="N44" s="36">
        <f t="shared" si="10"/>
        <v>0</v>
      </c>
      <c r="O44" s="36">
        <f t="shared" si="10"/>
        <v>0</v>
      </c>
      <c r="P44" s="36">
        <f t="shared" si="10"/>
        <v>0</v>
      </c>
      <c r="Q44" s="36">
        <f t="shared" si="10"/>
        <v>0</v>
      </c>
      <c r="R44" s="36">
        <f t="shared" si="10"/>
        <v>0</v>
      </c>
      <c r="S44" s="36">
        <f t="shared" si="10"/>
        <v>0</v>
      </c>
      <c r="T44" s="36">
        <f t="shared" ref="E44:AM50" si="13">+T19*$C44</f>
        <v>0</v>
      </c>
      <c r="U44" s="36">
        <f t="shared" si="13"/>
        <v>0</v>
      </c>
      <c r="V44" s="36">
        <f t="shared" si="13"/>
        <v>0</v>
      </c>
      <c r="W44" s="36">
        <f t="shared" si="13"/>
        <v>0</v>
      </c>
      <c r="X44" s="36">
        <f t="shared" si="13"/>
        <v>0</v>
      </c>
      <c r="Y44" s="36">
        <f t="shared" si="13"/>
        <v>0</v>
      </c>
      <c r="Z44" s="36">
        <f t="shared" si="13"/>
        <v>0</v>
      </c>
      <c r="AA44" s="36">
        <f t="shared" si="13"/>
        <v>0</v>
      </c>
      <c r="AB44" s="36">
        <f t="shared" si="13"/>
        <v>0</v>
      </c>
      <c r="AC44" s="36">
        <f t="shared" si="13"/>
        <v>0</v>
      </c>
      <c r="AD44" s="36">
        <f t="shared" si="13"/>
        <v>0</v>
      </c>
      <c r="AE44" s="36">
        <f t="shared" si="13"/>
        <v>0</v>
      </c>
      <c r="AF44" s="36">
        <f t="shared" si="13"/>
        <v>0</v>
      </c>
      <c r="AG44" s="36">
        <f t="shared" si="13"/>
        <v>0</v>
      </c>
      <c r="AH44" s="36">
        <f t="shared" si="13"/>
        <v>0</v>
      </c>
      <c r="AI44" s="36">
        <f t="shared" si="13"/>
        <v>0</v>
      </c>
      <c r="AJ44" s="36">
        <f t="shared" si="13"/>
        <v>0</v>
      </c>
      <c r="AK44" s="36">
        <f t="shared" si="13"/>
        <v>0</v>
      </c>
      <c r="AL44" s="36">
        <f t="shared" si="13"/>
        <v>0</v>
      </c>
      <c r="AM44" s="36">
        <f t="shared" si="13"/>
        <v>0</v>
      </c>
      <c r="AN44" s="36">
        <f t="shared" ref="AN44:BI44" si="14">+AN19*$C44</f>
        <v>0</v>
      </c>
      <c r="AO44" s="36">
        <f t="shared" si="14"/>
        <v>0</v>
      </c>
      <c r="AP44" s="36">
        <f t="shared" si="14"/>
        <v>0</v>
      </c>
      <c r="AQ44" s="36">
        <f t="shared" si="14"/>
        <v>0</v>
      </c>
      <c r="AR44" s="36">
        <f t="shared" si="14"/>
        <v>0</v>
      </c>
      <c r="AS44" s="36">
        <f t="shared" si="14"/>
        <v>0</v>
      </c>
      <c r="AT44" s="36">
        <f t="shared" si="14"/>
        <v>0</v>
      </c>
      <c r="AU44" s="36">
        <f t="shared" si="14"/>
        <v>0</v>
      </c>
      <c r="AV44" s="36">
        <f t="shared" si="14"/>
        <v>0</v>
      </c>
      <c r="AW44" s="36">
        <f t="shared" si="14"/>
        <v>0</v>
      </c>
      <c r="AX44" s="36">
        <f t="shared" si="14"/>
        <v>0</v>
      </c>
      <c r="AY44" s="36">
        <f t="shared" si="14"/>
        <v>0</v>
      </c>
      <c r="AZ44" s="36">
        <f t="shared" si="14"/>
        <v>0</v>
      </c>
      <c r="BA44" s="36">
        <f t="shared" si="14"/>
        <v>0</v>
      </c>
      <c r="BB44" s="36">
        <f t="shared" si="14"/>
        <v>0</v>
      </c>
      <c r="BC44" s="36">
        <f t="shared" si="14"/>
        <v>0</v>
      </c>
      <c r="BD44" s="36">
        <f t="shared" si="14"/>
        <v>0</v>
      </c>
      <c r="BE44" s="36">
        <f t="shared" si="14"/>
        <v>0</v>
      </c>
      <c r="BF44" s="36">
        <f t="shared" si="14"/>
        <v>0</v>
      </c>
      <c r="BG44" s="36">
        <f t="shared" si="14"/>
        <v>0</v>
      </c>
      <c r="BH44" s="36">
        <f t="shared" si="14"/>
        <v>0</v>
      </c>
      <c r="BI44" s="36">
        <f t="shared" si="14"/>
        <v>0</v>
      </c>
      <c r="BJ44" s="36">
        <f t="shared" ref="BJ44:BK44" si="15">+BJ19*$C44</f>
        <v>0</v>
      </c>
      <c r="BK44" s="36">
        <f t="shared" si="15"/>
        <v>0</v>
      </c>
    </row>
    <row r="45" spans="2:63" x14ac:dyDescent="0.25">
      <c r="B45" t="str">
        <f t="shared" si="6"/>
        <v xml:space="preserve">    - oneri bancari</v>
      </c>
      <c r="C45" s="53">
        <f>+'i_Altri Costi'!B20</f>
        <v>0</v>
      </c>
      <c r="D45" s="36">
        <f t="shared" si="10"/>
        <v>0</v>
      </c>
      <c r="E45" s="36">
        <f t="shared" si="13"/>
        <v>0</v>
      </c>
      <c r="F45" s="36">
        <f t="shared" si="13"/>
        <v>0</v>
      </c>
      <c r="G45" s="36">
        <f t="shared" si="13"/>
        <v>0</v>
      </c>
      <c r="H45" s="36">
        <f t="shared" si="13"/>
        <v>0</v>
      </c>
      <c r="I45" s="36">
        <f t="shared" si="13"/>
        <v>0</v>
      </c>
      <c r="J45" s="36">
        <f t="shared" si="13"/>
        <v>0</v>
      </c>
      <c r="K45" s="36">
        <f t="shared" si="13"/>
        <v>0</v>
      </c>
      <c r="L45" s="36">
        <f t="shared" si="13"/>
        <v>0</v>
      </c>
      <c r="M45" s="36">
        <f t="shared" si="13"/>
        <v>0</v>
      </c>
      <c r="N45" s="36">
        <f t="shared" si="13"/>
        <v>0</v>
      </c>
      <c r="O45" s="36">
        <f t="shared" si="13"/>
        <v>0</v>
      </c>
      <c r="P45" s="36">
        <f t="shared" si="13"/>
        <v>0</v>
      </c>
      <c r="Q45" s="36">
        <f t="shared" si="13"/>
        <v>0</v>
      </c>
      <c r="R45" s="36">
        <f t="shared" si="13"/>
        <v>0</v>
      </c>
      <c r="S45" s="36">
        <f t="shared" si="13"/>
        <v>0</v>
      </c>
      <c r="T45" s="36">
        <f t="shared" si="13"/>
        <v>0</v>
      </c>
      <c r="U45" s="36">
        <f t="shared" si="13"/>
        <v>0</v>
      </c>
      <c r="V45" s="36">
        <f t="shared" si="13"/>
        <v>0</v>
      </c>
      <c r="W45" s="36">
        <f t="shared" si="13"/>
        <v>0</v>
      </c>
      <c r="X45" s="36">
        <f t="shared" si="13"/>
        <v>0</v>
      </c>
      <c r="Y45" s="36">
        <f t="shared" si="13"/>
        <v>0</v>
      </c>
      <c r="Z45" s="36">
        <f t="shared" si="13"/>
        <v>0</v>
      </c>
      <c r="AA45" s="36">
        <f t="shared" si="13"/>
        <v>0</v>
      </c>
      <c r="AB45" s="36">
        <f t="shared" si="13"/>
        <v>0</v>
      </c>
      <c r="AC45" s="36">
        <f t="shared" si="13"/>
        <v>0</v>
      </c>
      <c r="AD45" s="36">
        <f t="shared" si="13"/>
        <v>0</v>
      </c>
      <c r="AE45" s="36">
        <f t="shared" si="13"/>
        <v>0</v>
      </c>
      <c r="AF45" s="36">
        <f t="shared" si="13"/>
        <v>0</v>
      </c>
      <c r="AG45" s="36">
        <f t="shared" si="13"/>
        <v>0</v>
      </c>
      <c r="AH45" s="36">
        <f t="shared" si="13"/>
        <v>0</v>
      </c>
      <c r="AI45" s="36">
        <f t="shared" si="13"/>
        <v>0</v>
      </c>
      <c r="AJ45" s="36">
        <f t="shared" si="13"/>
        <v>0</v>
      </c>
      <c r="AK45" s="36">
        <f t="shared" si="13"/>
        <v>0</v>
      </c>
      <c r="AL45" s="36">
        <f t="shared" si="13"/>
        <v>0</v>
      </c>
      <c r="AM45" s="36">
        <f t="shared" si="13"/>
        <v>0</v>
      </c>
      <c r="AN45" s="36">
        <f t="shared" ref="AN45:BI45" si="16">+AN20*$C45</f>
        <v>0</v>
      </c>
      <c r="AO45" s="36">
        <f t="shared" si="16"/>
        <v>0</v>
      </c>
      <c r="AP45" s="36">
        <f t="shared" si="16"/>
        <v>0</v>
      </c>
      <c r="AQ45" s="36">
        <f t="shared" si="16"/>
        <v>0</v>
      </c>
      <c r="AR45" s="36">
        <f t="shared" si="16"/>
        <v>0</v>
      </c>
      <c r="AS45" s="36">
        <f t="shared" si="16"/>
        <v>0</v>
      </c>
      <c r="AT45" s="36">
        <f t="shared" si="16"/>
        <v>0</v>
      </c>
      <c r="AU45" s="36">
        <f t="shared" si="16"/>
        <v>0</v>
      </c>
      <c r="AV45" s="36">
        <f t="shared" si="16"/>
        <v>0</v>
      </c>
      <c r="AW45" s="36">
        <f t="shared" si="16"/>
        <v>0</v>
      </c>
      <c r="AX45" s="36">
        <f t="shared" si="16"/>
        <v>0</v>
      </c>
      <c r="AY45" s="36">
        <f t="shared" si="16"/>
        <v>0</v>
      </c>
      <c r="AZ45" s="36">
        <f t="shared" si="16"/>
        <v>0</v>
      </c>
      <c r="BA45" s="36">
        <f t="shared" si="16"/>
        <v>0</v>
      </c>
      <c r="BB45" s="36">
        <f t="shared" si="16"/>
        <v>0</v>
      </c>
      <c r="BC45" s="36">
        <f t="shared" si="16"/>
        <v>0</v>
      </c>
      <c r="BD45" s="36">
        <f t="shared" si="16"/>
        <v>0</v>
      </c>
      <c r="BE45" s="36">
        <f t="shared" si="16"/>
        <v>0</v>
      </c>
      <c r="BF45" s="36">
        <f t="shared" si="16"/>
        <v>0</v>
      </c>
      <c r="BG45" s="36">
        <f t="shared" si="16"/>
        <v>0</v>
      </c>
      <c r="BH45" s="36">
        <f t="shared" si="16"/>
        <v>0</v>
      </c>
      <c r="BI45" s="36">
        <f t="shared" si="16"/>
        <v>0</v>
      </c>
      <c r="BJ45" s="36">
        <f t="shared" ref="BJ45:BK45" si="17">+BJ20*$C45</f>
        <v>0</v>
      </c>
      <c r="BK45" s="36">
        <f t="shared" si="17"/>
        <v>0</v>
      </c>
    </row>
    <row r="46" spans="2:63" x14ac:dyDescent="0.25">
      <c r="B46" t="str">
        <f t="shared" si="6"/>
        <v xml:space="preserve">    - utenze</v>
      </c>
      <c r="C46" s="53">
        <f>+'i_Altri Costi'!B21</f>
        <v>0</v>
      </c>
      <c r="D46" s="36">
        <f t="shared" ref="D46:D50" si="18">+D21*$C46</f>
        <v>0</v>
      </c>
      <c r="E46" s="36">
        <f t="shared" si="13"/>
        <v>0</v>
      </c>
      <c r="F46" s="36">
        <f t="shared" si="13"/>
        <v>0</v>
      </c>
      <c r="G46" s="36">
        <f t="shared" si="13"/>
        <v>0</v>
      </c>
      <c r="H46" s="36">
        <f t="shared" si="13"/>
        <v>0</v>
      </c>
      <c r="I46" s="36">
        <f t="shared" si="13"/>
        <v>0</v>
      </c>
      <c r="J46" s="36">
        <f t="shared" si="13"/>
        <v>0</v>
      </c>
      <c r="K46" s="36">
        <f t="shared" si="13"/>
        <v>0</v>
      </c>
      <c r="L46" s="36">
        <f t="shared" si="13"/>
        <v>0</v>
      </c>
      <c r="M46" s="36">
        <f t="shared" si="13"/>
        <v>0</v>
      </c>
      <c r="N46" s="36">
        <f t="shared" si="13"/>
        <v>0</v>
      </c>
      <c r="O46" s="36">
        <f t="shared" si="13"/>
        <v>0</v>
      </c>
      <c r="P46" s="36">
        <f t="shared" si="13"/>
        <v>0</v>
      </c>
      <c r="Q46" s="36">
        <f t="shared" si="13"/>
        <v>0</v>
      </c>
      <c r="R46" s="36">
        <f t="shared" si="13"/>
        <v>0</v>
      </c>
      <c r="S46" s="36">
        <f t="shared" si="13"/>
        <v>0</v>
      </c>
      <c r="T46" s="36">
        <f t="shared" si="13"/>
        <v>0</v>
      </c>
      <c r="U46" s="36">
        <f t="shared" si="13"/>
        <v>0</v>
      </c>
      <c r="V46" s="36">
        <f t="shared" si="13"/>
        <v>0</v>
      </c>
      <c r="W46" s="36">
        <f t="shared" si="13"/>
        <v>0</v>
      </c>
      <c r="X46" s="36">
        <f t="shared" si="13"/>
        <v>0</v>
      </c>
      <c r="Y46" s="36">
        <f t="shared" si="13"/>
        <v>0</v>
      </c>
      <c r="Z46" s="36">
        <f t="shared" si="13"/>
        <v>0</v>
      </c>
      <c r="AA46" s="36">
        <f t="shared" si="13"/>
        <v>0</v>
      </c>
      <c r="AB46" s="36">
        <f t="shared" si="13"/>
        <v>0</v>
      </c>
      <c r="AC46" s="36">
        <f t="shared" si="13"/>
        <v>0</v>
      </c>
      <c r="AD46" s="36">
        <f t="shared" si="13"/>
        <v>0</v>
      </c>
      <c r="AE46" s="36">
        <f t="shared" si="13"/>
        <v>0</v>
      </c>
      <c r="AF46" s="36">
        <f t="shared" si="13"/>
        <v>0</v>
      </c>
      <c r="AG46" s="36">
        <f t="shared" si="13"/>
        <v>0</v>
      </c>
      <c r="AH46" s="36">
        <f t="shared" si="13"/>
        <v>0</v>
      </c>
      <c r="AI46" s="36">
        <f t="shared" si="13"/>
        <v>0</v>
      </c>
      <c r="AJ46" s="36">
        <f t="shared" si="13"/>
        <v>0</v>
      </c>
      <c r="AK46" s="36">
        <f t="shared" si="13"/>
        <v>0</v>
      </c>
      <c r="AL46" s="36">
        <f t="shared" si="13"/>
        <v>0</v>
      </c>
      <c r="AM46" s="36">
        <f t="shared" si="13"/>
        <v>0</v>
      </c>
      <c r="AN46" s="36">
        <f t="shared" ref="AN46:BI46" si="19">+AN21*$C46</f>
        <v>0</v>
      </c>
      <c r="AO46" s="36">
        <f t="shared" si="19"/>
        <v>0</v>
      </c>
      <c r="AP46" s="36">
        <f t="shared" si="19"/>
        <v>0</v>
      </c>
      <c r="AQ46" s="36">
        <f t="shared" si="19"/>
        <v>0</v>
      </c>
      <c r="AR46" s="36">
        <f t="shared" si="19"/>
        <v>0</v>
      </c>
      <c r="AS46" s="36">
        <f t="shared" si="19"/>
        <v>0</v>
      </c>
      <c r="AT46" s="36">
        <f t="shared" si="19"/>
        <v>0</v>
      </c>
      <c r="AU46" s="36">
        <f t="shared" si="19"/>
        <v>0</v>
      </c>
      <c r="AV46" s="36">
        <f t="shared" si="19"/>
        <v>0</v>
      </c>
      <c r="AW46" s="36">
        <f t="shared" si="19"/>
        <v>0</v>
      </c>
      <c r="AX46" s="36">
        <f t="shared" si="19"/>
        <v>0</v>
      </c>
      <c r="AY46" s="36">
        <f t="shared" si="19"/>
        <v>0</v>
      </c>
      <c r="AZ46" s="36">
        <f t="shared" si="19"/>
        <v>0</v>
      </c>
      <c r="BA46" s="36">
        <f t="shared" si="19"/>
        <v>0</v>
      </c>
      <c r="BB46" s="36">
        <f t="shared" si="19"/>
        <v>0</v>
      </c>
      <c r="BC46" s="36">
        <f t="shared" si="19"/>
        <v>0</v>
      </c>
      <c r="BD46" s="36">
        <f t="shared" si="19"/>
        <v>0</v>
      </c>
      <c r="BE46" s="36">
        <f t="shared" si="19"/>
        <v>0</v>
      </c>
      <c r="BF46" s="36">
        <f t="shared" si="19"/>
        <v>0</v>
      </c>
      <c r="BG46" s="36">
        <f t="shared" si="19"/>
        <v>0</v>
      </c>
      <c r="BH46" s="36">
        <f t="shared" si="19"/>
        <v>0</v>
      </c>
      <c r="BI46" s="36">
        <f t="shared" si="19"/>
        <v>0</v>
      </c>
      <c r="BJ46" s="36">
        <f t="shared" ref="BJ46:BK46" si="20">+BJ21*$C46</f>
        <v>0</v>
      </c>
      <c r="BK46" s="36">
        <f t="shared" si="20"/>
        <v>0</v>
      </c>
    </row>
    <row r="47" spans="2:63" x14ac:dyDescent="0.25">
      <c r="B47" t="str">
        <f t="shared" si="6"/>
        <v xml:space="preserve">    - affitti e locazioni passive</v>
      </c>
      <c r="C47" s="53">
        <f>+'i_Altri Costi'!B22</f>
        <v>0</v>
      </c>
      <c r="D47" s="36">
        <f t="shared" si="18"/>
        <v>0</v>
      </c>
      <c r="E47" s="36">
        <f t="shared" si="13"/>
        <v>0</v>
      </c>
      <c r="F47" s="36">
        <f t="shared" si="13"/>
        <v>0</v>
      </c>
      <c r="G47" s="36">
        <f t="shared" si="13"/>
        <v>0</v>
      </c>
      <c r="H47" s="36">
        <f t="shared" si="13"/>
        <v>0</v>
      </c>
      <c r="I47" s="36">
        <f t="shared" si="13"/>
        <v>0</v>
      </c>
      <c r="J47" s="36">
        <f t="shared" si="13"/>
        <v>0</v>
      </c>
      <c r="K47" s="36">
        <f t="shared" si="13"/>
        <v>0</v>
      </c>
      <c r="L47" s="36">
        <f t="shared" si="13"/>
        <v>0</v>
      </c>
      <c r="M47" s="36">
        <f t="shared" si="13"/>
        <v>0</v>
      </c>
      <c r="N47" s="36">
        <f t="shared" si="13"/>
        <v>0</v>
      </c>
      <c r="O47" s="36">
        <f t="shared" si="13"/>
        <v>0</v>
      </c>
      <c r="P47" s="36">
        <f t="shared" si="13"/>
        <v>0</v>
      </c>
      <c r="Q47" s="36">
        <f t="shared" si="13"/>
        <v>0</v>
      </c>
      <c r="R47" s="36">
        <f t="shared" si="13"/>
        <v>0</v>
      </c>
      <c r="S47" s="36">
        <f t="shared" si="13"/>
        <v>0</v>
      </c>
      <c r="T47" s="36">
        <f t="shared" si="13"/>
        <v>0</v>
      </c>
      <c r="U47" s="36">
        <f t="shared" si="13"/>
        <v>0</v>
      </c>
      <c r="V47" s="36">
        <f t="shared" si="13"/>
        <v>0</v>
      </c>
      <c r="W47" s="36">
        <f t="shared" si="13"/>
        <v>0</v>
      </c>
      <c r="X47" s="36">
        <f t="shared" si="13"/>
        <v>0</v>
      </c>
      <c r="Y47" s="36">
        <f t="shared" si="13"/>
        <v>0</v>
      </c>
      <c r="Z47" s="36">
        <f t="shared" si="13"/>
        <v>0</v>
      </c>
      <c r="AA47" s="36">
        <f t="shared" si="13"/>
        <v>0</v>
      </c>
      <c r="AB47" s="36">
        <f t="shared" si="13"/>
        <v>0</v>
      </c>
      <c r="AC47" s="36">
        <f t="shared" si="13"/>
        <v>0</v>
      </c>
      <c r="AD47" s="36">
        <f t="shared" si="13"/>
        <v>0</v>
      </c>
      <c r="AE47" s="36">
        <f t="shared" si="13"/>
        <v>0</v>
      </c>
      <c r="AF47" s="36">
        <f t="shared" si="13"/>
        <v>0</v>
      </c>
      <c r="AG47" s="36">
        <f t="shared" si="13"/>
        <v>0</v>
      </c>
      <c r="AH47" s="36">
        <f t="shared" si="13"/>
        <v>0</v>
      </c>
      <c r="AI47" s="36">
        <f t="shared" si="13"/>
        <v>0</v>
      </c>
      <c r="AJ47" s="36">
        <f t="shared" si="13"/>
        <v>0</v>
      </c>
      <c r="AK47" s="36">
        <f t="shared" si="13"/>
        <v>0</v>
      </c>
      <c r="AL47" s="36">
        <f t="shared" si="13"/>
        <v>0</v>
      </c>
      <c r="AM47" s="36">
        <f t="shared" si="13"/>
        <v>0</v>
      </c>
      <c r="AN47" s="36">
        <f t="shared" ref="AN47:BI47" si="21">+AN22*$C47</f>
        <v>0</v>
      </c>
      <c r="AO47" s="36">
        <f t="shared" si="21"/>
        <v>0</v>
      </c>
      <c r="AP47" s="36">
        <f t="shared" si="21"/>
        <v>0</v>
      </c>
      <c r="AQ47" s="36">
        <f t="shared" si="21"/>
        <v>0</v>
      </c>
      <c r="AR47" s="36">
        <f t="shared" si="21"/>
        <v>0</v>
      </c>
      <c r="AS47" s="36">
        <f t="shared" si="21"/>
        <v>0</v>
      </c>
      <c r="AT47" s="36">
        <f t="shared" si="21"/>
        <v>0</v>
      </c>
      <c r="AU47" s="36">
        <f t="shared" si="21"/>
        <v>0</v>
      </c>
      <c r="AV47" s="36">
        <f t="shared" si="21"/>
        <v>0</v>
      </c>
      <c r="AW47" s="36">
        <f t="shared" si="21"/>
        <v>0</v>
      </c>
      <c r="AX47" s="36">
        <f t="shared" si="21"/>
        <v>0</v>
      </c>
      <c r="AY47" s="36">
        <f t="shared" si="21"/>
        <v>0</v>
      </c>
      <c r="AZ47" s="36">
        <f t="shared" si="21"/>
        <v>0</v>
      </c>
      <c r="BA47" s="36">
        <f t="shared" si="21"/>
        <v>0</v>
      </c>
      <c r="BB47" s="36">
        <f t="shared" si="21"/>
        <v>0</v>
      </c>
      <c r="BC47" s="36">
        <f t="shared" si="21"/>
        <v>0</v>
      </c>
      <c r="BD47" s="36">
        <f t="shared" si="21"/>
        <v>0</v>
      </c>
      <c r="BE47" s="36">
        <f t="shared" si="21"/>
        <v>0</v>
      </c>
      <c r="BF47" s="36">
        <f t="shared" si="21"/>
        <v>0</v>
      </c>
      <c r="BG47" s="36">
        <f t="shared" si="21"/>
        <v>0</v>
      </c>
      <c r="BH47" s="36">
        <f t="shared" si="21"/>
        <v>0</v>
      </c>
      <c r="BI47" s="36">
        <f t="shared" si="21"/>
        <v>0</v>
      </c>
      <c r="BJ47" s="36">
        <f t="shared" ref="BJ47:BK47" si="22">+BJ22*$C47</f>
        <v>0</v>
      </c>
      <c r="BK47" s="36">
        <f t="shared" si="22"/>
        <v>0</v>
      </c>
    </row>
    <row r="48" spans="2:63" x14ac:dyDescent="0.25">
      <c r="B48" t="str">
        <f t="shared" si="6"/>
        <v xml:space="preserve">    - altri costi amministrativi</v>
      </c>
      <c r="C48" s="53">
        <f>+'i_Altri Costi'!B23</f>
        <v>0</v>
      </c>
      <c r="D48" s="36">
        <f t="shared" si="18"/>
        <v>0</v>
      </c>
      <c r="E48" s="36">
        <f t="shared" si="13"/>
        <v>0</v>
      </c>
      <c r="F48" s="36">
        <f t="shared" si="13"/>
        <v>0</v>
      </c>
      <c r="G48" s="36">
        <f t="shared" si="13"/>
        <v>0</v>
      </c>
      <c r="H48" s="36">
        <f t="shared" si="13"/>
        <v>0</v>
      </c>
      <c r="I48" s="36">
        <f t="shared" si="13"/>
        <v>0</v>
      </c>
      <c r="J48" s="36">
        <f t="shared" si="13"/>
        <v>0</v>
      </c>
      <c r="K48" s="36">
        <f t="shared" si="13"/>
        <v>0</v>
      </c>
      <c r="L48" s="36">
        <f t="shared" si="13"/>
        <v>0</v>
      </c>
      <c r="M48" s="36">
        <f t="shared" si="13"/>
        <v>0</v>
      </c>
      <c r="N48" s="36">
        <f t="shared" si="13"/>
        <v>0</v>
      </c>
      <c r="O48" s="36">
        <f t="shared" si="13"/>
        <v>0</v>
      </c>
      <c r="P48" s="36">
        <f t="shared" si="13"/>
        <v>0</v>
      </c>
      <c r="Q48" s="36">
        <f t="shared" si="13"/>
        <v>0</v>
      </c>
      <c r="R48" s="36">
        <f t="shared" si="13"/>
        <v>0</v>
      </c>
      <c r="S48" s="36">
        <f t="shared" si="13"/>
        <v>0</v>
      </c>
      <c r="T48" s="36">
        <f t="shared" si="13"/>
        <v>0</v>
      </c>
      <c r="U48" s="36">
        <f t="shared" si="13"/>
        <v>0</v>
      </c>
      <c r="V48" s="36">
        <f t="shared" si="13"/>
        <v>0</v>
      </c>
      <c r="W48" s="36">
        <f t="shared" si="13"/>
        <v>0</v>
      </c>
      <c r="X48" s="36">
        <f t="shared" si="13"/>
        <v>0</v>
      </c>
      <c r="Y48" s="36">
        <f t="shared" si="13"/>
        <v>0</v>
      </c>
      <c r="Z48" s="36">
        <f t="shared" si="13"/>
        <v>0</v>
      </c>
      <c r="AA48" s="36">
        <f t="shared" si="13"/>
        <v>0</v>
      </c>
      <c r="AB48" s="36">
        <f t="shared" si="13"/>
        <v>0</v>
      </c>
      <c r="AC48" s="36">
        <f t="shared" si="13"/>
        <v>0</v>
      </c>
      <c r="AD48" s="36">
        <f t="shared" si="13"/>
        <v>0</v>
      </c>
      <c r="AE48" s="36">
        <f t="shared" si="13"/>
        <v>0</v>
      </c>
      <c r="AF48" s="36">
        <f t="shared" si="13"/>
        <v>0</v>
      </c>
      <c r="AG48" s="36">
        <f t="shared" si="13"/>
        <v>0</v>
      </c>
      <c r="AH48" s="36">
        <f t="shared" si="13"/>
        <v>0</v>
      </c>
      <c r="AI48" s="36">
        <f t="shared" si="13"/>
        <v>0</v>
      </c>
      <c r="AJ48" s="36">
        <f t="shared" si="13"/>
        <v>0</v>
      </c>
      <c r="AK48" s="36">
        <f t="shared" si="13"/>
        <v>0</v>
      </c>
      <c r="AL48" s="36">
        <f t="shared" si="13"/>
        <v>0</v>
      </c>
      <c r="AM48" s="36">
        <f t="shared" si="13"/>
        <v>0</v>
      </c>
      <c r="AN48" s="36">
        <f t="shared" ref="AN48:BI48" si="23">+AN23*$C48</f>
        <v>0</v>
      </c>
      <c r="AO48" s="36">
        <f t="shared" si="23"/>
        <v>0</v>
      </c>
      <c r="AP48" s="36">
        <f t="shared" si="23"/>
        <v>0</v>
      </c>
      <c r="AQ48" s="36">
        <f t="shared" si="23"/>
        <v>0</v>
      </c>
      <c r="AR48" s="36">
        <f t="shared" si="23"/>
        <v>0</v>
      </c>
      <c r="AS48" s="36">
        <f t="shared" si="23"/>
        <v>0</v>
      </c>
      <c r="AT48" s="36">
        <f t="shared" si="23"/>
        <v>0</v>
      </c>
      <c r="AU48" s="36">
        <f t="shared" si="23"/>
        <v>0</v>
      </c>
      <c r="AV48" s="36">
        <f t="shared" si="23"/>
        <v>0</v>
      </c>
      <c r="AW48" s="36">
        <f t="shared" si="23"/>
        <v>0</v>
      </c>
      <c r="AX48" s="36">
        <f t="shared" si="23"/>
        <v>0</v>
      </c>
      <c r="AY48" s="36">
        <f t="shared" si="23"/>
        <v>0</v>
      </c>
      <c r="AZ48" s="36">
        <f t="shared" si="23"/>
        <v>0</v>
      </c>
      <c r="BA48" s="36">
        <f t="shared" si="23"/>
        <v>0</v>
      </c>
      <c r="BB48" s="36">
        <f t="shared" si="23"/>
        <v>0</v>
      </c>
      <c r="BC48" s="36">
        <f t="shared" si="23"/>
        <v>0</v>
      </c>
      <c r="BD48" s="36">
        <f t="shared" si="23"/>
        <v>0</v>
      </c>
      <c r="BE48" s="36">
        <f t="shared" si="23"/>
        <v>0</v>
      </c>
      <c r="BF48" s="36">
        <f t="shared" si="23"/>
        <v>0</v>
      </c>
      <c r="BG48" s="36">
        <f t="shared" si="23"/>
        <v>0</v>
      </c>
      <c r="BH48" s="36">
        <f t="shared" si="23"/>
        <v>0</v>
      </c>
      <c r="BI48" s="36">
        <f t="shared" si="23"/>
        <v>0</v>
      </c>
      <c r="BJ48" s="36">
        <f t="shared" ref="BJ48:BK48" si="24">+BJ23*$C48</f>
        <v>0</v>
      </c>
      <c r="BK48" s="36">
        <f t="shared" si="24"/>
        <v>0</v>
      </c>
    </row>
    <row r="49" spans="2:63" x14ac:dyDescent="0.25">
      <c r="B49" t="str">
        <f t="shared" si="6"/>
        <v xml:space="preserve">    - costi diversi</v>
      </c>
      <c r="C49" s="53">
        <f>+'i_Altri Costi'!B24</f>
        <v>0</v>
      </c>
      <c r="D49" s="36">
        <f t="shared" si="18"/>
        <v>0</v>
      </c>
      <c r="E49" s="36">
        <f t="shared" si="13"/>
        <v>0</v>
      </c>
      <c r="F49" s="36">
        <f t="shared" si="13"/>
        <v>0</v>
      </c>
      <c r="G49" s="36">
        <f t="shared" si="13"/>
        <v>0</v>
      </c>
      <c r="H49" s="36">
        <f t="shared" si="13"/>
        <v>0</v>
      </c>
      <c r="I49" s="36">
        <f t="shared" si="13"/>
        <v>0</v>
      </c>
      <c r="J49" s="36">
        <f t="shared" si="13"/>
        <v>0</v>
      </c>
      <c r="K49" s="36">
        <f t="shared" si="13"/>
        <v>0</v>
      </c>
      <c r="L49" s="36">
        <f t="shared" si="13"/>
        <v>0</v>
      </c>
      <c r="M49" s="36">
        <f t="shared" si="13"/>
        <v>0</v>
      </c>
      <c r="N49" s="36">
        <f t="shared" si="13"/>
        <v>0</v>
      </c>
      <c r="O49" s="36">
        <f t="shared" si="13"/>
        <v>0</v>
      </c>
      <c r="P49" s="36">
        <f t="shared" si="13"/>
        <v>0</v>
      </c>
      <c r="Q49" s="36">
        <f t="shared" si="13"/>
        <v>0</v>
      </c>
      <c r="R49" s="36">
        <f t="shared" si="13"/>
        <v>0</v>
      </c>
      <c r="S49" s="36">
        <f t="shared" si="13"/>
        <v>0</v>
      </c>
      <c r="T49" s="36">
        <f t="shared" si="13"/>
        <v>0</v>
      </c>
      <c r="U49" s="36">
        <f t="shared" si="13"/>
        <v>0</v>
      </c>
      <c r="V49" s="36">
        <f t="shared" si="13"/>
        <v>0</v>
      </c>
      <c r="W49" s="36">
        <f t="shared" si="13"/>
        <v>0</v>
      </c>
      <c r="X49" s="36">
        <f t="shared" si="13"/>
        <v>0</v>
      </c>
      <c r="Y49" s="36">
        <f t="shared" si="13"/>
        <v>0</v>
      </c>
      <c r="Z49" s="36">
        <f t="shared" si="13"/>
        <v>0</v>
      </c>
      <c r="AA49" s="36">
        <f t="shared" si="13"/>
        <v>0</v>
      </c>
      <c r="AB49" s="36">
        <f t="shared" si="13"/>
        <v>0</v>
      </c>
      <c r="AC49" s="36">
        <f t="shared" si="13"/>
        <v>0</v>
      </c>
      <c r="AD49" s="36">
        <f t="shared" si="13"/>
        <v>0</v>
      </c>
      <c r="AE49" s="36">
        <f t="shared" si="13"/>
        <v>0</v>
      </c>
      <c r="AF49" s="36">
        <f t="shared" si="13"/>
        <v>0</v>
      </c>
      <c r="AG49" s="36">
        <f t="shared" si="13"/>
        <v>0</v>
      </c>
      <c r="AH49" s="36">
        <f t="shared" si="13"/>
        <v>0</v>
      </c>
      <c r="AI49" s="36">
        <f t="shared" si="13"/>
        <v>0</v>
      </c>
      <c r="AJ49" s="36">
        <f t="shared" si="13"/>
        <v>0</v>
      </c>
      <c r="AK49" s="36">
        <f t="shared" si="13"/>
        <v>0</v>
      </c>
      <c r="AL49" s="36">
        <f t="shared" si="13"/>
        <v>0</v>
      </c>
      <c r="AM49" s="36">
        <f t="shared" si="13"/>
        <v>0</v>
      </c>
      <c r="AN49" s="36">
        <f t="shared" ref="AN49:BI49" si="25">+AN24*$C49</f>
        <v>0</v>
      </c>
      <c r="AO49" s="36">
        <f t="shared" si="25"/>
        <v>0</v>
      </c>
      <c r="AP49" s="36">
        <f t="shared" si="25"/>
        <v>0</v>
      </c>
      <c r="AQ49" s="36">
        <f t="shared" si="25"/>
        <v>0</v>
      </c>
      <c r="AR49" s="36">
        <f t="shared" si="25"/>
        <v>0</v>
      </c>
      <c r="AS49" s="36">
        <f t="shared" si="25"/>
        <v>0</v>
      </c>
      <c r="AT49" s="36">
        <f t="shared" si="25"/>
        <v>0</v>
      </c>
      <c r="AU49" s="36">
        <f t="shared" si="25"/>
        <v>0</v>
      </c>
      <c r="AV49" s="36">
        <f t="shared" si="25"/>
        <v>0</v>
      </c>
      <c r="AW49" s="36">
        <f t="shared" si="25"/>
        <v>0</v>
      </c>
      <c r="AX49" s="36">
        <f t="shared" si="25"/>
        <v>0</v>
      </c>
      <c r="AY49" s="36">
        <f t="shared" si="25"/>
        <v>0</v>
      </c>
      <c r="AZ49" s="36">
        <f t="shared" si="25"/>
        <v>0</v>
      </c>
      <c r="BA49" s="36">
        <f t="shared" si="25"/>
        <v>0</v>
      </c>
      <c r="BB49" s="36">
        <f t="shared" si="25"/>
        <v>0</v>
      </c>
      <c r="BC49" s="36">
        <f t="shared" si="25"/>
        <v>0</v>
      </c>
      <c r="BD49" s="36">
        <f t="shared" si="25"/>
        <v>0</v>
      </c>
      <c r="BE49" s="36">
        <f t="shared" si="25"/>
        <v>0</v>
      </c>
      <c r="BF49" s="36">
        <f t="shared" si="25"/>
        <v>0</v>
      </c>
      <c r="BG49" s="36">
        <f t="shared" si="25"/>
        <v>0</v>
      </c>
      <c r="BH49" s="36">
        <f t="shared" si="25"/>
        <v>0</v>
      </c>
      <c r="BI49" s="36">
        <f t="shared" si="25"/>
        <v>0</v>
      </c>
      <c r="BJ49" s="36">
        <f t="shared" ref="BJ49:BK49" si="26">+BJ24*$C49</f>
        <v>0</v>
      </c>
      <c r="BK49" s="36">
        <f t="shared" si="26"/>
        <v>0</v>
      </c>
    </row>
    <row r="50" spans="2:63" x14ac:dyDescent="0.25">
      <c r="B50" t="str">
        <f t="shared" si="6"/>
        <v xml:space="preserve">    - premi assicurativi</v>
      </c>
      <c r="C50" s="53">
        <f>+'i_Altri Costi'!B25</f>
        <v>0</v>
      </c>
      <c r="D50" s="36">
        <f t="shared" si="18"/>
        <v>0</v>
      </c>
      <c r="E50" s="36">
        <f t="shared" si="13"/>
        <v>0</v>
      </c>
      <c r="F50" s="36">
        <f t="shared" si="13"/>
        <v>0</v>
      </c>
      <c r="G50" s="36">
        <f t="shared" si="13"/>
        <v>0</v>
      </c>
      <c r="H50" s="36">
        <f t="shared" si="13"/>
        <v>0</v>
      </c>
      <c r="I50" s="36">
        <f t="shared" si="13"/>
        <v>0</v>
      </c>
      <c r="J50" s="36">
        <f t="shared" si="13"/>
        <v>0</v>
      </c>
      <c r="K50" s="36">
        <f t="shared" si="13"/>
        <v>0</v>
      </c>
      <c r="L50" s="36">
        <f t="shared" si="13"/>
        <v>0</v>
      </c>
      <c r="M50" s="36">
        <f t="shared" si="13"/>
        <v>0</v>
      </c>
      <c r="N50" s="36">
        <f t="shared" si="13"/>
        <v>0</v>
      </c>
      <c r="O50" s="36">
        <f t="shared" si="13"/>
        <v>0</v>
      </c>
      <c r="P50" s="36">
        <f t="shared" si="13"/>
        <v>0</v>
      </c>
      <c r="Q50" s="36">
        <f t="shared" si="13"/>
        <v>0</v>
      </c>
      <c r="R50" s="36">
        <f t="shared" si="13"/>
        <v>0</v>
      </c>
      <c r="S50" s="36">
        <f t="shared" si="13"/>
        <v>0</v>
      </c>
      <c r="T50" s="36">
        <f t="shared" si="13"/>
        <v>0</v>
      </c>
      <c r="U50" s="36">
        <f t="shared" si="13"/>
        <v>0</v>
      </c>
      <c r="V50" s="36">
        <f t="shared" si="13"/>
        <v>0</v>
      </c>
      <c r="W50" s="36">
        <f t="shared" si="13"/>
        <v>0</v>
      </c>
      <c r="X50" s="36">
        <f t="shared" si="13"/>
        <v>0</v>
      </c>
      <c r="Y50" s="36">
        <f t="shared" si="13"/>
        <v>0</v>
      </c>
      <c r="Z50" s="36">
        <f t="shared" si="13"/>
        <v>0</v>
      </c>
      <c r="AA50" s="36">
        <f t="shared" si="13"/>
        <v>0</v>
      </c>
      <c r="AB50" s="36">
        <f t="shared" si="13"/>
        <v>0</v>
      </c>
      <c r="AC50" s="36">
        <f t="shared" si="13"/>
        <v>0</v>
      </c>
      <c r="AD50" s="36">
        <f t="shared" si="13"/>
        <v>0</v>
      </c>
      <c r="AE50" s="36">
        <f t="shared" si="13"/>
        <v>0</v>
      </c>
      <c r="AF50" s="36">
        <f t="shared" si="13"/>
        <v>0</v>
      </c>
      <c r="AG50" s="36">
        <f t="shared" si="13"/>
        <v>0</v>
      </c>
      <c r="AH50" s="36">
        <f t="shared" si="13"/>
        <v>0</v>
      </c>
      <c r="AI50" s="36">
        <f t="shared" si="13"/>
        <v>0</v>
      </c>
      <c r="AJ50" s="36">
        <f t="shared" si="13"/>
        <v>0</v>
      </c>
      <c r="AK50" s="36">
        <f t="shared" si="13"/>
        <v>0</v>
      </c>
      <c r="AL50" s="36">
        <f t="shared" si="13"/>
        <v>0</v>
      </c>
      <c r="AM50" s="36">
        <f t="shared" si="13"/>
        <v>0</v>
      </c>
      <c r="AN50" s="36">
        <f t="shared" ref="AN50:BI50" si="27">+AN25*$C50</f>
        <v>0</v>
      </c>
      <c r="AO50" s="36">
        <f t="shared" si="27"/>
        <v>0</v>
      </c>
      <c r="AP50" s="36">
        <f t="shared" si="27"/>
        <v>0</v>
      </c>
      <c r="AQ50" s="36">
        <f t="shared" si="27"/>
        <v>0</v>
      </c>
      <c r="AR50" s="36">
        <f t="shared" si="27"/>
        <v>0</v>
      </c>
      <c r="AS50" s="36">
        <f t="shared" si="27"/>
        <v>0</v>
      </c>
      <c r="AT50" s="36">
        <f t="shared" si="27"/>
        <v>0</v>
      </c>
      <c r="AU50" s="36">
        <f t="shared" si="27"/>
        <v>0</v>
      </c>
      <c r="AV50" s="36">
        <f t="shared" si="27"/>
        <v>0</v>
      </c>
      <c r="AW50" s="36">
        <f t="shared" si="27"/>
        <v>0</v>
      </c>
      <c r="AX50" s="36">
        <f t="shared" si="27"/>
        <v>0</v>
      </c>
      <c r="AY50" s="36">
        <f t="shared" si="27"/>
        <v>0</v>
      </c>
      <c r="AZ50" s="36">
        <f t="shared" si="27"/>
        <v>0</v>
      </c>
      <c r="BA50" s="36">
        <f t="shared" si="27"/>
        <v>0</v>
      </c>
      <c r="BB50" s="36">
        <f t="shared" si="27"/>
        <v>0</v>
      </c>
      <c r="BC50" s="36">
        <f t="shared" si="27"/>
        <v>0</v>
      </c>
      <c r="BD50" s="36">
        <f t="shared" si="27"/>
        <v>0</v>
      </c>
      <c r="BE50" s="36">
        <f t="shared" si="27"/>
        <v>0</v>
      </c>
      <c r="BF50" s="36">
        <f t="shared" si="27"/>
        <v>0</v>
      </c>
      <c r="BG50" s="36">
        <f t="shared" si="27"/>
        <v>0</v>
      </c>
      <c r="BH50" s="36">
        <f t="shared" si="27"/>
        <v>0</v>
      </c>
      <c r="BI50" s="36">
        <f t="shared" si="27"/>
        <v>0</v>
      </c>
      <c r="BJ50" s="36">
        <f t="shared" ref="BJ50:BK50" si="28">+BJ25*$C50</f>
        <v>0</v>
      </c>
      <c r="BK50" s="36">
        <f t="shared" si="28"/>
        <v>0</v>
      </c>
    </row>
    <row r="51" spans="2:63" s="101" customFormat="1" x14ac:dyDescent="0.25">
      <c r="C51" s="101" t="s">
        <v>143</v>
      </c>
      <c r="D51" s="102">
        <f>SUM(D29:D50)</f>
        <v>0</v>
      </c>
      <c r="E51" s="102">
        <f t="shared" ref="E51:AM51" si="29">SUM(E29:E50)</f>
        <v>0</v>
      </c>
      <c r="F51" s="102">
        <f t="shared" si="29"/>
        <v>0</v>
      </c>
      <c r="G51" s="102">
        <f t="shared" si="29"/>
        <v>0</v>
      </c>
      <c r="H51" s="102">
        <f t="shared" si="29"/>
        <v>0</v>
      </c>
      <c r="I51" s="102">
        <f t="shared" si="29"/>
        <v>0</v>
      </c>
      <c r="J51" s="102">
        <f t="shared" si="29"/>
        <v>0</v>
      </c>
      <c r="K51" s="102">
        <f t="shared" si="29"/>
        <v>0</v>
      </c>
      <c r="L51" s="102">
        <f t="shared" si="29"/>
        <v>0</v>
      </c>
      <c r="M51" s="102">
        <f t="shared" si="29"/>
        <v>0</v>
      </c>
      <c r="N51" s="102">
        <f t="shared" si="29"/>
        <v>0</v>
      </c>
      <c r="O51" s="102">
        <f t="shared" si="29"/>
        <v>0</v>
      </c>
      <c r="P51" s="102">
        <f t="shared" si="29"/>
        <v>0</v>
      </c>
      <c r="Q51" s="102">
        <f t="shared" si="29"/>
        <v>0</v>
      </c>
      <c r="R51" s="102">
        <f t="shared" si="29"/>
        <v>0</v>
      </c>
      <c r="S51" s="102">
        <f t="shared" si="29"/>
        <v>0</v>
      </c>
      <c r="T51" s="102">
        <f t="shared" si="29"/>
        <v>0</v>
      </c>
      <c r="U51" s="102">
        <f t="shared" si="29"/>
        <v>0</v>
      </c>
      <c r="V51" s="102">
        <f t="shared" si="29"/>
        <v>0</v>
      </c>
      <c r="W51" s="102">
        <f t="shared" si="29"/>
        <v>0</v>
      </c>
      <c r="X51" s="102">
        <f t="shared" si="29"/>
        <v>0</v>
      </c>
      <c r="Y51" s="102">
        <f t="shared" si="29"/>
        <v>0</v>
      </c>
      <c r="Z51" s="102">
        <f t="shared" si="29"/>
        <v>0</v>
      </c>
      <c r="AA51" s="102">
        <f t="shared" si="29"/>
        <v>0</v>
      </c>
      <c r="AB51" s="102">
        <f t="shared" si="29"/>
        <v>0</v>
      </c>
      <c r="AC51" s="102">
        <f t="shared" si="29"/>
        <v>0</v>
      </c>
      <c r="AD51" s="102">
        <f t="shared" si="29"/>
        <v>0</v>
      </c>
      <c r="AE51" s="102">
        <f t="shared" si="29"/>
        <v>0</v>
      </c>
      <c r="AF51" s="102">
        <f t="shared" si="29"/>
        <v>0</v>
      </c>
      <c r="AG51" s="102">
        <f t="shared" si="29"/>
        <v>0</v>
      </c>
      <c r="AH51" s="102">
        <f t="shared" si="29"/>
        <v>0</v>
      </c>
      <c r="AI51" s="102">
        <f t="shared" si="29"/>
        <v>0</v>
      </c>
      <c r="AJ51" s="102">
        <f t="shared" si="29"/>
        <v>0</v>
      </c>
      <c r="AK51" s="102">
        <f t="shared" si="29"/>
        <v>0</v>
      </c>
      <c r="AL51" s="102">
        <f t="shared" si="29"/>
        <v>0</v>
      </c>
      <c r="AM51" s="102">
        <f t="shared" si="29"/>
        <v>0</v>
      </c>
      <c r="AN51" s="102">
        <f t="shared" ref="AN51:BI51" si="30">SUM(AN29:AN50)</f>
        <v>0</v>
      </c>
      <c r="AO51" s="102">
        <f t="shared" si="30"/>
        <v>0</v>
      </c>
      <c r="AP51" s="102">
        <f t="shared" si="30"/>
        <v>0</v>
      </c>
      <c r="AQ51" s="102">
        <f t="shared" si="30"/>
        <v>0</v>
      </c>
      <c r="AR51" s="102">
        <f t="shared" si="30"/>
        <v>0</v>
      </c>
      <c r="AS51" s="102">
        <f t="shared" si="30"/>
        <v>0</v>
      </c>
      <c r="AT51" s="102">
        <f t="shared" si="30"/>
        <v>0</v>
      </c>
      <c r="AU51" s="102">
        <f t="shared" si="30"/>
        <v>0</v>
      </c>
      <c r="AV51" s="102">
        <f t="shared" si="30"/>
        <v>0</v>
      </c>
      <c r="AW51" s="102">
        <f t="shared" si="30"/>
        <v>0</v>
      </c>
      <c r="AX51" s="102">
        <f t="shared" si="30"/>
        <v>0</v>
      </c>
      <c r="AY51" s="102">
        <f t="shared" si="30"/>
        <v>0</v>
      </c>
      <c r="AZ51" s="102">
        <f t="shared" si="30"/>
        <v>0</v>
      </c>
      <c r="BA51" s="102">
        <f t="shared" si="30"/>
        <v>0</v>
      </c>
      <c r="BB51" s="102">
        <f t="shared" si="30"/>
        <v>0</v>
      </c>
      <c r="BC51" s="102">
        <f t="shared" si="30"/>
        <v>0</v>
      </c>
      <c r="BD51" s="102">
        <f t="shared" si="30"/>
        <v>0</v>
      </c>
      <c r="BE51" s="102">
        <f t="shared" si="30"/>
        <v>0</v>
      </c>
      <c r="BF51" s="102">
        <f t="shared" si="30"/>
        <v>0</v>
      </c>
      <c r="BG51" s="102">
        <f t="shared" si="30"/>
        <v>0</v>
      </c>
      <c r="BH51" s="102">
        <f t="shared" si="30"/>
        <v>0</v>
      </c>
      <c r="BI51" s="102">
        <f t="shared" si="30"/>
        <v>0</v>
      </c>
      <c r="BJ51" s="102">
        <f t="shared" ref="BJ51:BK51" si="31">SUM(BJ29:BJ50)</f>
        <v>0</v>
      </c>
      <c r="BK51" s="102">
        <f t="shared" si="31"/>
        <v>0</v>
      </c>
    </row>
    <row r="53" spans="2:63" x14ac:dyDescent="0.25">
      <c r="B53" s="21" t="s">
        <v>239</v>
      </c>
      <c r="C53" s="24" t="s">
        <v>146</v>
      </c>
      <c r="D53" s="56" t="str">
        <f>+D3</f>
        <v>gen 2014</v>
      </c>
      <c r="E53" s="56">
        <f t="shared" ref="E53:AM53" si="32">+E3</f>
        <v>41698</v>
      </c>
      <c r="F53" s="56">
        <f t="shared" si="32"/>
        <v>41729</v>
      </c>
      <c r="G53" s="56">
        <f t="shared" si="32"/>
        <v>41759</v>
      </c>
      <c r="H53" s="56">
        <f t="shared" si="32"/>
        <v>41790</v>
      </c>
      <c r="I53" s="56">
        <f t="shared" si="32"/>
        <v>41820</v>
      </c>
      <c r="J53" s="56">
        <f t="shared" si="32"/>
        <v>41851</v>
      </c>
      <c r="K53" s="56">
        <f t="shared" si="32"/>
        <v>41882</v>
      </c>
      <c r="L53" s="56">
        <f t="shared" si="32"/>
        <v>41912</v>
      </c>
      <c r="M53" s="56">
        <f t="shared" si="32"/>
        <v>41943</v>
      </c>
      <c r="N53" s="56">
        <f t="shared" si="32"/>
        <v>41973</v>
      </c>
      <c r="O53" s="56">
        <f t="shared" si="32"/>
        <v>42004</v>
      </c>
      <c r="P53" s="56">
        <f t="shared" si="32"/>
        <v>42035</v>
      </c>
      <c r="Q53" s="56">
        <f t="shared" si="32"/>
        <v>42063</v>
      </c>
      <c r="R53" s="56">
        <f t="shared" si="32"/>
        <v>42094</v>
      </c>
      <c r="S53" s="56">
        <f t="shared" si="32"/>
        <v>42124</v>
      </c>
      <c r="T53" s="56">
        <f t="shared" si="32"/>
        <v>42155</v>
      </c>
      <c r="U53" s="56">
        <f t="shared" si="32"/>
        <v>42185</v>
      </c>
      <c r="V53" s="56">
        <f t="shared" si="32"/>
        <v>42216</v>
      </c>
      <c r="W53" s="56">
        <f t="shared" si="32"/>
        <v>42247</v>
      </c>
      <c r="X53" s="56">
        <f t="shared" si="32"/>
        <v>42277</v>
      </c>
      <c r="Y53" s="56">
        <f t="shared" si="32"/>
        <v>42308</v>
      </c>
      <c r="Z53" s="56">
        <f t="shared" si="32"/>
        <v>42338</v>
      </c>
      <c r="AA53" s="56">
        <f t="shared" si="32"/>
        <v>42369</v>
      </c>
      <c r="AB53" s="56">
        <f t="shared" si="32"/>
        <v>42400</v>
      </c>
      <c r="AC53" s="56">
        <f t="shared" si="32"/>
        <v>42429</v>
      </c>
      <c r="AD53" s="56">
        <f t="shared" si="32"/>
        <v>42460</v>
      </c>
      <c r="AE53" s="56">
        <f t="shared" si="32"/>
        <v>42490</v>
      </c>
      <c r="AF53" s="56">
        <f t="shared" si="32"/>
        <v>42521</v>
      </c>
      <c r="AG53" s="56">
        <f t="shared" si="32"/>
        <v>42551</v>
      </c>
      <c r="AH53" s="56">
        <f t="shared" si="32"/>
        <v>42582</v>
      </c>
      <c r="AI53" s="56">
        <f t="shared" si="32"/>
        <v>42613</v>
      </c>
      <c r="AJ53" s="56">
        <f t="shared" si="32"/>
        <v>42643</v>
      </c>
      <c r="AK53" s="56">
        <f t="shared" si="32"/>
        <v>42674</v>
      </c>
      <c r="AL53" s="56">
        <f t="shared" si="32"/>
        <v>42704</v>
      </c>
      <c r="AM53" s="56">
        <f t="shared" si="32"/>
        <v>42735</v>
      </c>
      <c r="AN53" s="56">
        <f t="shared" ref="AN53:BI53" si="33">+AN3</f>
        <v>42766</v>
      </c>
      <c r="AO53" s="56">
        <f t="shared" si="33"/>
        <v>42794</v>
      </c>
      <c r="AP53" s="56">
        <f t="shared" si="33"/>
        <v>42825</v>
      </c>
      <c r="AQ53" s="56">
        <f t="shared" si="33"/>
        <v>42855</v>
      </c>
      <c r="AR53" s="56">
        <f t="shared" si="33"/>
        <v>42886</v>
      </c>
      <c r="AS53" s="56">
        <f t="shared" si="33"/>
        <v>42916</v>
      </c>
      <c r="AT53" s="56">
        <f t="shared" si="33"/>
        <v>42947</v>
      </c>
      <c r="AU53" s="56">
        <f t="shared" si="33"/>
        <v>42978</v>
      </c>
      <c r="AV53" s="56">
        <f t="shared" si="33"/>
        <v>43008</v>
      </c>
      <c r="AW53" s="56">
        <f t="shared" si="33"/>
        <v>43039</v>
      </c>
      <c r="AX53" s="56">
        <f t="shared" si="33"/>
        <v>43069</v>
      </c>
      <c r="AY53" s="56">
        <f t="shared" si="33"/>
        <v>43100</v>
      </c>
      <c r="AZ53" s="56">
        <f t="shared" si="33"/>
        <v>43131</v>
      </c>
      <c r="BA53" s="56">
        <f t="shared" si="33"/>
        <v>43159</v>
      </c>
      <c r="BB53" s="56">
        <f t="shared" si="33"/>
        <v>43190</v>
      </c>
      <c r="BC53" s="56">
        <f t="shared" si="33"/>
        <v>43220</v>
      </c>
      <c r="BD53" s="56">
        <f t="shared" si="33"/>
        <v>43251</v>
      </c>
      <c r="BE53" s="56">
        <f t="shared" si="33"/>
        <v>43281</v>
      </c>
      <c r="BF53" s="56">
        <f t="shared" si="33"/>
        <v>43312</v>
      </c>
      <c r="BG53" s="56">
        <f t="shared" si="33"/>
        <v>43343</v>
      </c>
      <c r="BH53" s="56">
        <f t="shared" si="33"/>
        <v>43373</v>
      </c>
      <c r="BI53" s="56">
        <f t="shared" si="33"/>
        <v>43404</v>
      </c>
      <c r="BJ53" s="56">
        <f t="shared" ref="BJ53:BK53" si="34">+BJ3</f>
        <v>43434</v>
      </c>
      <c r="BK53" s="56">
        <f t="shared" si="34"/>
        <v>43465</v>
      </c>
    </row>
    <row r="54" spans="2:63" x14ac:dyDescent="0.25">
      <c r="B54" t="str">
        <f>+B29</f>
        <v xml:space="preserve">    - Costi variabili di produzione</v>
      </c>
      <c r="C54" s="61">
        <f>+'i_Altri Costi'!C4</f>
        <v>0</v>
      </c>
      <c r="D54" s="36">
        <f>+IF($C54=0,0,(+D4+D29))</f>
        <v>0</v>
      </c>
      <c r="E54" s="36">
        <f>+IF($C54=0,0,IF($C54=30,(E4+E29),(SUM(D4:E4)+SUM(D29:E29))))</f>
        <v>0</v>
      </c>
      <c r="F54" s="36">
        <f>+IF($C54=0,0,IF($C54=30,(F4+F29),IF($C54=60,(SUM(E4:F4)+SUM(E29:F29)),(SUM(D4:F4)+SUM(D29:F29)))))</f>
        <v>0</v>
      </c>
      <c r="G54" s="36">
        <f t="shared" ref="G54:AM61" si="35">+IF($C54=0,0,IF($C54=30,(G4+G29),IF($C54=60,(SUM(F4:G4)+SUM(F29:G29)),(SUM(E4:G4)+SUM(E29:G29)))))</f>
        <v>0</v>
      </c>
      <c r="H54" s="36">
        <f t="shared" si="35"/>
        <v>0</v>
      </c>
      <c r="I54" s="36">
        <f t="shared" si="35"/>
        <v>0</v>
      </c>
      <c r="J54" s="36">
        <f t="shared" si="35"/>
        <v>0</v>
      </c>
      <c r="K54" s="36">
        <f t="shared" si="35"/>
        <v>0</v>
      </c>
      <c r="L54" s="36">
        <f t="shared" si="35"/>
        <v>0</v>
      </c>
      <c r="M54" s="36">
        <f t="shared" si="35"/>
        <v>0</v>
      </c>
      <c r="N54" s="36">
        <f t="shared" si="35"/>
        <v>0</v>
      </c>
      <c r="O54" s="36">
        <f t="shared" si="35"/>
        <v>0</v>
      </c>
      <c r="P54" s="36">
        <f t="shared" si="35"/>
        <v>0</v>
      </c>
      <c r="Q54" s="36">
        <f t="shared" si="35"/>
        <v>0</v>
      </c>
      <c r="R54" s="36">
        <f t="shared" si="35"/>
        <v>0</v>
      </c>
      <c r="S54" s="36">
        <f t="shared" si="35"/>
        <v>0</v>
      </c>
      <c r="T54" s="36">
        <f t="shared" si="35"/>
        <v>0</v>
      </c>
      <c r="U54" s="36">
        <f t="shared" si="35"/>
        <v>0</v>
      </c>
      <c r="V54" s="36">
        <f t="shared" si="35"/>
        <v>0</v>
      </c>
      <c r="W54" s="36">
        <f t="shared" si="35"/>
        <v>0</v>
      </c>
      <c r="X54" s="36">
        <f t="shared" si="35"/>
        <v>0</v>
      </c>
      <c r="Y54" s="36">
        <f t="shared" si="35"/>
        <v>0</v>
      </c>
      <c r="Z54" s="36">
        <f t="shared" si="35"/>
        <v>0</v>
      </c>
      <c r="AA54" s="36">
        <f t="shared" si="35"/>
        <v>0</v>
      </c>
      <c r="AB54" s="36">
        <f t="shared" si="35"/>
        <v>0</v>
      </c>
      <c r="AC54" s="36">
        <f t="shared" si="35"/>
        <v>0</v>
      </c>
      <c r="AD54" s="36">
        <f t="shared" si="35"/>
        <v>0</v>
      </c>
      <c r="AE54" s="36">
        <f t="shared" si="35"/>
        <v>0</v>
      </c>
      <c r="AF54" s="36">
        <f t="shared" si="35"/>
        <v>0</v>
      </c>
      <c r="AG54" s="36">
        <f t="shared" si="35"/>
        <v>0</v>
      </c>
      <c r="AH54" s="36">
        <f t="shared" si="35"/>
        <v>0</v>
      </c>
      <c r="AI54" s="36">
        <f t="shared" si="35"/>
        <v>0</v>
      </c>
      <c r="AJ54" s="36">
        <f t="shared" si="35"/>
        <v>0</v>
      </c>
      <c r="AK54" s="36">
        <f t="shared" si="35"/>
        <v>0</v>
      </c>
      <c r="AL54" s="36">
        <f t="shared" si="35"/>
        <v>0</v>
      </c>
      <c r="AM54" s="36">
        <f t="shared" si="35"/>
        <v>0</v>
      </c>
      <c r="AN54" s="36">
        <f t="shared" ref="AN54:BH60" si="36">+IF($C54=0,0,IF($C54=30,(AN4+AN29),IF($C54=60,(SUM(AM4:AN4)+SUM(AM29:AN29)),(SUM(AL4:AN4)+SUM(AL29:AN29)))))</f>
        <v>0</v>
      </c>
      <c r="AO54" s="36">
        <f t="shared" si="36"/>
        <v>0</v>
      </c>
      <c r="AP54" s="36">
        <f t="shared" si="36"/>
        <v>0</v>
      </c>
      <c r="AQ54" s="36">
        <f t="shared" si="36"/>
        <v>0</v>
      </c>
      <c r="AR54" s="36">
        <f t="shared" si="36"/>
        <v>0</v>
      </c>
      <c r="AS54" s="36">
        <f t="shared" si="36"/>
        <v>0</v>
      </c>
      <c r="AT54" s="36">
        <f t="shared" si="36"/>
        <v>0</v>
      </c>
      <c r="AU54" s="36">
        <f t="shared" si="36"/>
        <v>0</v>
      </c>
      <c r="AV54" s="36">
        <f t="shared" si="36"/>
        <v>0</v>
      </c>
      <c r="AW54" s="36">
        <f t="shared" si="36"/>
        <v>0</v>
      </c>
      <c r="AX54" s="36">
        <f t="shared" si="36"/>
        <v>0</v>
      </c>
      <c r="AY54" s="36">
        <f t="shared" si="36"/>
        <v>0</v>
      </c>
      <c r="AZ54" s="36">
        <f t="shared" si="36"/>
        <v>0</v>
      </c>
      <c r="BA54" s="36">
        <f t="shared" si="36"/>
        <v>0</v>
      </c>
      <c r="BB54" s="36">
        <f t="shared" si="36"/>
        <v>0</v>
      </c>
      <c r="BC54" s="36">
        <f t="shared" si="36"/>
        <v>0</v>
      </c>
      <c r="BD54" s="36">
        <f t="shared" si="36"/>
        <v>0</v>
      </c>
      <c r="BE54" s="36">
        <f t="shared" si="36"/>
        <v>0</v>
      </c>
      <c r="BF54" s="36">
        <f t="shared" si="36"/>
        <v>0</v>
      </c>
      <c r="BG54" s="36">
        <f t="shared" si="36"/>
        <v>0</v>
      </c>
      <c r="BH54" s="36">
        <f t="shared" si="36"/>
        <v>0</v>
      </c>
      <c r="BI54" s="36">
        <f t="shared" ref="BI54:BI60" si="37">+IF($C54=0,0,IF($C54=30,(BI4+BI29),IF($C54=60,(SUM(BH4:BI4)+SUM(BH29:BI29)),(SUM(BG4:BI4)+SUM(BG29:BI29)))))</f>
        <v>0</v>
      </c>
      <c r="BJ54" s="36">
        <f t="shared" ref="BJ54:BJ60" si="38">+IF($C54=0,0,IF($C54=30,(BJ4+BJ29),IF($C54=60,(SUM(BI4:BJ4)+SUM(BI29:BJ29)),(SUM(BH4:BJ4)+SUM(BH29:BJ29)))))</f>
        <v>0</v>
      </c>
      <c r="BK54" s="36">
        <f t="shared" ref="BK54:BK60" si="39">+IF($C54=0,0,IF($C54=30,(BK4+BK29),IF($C54=60,(SUM(BJ4:BK4)+SUM(BJ29:BK29)),(SUM(BI4:BK4)+SUM(BI29:BK29)))))</f>
        <v>0</v>
      </c>
    </row>
    <row r="55" spans="2:63" x14ac:dyDescent="0.25">
      <c r="B55" t="str">
        <f t="shared" ref="B55:B75" si="40">+B30</f>
        <v xml:space="preserve">    - Costi variabili commerciali</v>
      </c>
      <c r="C55" s="61">
        <f>+'i_Altri Costi'!C5</f>
        <v>0</v>
      </c>
      <c r="D55" s="36">
        <f t="shared" ref="D55:D75" si="41">+IF($C55=0,0,(+D5+D30))</f>
        <v>0</v>
      </c>
      <c r="E55" s="36">
        <f t="shared" ref="E55:E75" si="42">+IF($C55=0,0,IF($C55=30,(E5+E30),(SUM(D5:E5)+SUM(D30:E30))))</f>
        <v>0</v>
      </c>
      <c r="F55" s="36">
        <f t="shared" ref="F55:F75" si="43">+IF($C55=0,0,IF($C55=30,(F5+F30),IF($C55=60,(SUM(E5:F5)+SUM(E30:F30)),(SUM(D5:F5)+SUM(D30:F30)))))</f>
        <v>0</v>
      </c>
      <c r="G55" s="36">
        <f t="shared" si="35"/>
        <v>0</v>
      </c>
      <c r="H55" s="36">
        <f t="shared" si="35"/>
        <v>0</v>
      </c>
      <c r="I55" s="36">
        <f t="shared" si="35"/>
        <v>0</v>
      </c>
      <c r="J55" s="36">
        <f t="shared" si="35"/>
        <v>0</v>
      </c>
      <c r="K55" s="36">
        <f t="shared" si="35"/>
        <v>0</v>
      </c>
      <c r="L55" s="36">
        <f t="shared" si="35"/>
        <v>0</v>
      </c>
      <c r="M55" s="36">
        <f t="shared" si="35"/>
        <v>0</v>
      </c>
      <c r="N55" s="36">
        <f t="shared" si="35"/>
        <v>0</v>
      </c>
      <c r="O55" s="36">
        <f t="shared" si="35"/>
        <v>0</v>
      </c>
      <c r="P55" s="36">
        <f t="shared" si="35"/>
        <v>0</v>
      </c>
      <c r="Q55" s="36">
        <f t="shared" si="35"/>
        <v>0</v>
      </c>
      <c r="R55" s="36">
        <f t="shared" si="35"/>
        <v>0</v>
      </c>
      <c r="S55" s="36">
        <f t="shared" si="35"/>
        <v>0</v>
      </c>
      <c r="T55" s="36">
        <f t="shared" si="35"/>
        <v>0</v>
      </c>
      <c r="U55" s="36">
        <f t="shared" si="35"/>
        <v>0</v>
      </c>
      <c r="V55" s="36">
        <f t="shared" si="35"/>
        <v>0</v>
      </c>
      <c r="W55" s="36">
        <f t="shared" si="35"/>
        <v>0</v>
      </c>
      <c r="X55" s="36">
        <f t="shared" si="35"/>
        <v>0</v>
      </c>
      <c r="Y55" s="36">
        <f t="shared" si="35"/>
        <v>0</v>
      </c>
      <c r="Z55" s="36">
        <f t="shared" si="35"/>
        <v>0</v>
      </c>
      <c r="AA55" s="36">
        <f t="shared" si="35"/>
        <v>0</v>
      </c>
      <c r="AB55" s="36">
        <f t="shared" si="35"/>
        <v>0</v>
      </c>
      <c r="AC55" s="36">
        <f t="shared" si="35"/>
        <v>0</v>
      </c>
      <c r="AD55" s="36">
        <f t="shared" si="35"/>
        <v>0</v>
      </c>
      <c r="AE55" s="36">
        <f t="shared" si="35"/>
        <v>0</v>
      </c>
      <c r="AF55" s="36">
        <f t="shared" si="35"/>
        <v>0</v>
      </c>
      <c r="AG55" s="36">
        <f t="shared" si="35"/>
        <v>0</v>
      </c>
      <c r="AH55" s="36">
        <f t="shared" si="35"/>
        <v>0</v>
      </c>
      <c r="AI55" s="36">
        <f t="shared" si="35"/>
        <v>0</v>
      </c>
      <c r="AJ55" s="36">
        <f t="shared" si="35"/>
        <v>0</v>
      </c>
      <c r="AK55" s="36">
        <f t="shared" si="35"/>
        <v>0</v>
      </c>
      <c r="AL55" s="36">
        <f t="shared" si="35"/>
        <v>0</v>
      </c>
      <c r="AM55" s="36">
        <f t="shared" si="35"/>
        <v>0</v>
      </c>
      <c r="AN55" s="36">
        <f t="shared" si="36"/>
        <v>0</v>
      </c>
      <c r="AO55" s="36">
        <f t="shared" si="36"/>
        <v>0</v>
      </c>
      <c r="AP55" s="36">
        <f t="shared" si="36"/>
        <v>0</v>
      </c>
      <c r="AQ55" s="36">
        <f t="shared" si="36"/>
        <v>0</v>
      </c>
      <c r="AR55" s="36">
        <f t="shared" si="36"/>
        <v>0</v>
      </c>
      <c r="AS55" s="36">
        <f t="shared" si="36"/>
        <v>0</v>
      </c>
      <c r="AT55" s="36">
        <f t="shared" si="36"/>
        <v>0</v>
      </c>
      <c r="AU55" s="36">
        <f t="shared" si="36"/>
        <v>0</v>
      </c>
      <c r="AV55" s="36">
        <f t="shared" si="36"/>
        <v>0</v>
      </c>
      <c r="AW55" s="36">
        <f t="shared" si="36"/>
        <v>0</v>
      </c>
      <c r="AX55" s="36">
        <f t="shared" si="36"/>
        <v>0</v>
      </c>
      <c r="AY55" s="36">
        <f t="shared" si="36"/>
        <v>0</v>
      </c>
      <c r="AZ55" s="36">
        <f t="shared" si="36"/>
        <v>0</v>
      </c>
      <c r="BA55" s="36">
        <f t="shared" si="36"/>
        <v>0</v>
      </c>
      <c r="BB55" s="36">
        <f t="shared" si="36"/>
        <v>0</v>
      </c>
      <c r="BC55" s="36">
        <f t="shared" si="36"/>
        <v>0</v>
      </c>
      <c r="BD55" s="36">
        <f t="shared" si="36"/>
        <v>0</v>
      </c>
      <c r="BE55" s="36">
        <f t="shared" si="36"/>
        <v>0</v>
      </c>
      <c r="BF55" s="36">
        <f t="shared" si="36"/>
        <v>0</v>
      </c>
      <c r="BG55" s="36">
        <f t="shared" si="36"/>
        <v>0</v>
      </c>
      <c r="BH55" s="36">
        <f t="shared" si="36"/>
        <v>0</v>
      </c>
      <c r="BI55" s="36">
        <f t="shared" si="37"/>
        <v>0</v>
      </c>
      <c r="BJ55" s="36">
        <f t="shared" si="38"/>
        <v>0</v>
      </c>
      <c r="BK55" s="36">
        <f t="shared" si="39"/>
        <v>0</v>
      </c>
    </row>
    <row r="56" spans="2:63" x14ac:dyDescent="0.25">
      <c r="B56" t="str">
        <f t="shared" si="40"/>
        <v xml:space="preserve">    - Altri costi variabili</v>
      </c>
      <c r="C56" s="61">
        <f>+'i_Altri Costi'!C6</f>
        <v>0</v>
      </c>
      <c r="D56" s="36">
        <f t="shared" si="41"/>
        <v>0</v>
      </c>
      <c r="E56" s="36">
        <f t="shared" si="42"/>
        <v>0</v>
      </c>
      <c r="F56" s="36">
        <f t="shared" si="43"/>
        <v>0</v>
      </c>
      <c r="G56" s="36">
        <f t="shared" si="35"/>
        <v>0</v>
      </c>
      <c r="H56" s="36">
        <f t="shared" si="35"/>
        <v>0</v>
      </c>
      <c r="I56" s="36">
        <f t="shared" si="35"/>
        <v>0</v>
      </c>
      <c r="J56" s="36">
        <f t="shared" si="35"/>
        <v>0</v>
      </c>
      <c r="K56" s="36">
        <f t="shared" si="35"/>
        <v>0</v>
      </c>
      <c r="L56" s="36">
        <f t="shared" si="35"/>
        <v>0</v>
      </c>
      <c r="M56" s="36">
        <f t="shared" si="35"/>
        <v>0</v>
      </c>
      <c r="N56" s="36">
        <f t="shared" si="35"/>
        <v>0</v>
      </c>
      <c r="O56" s="36">
        <f t="shared" si="35"/>
        <v>0</v>
      </c>
      <c r="P56" s="36">
        <f t="shared" si="35"/>
        <v>0</v>
      </c>
      <c r="Q56" s="36">
        <f t="shared" si="35"/>
        <v>0</v>
      </c>
      <c r="R56" s="36">
        <f t="shared" si="35"/>
        <v>0</v>
      </c>
      <c r="S56" s="36">
        <f t="shared" si="35"/>
        <v>0</v>
      </c>
      <c r="T56" s="36">
        <f t="shared" si="35"/>
        <v>0</v>
      </c>
      <c r="U56" s="36">
        <f t="shared" si="35"/>
        <v>0</v>
      </c>
      <c r="V56" s="36">
        <f t="shared" si="35"/>
        <v>0</v>
      </c>
      <c r="W56" s="36">
        <f t="shared" si="35"/>
        <v>0</v>
      </c>
      <c r="X56" s="36">
        <f t="shared" si="35"/>
        <v>0</v>
      </c>
      <c r="Y56" s="36">
        <f t="shared" si="35"/>
        <v>0</v>
      </c>
      <c r="Z56" s="36">
        <f t="shared" si="35"/>
        <v>0</v>
      </c>
      <c r="AA56" s="36">
        <f t="shared" si="35"/>
        <v>0</v>
      </c>
      <c r="AB56" s="36">
        <f t="shared" si="35"/>
        <v>0</v>
      </c>
      <c r="AC56" s="36">
        <f t="shared" si="35"/>
        <v>0</v>
      </c>
      <c r="AD56" s="36">
        <f t="shared" si="35"/>
        <v>0</v>
      </c>
      <c r="AE56" s="36">
        <f t="shared" si="35"/>
        <v>0</v>
      </c>
      <c r="AF56" s="36">
        <f t="shared" si="35"/>
        <v>0</v>
      </c>
      <c r="AG56" s="36">
        <f t="shared" si="35"/>
        <v>0</v>
      </c>
      <c r="AH56" s="36">
        <f t="shared" si="35"/>
        <v>0</v>
      </c>
      <c r="AI56" s="36">
        <f t="shared" si="35"/>
        <v>0</v>
      </c>
      <c r="AJ56" s="36">
        <f t="shared" si="35"/>
        <v>0</v>
      </c>
      <c r="AK56" s="36">
        <f t="shared" si="35"/>
        <v>0</v>
      </c>
      <c r="AL56" s="36">
        <f t="shared" si="35"/>
        <v>0</v>
      </c>
      <c r="AM56" s="36">
        <f t="shared" si="35"/>
        <v>0</v>
      </c>
      <c r="AN56" s="36">
        <f t="shared" si="36"/>
        <v>0</v>
      </c>
      <c r="AO56" s="36">
        <f t="shared" si="36"/>
        <v>0</v>
      </c>
      <c r="AP56" s="36">
        <f t="shared" si="36"/>
        <v>0</v>
      </c>
      <c r="AQ56" s="36">
        <f t="shared" si="36"/>
        <v>0</v>
      </c>
      <c r="AR56" s="36">
        <f t="shared" si="36"/>
        <v>0</v>
      </c>
      <c r="AS56" s="36">
        <f t="shared" si="36"/>
        <v>0</v>
      </c>
      <c r="AT56" s="36">
        <f t="shared" si="36"/>
        <v>0</v>
      </c>
      <c r="AU56" s="36">
        <f t="shared" si="36"/>
        <v>0</v>
      </c>
      <c r="AV56" s="36">
        <f t="shared" si="36"/>
        <v>0</v>
      </c>
      <c r="AW56" s="36">
        <f t="shared" si="36"/>
        <v>0</v>
      </c>
      <c r="AX56" s="36">
        <f t="shared" si="36"/>
        <v>0</v>
      </c>
      <c r="AY56" s="36">
        <f t="shared" si="36"/>
        <v>0</v>
      </c>
      <c r="AZ56" s="36">
        <f t="shared" si="36"/>
        <v>0</v>
      </c>
      <c r="BA56" s="36">
        <f t="shared" si="36"/>
        <v>0</v>
      </c>
      <c r="BB56" s="36">
        <f t="shared" si="36"/>
        <v>0</v>
      </c>
      <c r="BC56" s="36">
        <f t="shared" si="36"/>
        <v>0</v>
      </c>
      <c r="BD56" s="36">
        <f t="shared" si="36"/>
        <v>0</v>
      </c>
      <c r="BE56" s="36">
        <f t="shared" si="36"/>
        <v>0</v>
      </c>
      <c r="BF56" s="36">
        <f t="shared" si="36"/>
        <v>0</v>
      </c>
      <c r="BG56" s="36">
        <f t="shared" si="36"/>
        <v>0</v>
      </c>
      <c r="BH56" s="36">
        <f t="shared" si="36"/>
        <v>0</v>
      </c>
      <c r="BI56" s="36">
        <f t="shared" si="37"/>
        <v>0</v>
      </c>
      <c r="BJ56" s="36">
        <f t="shared" si="38"/>
        <v>0</v>
      </c>
      <c r="BK56" s="36">
        <f t="shared" si="39"/>
        <v>0</v>
      </c>
    </row>
    <row r="57" spans="2:63" x14ac:dyDescent="0.25">
      <c r="B57" t="str">
        <f t="shared" si="40"/>
        <v xml:space="preserve">    - Costi fissi di produzione</v>
      </c>
      <c r="C57" s="61">
        <f>+'i_Altri Costi'!C7</f>
        <v>0</v>
      </c>
      <c r="D57" s="36">
        <f t="shared" si="41"/>
        <v>0</v>
      </c>
      <c r="E57" s="36">
        <f t="shared" si="42"/>
        <v>0</v>
      </c>
      <c r="F57" s="36">
        <f t="shared" si="43"/>
        <v>0</v>
      </c>
      <c r="G57" s="36">
        <f t="shared" si="35"/>
        <v>0</v>
      </c>
      <c r="H57" s="36">
        <f t="shared" si="35"/>
        <v>0</v>
      </c>
      <c r="I57" s="36">
        <f t="shared" si="35"/>
        <v>0</v>
      </c>
      <c r="J57" s="36">
        <f t="shared" si="35"/>
        <v>0</v>
      </c>
      <c r="K57" s="36">
        <f t="shared" si="35"/>
        <v>0</v>
      </c>
      <c r="L57" s="36">
        <f t="shared" si="35"/>
        <v>0</v>
      </c>
      <c r="M57" s="36">
        <f t="shared" si="35"/>
        <v>0</v>
      </c>
      <c r="N57" s="36">
        <f t="shared" si="35"/>
        <v>0</v>
      </c>
      <c r="O57" s="36">
        <f t="shared" si="35"/>
        <v>0</v>
      </c>
      <c r="P57" s="36">
        <f t="shared" si="35"/>
        <v>0</v>
      </c>
      <c r="Q57" s="36">
        <f t="shared" si="35"/>
        <v>0</v>
      </c>
      <c r="R57" s="36">
        <f t="shared" si="35"/>
        <v>0</v>
      </c>
      <c r="S57" s="36">
        <f t="shared" si="35"/>
        <v>0</v>
      </c>
      <c r="T57" s="36">
        <f t="shared" si="35"/>
        <v>0</v>
      </c>
      <c r="U57" s="36">
        <f t="shared" si="35"/>
        <v>0</v>
      </c>
      <c r="V57" s="36">
        <f t="shared" si="35"/>
        <v>0</v>
      </c>
      <c r="W57" s="36">
        <f t="shared" si="35"/>
        <v>0</v>
      </c>
      <c r="X57" s="36">
        <f t="shared" si="35"/>
        <v>0</v>
      </c>
      <c r="Y57" s="36">
        <f t="shared" si="35"/>
        <v>0</v>
      </c>
      <c r="Z57" s="36">
        <f t="shared" si="35"/>
        <v>0</v>
      </c>
      <c r="AA57" s="36">
        <f t="shared" si="35"/>
        <v>0</v>
      </c>
      <c r="AB57" s="36">
        <f t="shared" si="35"/>
        <v>0</v>
      </c>
      <c r="AC57" s="36">
        <f t="shared" si="35"/>
        <v>0</v>
      </c>
      <c r="AD57" s="36">
        <f t="shared" si="35"/>
        <v>0</v>
      </c>
      <c r="AE57" s="36">
        <f t="shared" si="35"/>
        <v>0</v>
      </c>
      <c r="AF57" s="36">
        <f t="shared" si="35"/>
        <v>0</v>
      </c>
      <c r="AG57" s="36">
        <f t="shared" si="35"/>
        <v>0</v>
      </c>
      <c r="AH57" s="36">
        <f t="shared" si="35"/>
        <v>0</v>
      </c>
      <c r="AI57" s="36">
        <f t="shared" si="35"/>
        <v>0</v>
      </c>
      <c r="AJ57" s="36">
        <f t="shared" si="35"/>
        <v>0</v>
      </c>
      <c r="AK57" s="36">
        <f t="shared" si="35"/>
        <v>0</v>
      </c>
      <c r="AL57" s="36">
        <f t="shared" si="35"/>
        <v>0</v>
      </c>
      <c r="AM57" s="36">
        <f t="shared" si="35"/>
        <v>0</v>
      </c>
      <c r="AN57" s="36">
        <f t="shared" si="36"/>
        <v>0</v>
      </c>
      <c r="AO57" s="36">
        <f t="shared" si="36"/>
        <v>0</v>
      </c>
      <c r="AP57" s="36">
        <f t="shared" si="36"/>
        <v>0</v>
      </c>
      <c r="AQ57" s="36">
        <f t="shared" si="36"/>
        <v>0</v>
      </c>
      <c r="AR57" s="36">
        <f t="shared" si="36"/>
        <v>0</v>
      </c>
      <c r="AS57" s="36">
        <f t="shared" si="36"/>
        <v>0</v>
      </c>
      <c r="AT57" s="36">
        <f t="shared" si="36"/>
        <v>0</v>
      </c>
      <c r="AU57" s="36">
        <f t="shared" si="36"/>
        <v>0</v>
      </c>
      <c r="AV57" s="36">
        <f t="shared" si="36"/>
        <v>0</v>
      </c>
      <c r="AW57" s="36">
        <f t="shared" si="36"/>
        <v>0</v>
      </c>
      <c r="AX57" s="36">
        <f t="shared" si="36"/>
        <v>0</v>
      </c>
      <c r="AY57" s="36">
        <f t="shared" si="36"/>
        <v>0</v>
      </c>
      <c r="AZ57" s="36">
        <f t="shared" si="36"/>
        <v>0</v>
      </c>
      <c r="BA57" s="36">
        <f t="shared" si="36"/>
        <v>0</v>
      </c>
      <c r="BB57" s="36">
        <f t="shared" si="36"/>
        <v>0</v>
      </c>
      <c r="BC57" s="36">
        <f t="shared" si="36"/>
        <v>0</v>
      </c>
      <c r="BD57" s="36">
        <f t="shared" si="36"/>
        <v>0</v>
      </c>
      <c r="BE57" s="36">
        <f t="shared" si="36"/>
        <v>0</v>
      </c>
      <c r="BF57" s="36">
        <f t="shared" si="36"/>
        <v>0</v>
      </c>
      <c r="BG57" s="36">
        <f t="shared" si="36"/>
        <v>0</v>
      </c>
      <c r="BH57" s="36">
        <f t="shared" si="36"/>
        <v>0</v>
      </c>
      <c r="BI57" s="36">
        <f t="shared" si="37"/>
        <v>0</v>
      </c>
      <c r="BJ57" s="36">
        <f t="shared" si="38"/>
        <v>0</v>
      </c>
      <c r="BK57" s="36">
        <f t="shared" si="39"/>
        <v>0</v>
      </c>
    </row>
    <row r="58" spans="2:63" x14ac:dyDescent="0.25">
      <c r="B58" t="str">
        <f t="shared" si="40"/>
        <v xml:space="preserve">    - spese di trasporto</v>
      </c>
      <c r="C58" s="61">
        <f>+'i_Altri Costi'!C8</f>
        <v>0</v>
      </c>
      <c r="D58" s="36">
        <f t="shared" si="41"/>
        <v>0</v>
      </c>
      <c r="E58" s="36">
        <f t="shared" si="42"/>
        <v>0</v>
      </c>
      <c r="F58" s="36">
        <f t="shared" si="43"/>
        <v>0</v>
      </c>
      <c r="G58" s="36">
        <f t="shared" si="35"/>
        <v>0</v>
      </c>
      <c r="H58" s="36">
        <f t="shared" si="35"/>
        <v>0</v>
      </c>
      <c r="I58" s="36">
        <f t="shared" si="35"/>
        <v>0</v>
      </c>
      <c r="J58" s="36">
        <f t="shared" si="35"/>
        <v>0</v>
      </c>
      <c r="K58" s="36">
        <f t="shared" si="35"/>
        <v>0</v>
      </c>
      <c r="L58" s="36">
        <f t="shared" si="35"/>
        <v>0</v>
      </c>
      <c r="M58" s="36">
        <f t="shared" si="35"/>
        <v>0</v>
      </c>
      <c r="N58" s="36">
        <f t="shared" si="35"/>
        <v>0</v>
      </c>
      <c r="O58" s="36">
        <f t="shared" si="35"/>
        <v>0</v>
      </c>
      <c r="P58" s="36">
        <f t="shared" si="35"/>
        <v>0</v>
      </c>
      <c r="Q58" s="36">
        <f t="shared" si="35"/>
        <v>0</v>
      </c>
      <c r="R58" s="36">
        <f t="shared" si="35"/>
        <v>0</v>
      </c>
      <c r="S58" s="36">
        <f t="shared" si="35"/>
        <v>0</v>
      </c>
      <c r="T58" s="36">
        <f t="shared" si="35"/>
        <v>0</v>
      </c>
      <c r="U58" s="36">
        <f t="shared" si="35"/>
        <v>0</v>
      </c>
      <c r="V58" s="36">
        <f t="shared" si="35"/>
        <v>0</v>
      </c>
      <c r="W58" s="36">
        <f t="shared" si="35"/>
        <v>0</v>
      </c>
      <c r="X58" s="36">
        <f t="shared" si="35"/>
        <v>0</v>
      </c>
      <c r="Y58" s="36">
        <f t="shared" si="35"/>
        <v>0</v>
      </c>
      <c r="Z58" s="36">
        <f t="shared" si="35"/>
        <v>0</v>
      </c>
      <c r="AA58" s="36">
        <f t="shared" si="35"/>
        <v>0</v>
      </c>
      <c r="AB58" s="36">
        <f t="shared" si="35"/>
        <v>0</v>
      </c>
      <c r="AC58" s="36">
        <f t="shared" si="35"/>
        <v>0</v>
      </c>
      <c r="AD58" s="36">
        <f t="shared" si="35"/>
        <v>0</v>
      </c>
      <c r="AE58" s="36">
        <f t="shared" si="35"/>
        <v>0</v>
      </c>
      <c r="AF58" s="36">
        <f t="shared" si="35"/>
        <v>0</v>
      </c>
      <c r="AG58" s="36">
        <f t="shared" si="35"/>
        <v>0</v>
      </c>
      <c r="AH58" s="36">
        <f t="shared" si="35"/>
        <v>0</v>
      </c>
      <c r="AI58" s="36">
        <f t="shared" si="35"/>
        <v>0</v>
      </c>
      <c r="AJ58" s="36">
        <f t="shared" si="35"/>
        <v>0</v>
      </c>
      <c r="AK58" s="36">
        <f t="shared" si="35"/>
        <v>0</v>
      </c>
      <c r="AL58" s="36">
        <f t="shared" si="35"/>
        <v>0</v>
      </c>
      <c r="AM58" s="36">
        <f t="shared" si="35"/>
        <v>0</v>
      </c>
      <c r="AN58" s="36">
        <f t="shared" si="36"/>
        <v>0</v>
      </c>
      <c r="AO58" s="36">
        <f t="shared" si="36"/>
        <v>0</v>
      </c>
      <c r="AP58" s="36">
        <f t="shared" si="36"/>
        <v>0</v>
      </c>
      <c r="AQ58" s="36">
        <f t="shared" si="36"/>
        <v>0</v>
      </c>
      <c r="AR58" s="36">
        <f t="shared" si="36"/>
        <v>0</v>
      </c>
      <c r="AS58" s="36">
        <f t="shared" si="36"/>
        <v>0</v>
      </c>
      <c r="AT58" s="36">
        <f t="shared" si="36"/>
        <v>0</v>
      </c>
      <c r="AU58" s="36">
        <f t="shared" si="36"/>
        <v>0</v>
      </c>
      <c r="AV58" s="36">
        <f t="shared" si="36"/>
        <v>0</v>
      </c>
      <c r="AW58" s="36">
        <f t="shared" si="36"/>
        <v>0</v>
      </c>
      <c r="AX58" s="36">
        <f t="shared" si="36"/>
        <v>0</v>
      </c>
      <c r="AY58" s="36">
        <f t="shared" si="36"/>
        <v>0</v>
      </c>
      <c r="AZ58" s="36">
        <f t="shared" si="36"/>
        <v>0</v>
      </c>
      <c r="BA58" s="36">
        <f t="shared" si="36"/>
        <v>0</v>
      </c>
      <c r="BB58" s="36">
        <f t="shared" si="36"/>
        <v>0</v>
      </c>
      <c r="BC58" s="36">
        <f t="shared" si="36"/>
        <v>0</v>
      </c>
      <c r="BD58" s="36">
        <f t="shared" si="36"/>
        <v>0</v>
      </c>
      <c r="BE58" s="36">
        <f t="shared" si="36"/>
        <v>0</v>
      </c>
      <c r="BF58" s="36">
        <f t="shared" si="36"/>
        <v>0</v>
      </c>
      <c r="BG58" s="36">
        <f t="shared" si="36"/>
        <v>0</v>
      </c>
      <c r="BH58" s="36">
        <f t="shared" si="36"/>
        <v>0</v>
      </c>
      <c r="BI58" s="36">
        <f t="shared" si="37"/>
        <v>0</v>
      </c>
      <c r="BJ58" s="36">
        <f t="shared" si="38"/>
        <v>0</v>
      </c>
      <c r="BK58" s="36">
        <f t="shared" si="39"/>
        <v>0</v>
      </c>
    </row>
    <row r="59" spans="2:63" x14ac:dyDescent="0.25">
      <c r="B59" t="str">
        <f t="shared" si="40"/>
        <v xml:space="preserve">    - lavorazioni presso terzi</v>
      </c>
      <c r="C59" s="61">
        <f>+'i_Altri Costi'!C9</f>
        <v>0</v>
      </c>
      <c r="D59" s="36">
        <f t="shared" si="41"/>
        <v>0</v>
      </c>
      <c r="E59" s="36">
        <f t="shared" si="42"/>
        <v>0</v>
      </c>
      <c r="F59" s="36">
        <f t="shared" si="43"/>
        <v>0</v>
      </c>
      <c r="G59" s="36">
        <f t="shared" si="35"/>
        <v>0</v>
      </c>
      <c r="H59" s="36">
        <f t="shared" si="35"/>
        <v>0</v>
      </c>
      <c r="I59" s="36">
        <f t="shared" si="35"/>
        <v>0</v>
      </c>
      <c r="J59" s="36">
        <f t="shared" si="35"/>
        <v>0</v>
      </c>
      <c r="K59" s="36">
        <f t="shared" si="35"/>
        <v>0</v>
      </c>
      <c r="L59" s="36">
        <f t="shared" si="35"/>
        <v>0</v>
      </c>
      <c r="M59" s="36">
        <f t="shared" si="35"/>
        <v>0</v>
      </c>
      <c r="N59" s="36">
        <f t="shared" si="35"/>
        <v>0</v>
      </c>
      <c r="O59" s="36">
        <f t="shared" si="35"/>
        <v>0</v>
      </c>
      <c r="P59" s="36">
        <f t="shared" si="35"/>
        <v>0</v>
      </c>
      <c r="Q59" s="36">
        <f t="shared" si="35"/>
        <v>0</v>
      </c>
      <c r="R59" s="36">
        <f t="shared" si="35"/>
        <v>0</v>
      </c>
      <c r="S59" s="36">
        <f t="shared" si="35"/>
        <v>0</v>
      </c>
      <c r="T59" s="36">
        <f t="shared" si="35"/>
        <v>0</v>
      </c>
      <c r="U59" s="36">
        <f t="shared" si="35"/>
        <v>0</v>
      </c>
      <c r="V59" s="36">
        <f t="shared" si="35"/>
        <v>0</v>
      </c>
      <c r="W59" s="36">
        <f t="shared" si="35"/>
        <v>0</v>
      </c>
      <c r="X59" s="36">
        <f t="shared" si="35"/>
        <v>0</v>
      </c>
      <c r="Y59" s="36">
        <f t="shared" si="35"/>
        <v>0</v>
      </c>
      <c r="Z59" s="36">
        <f t="shared" si="35"/>
        <v>0</v>
      </c>
      <c r="AA59" s="36">
        <f t="shared" si="35"/>
        <v>0</v>
      </c>
      <c r="AB59" s="36">
        <f t="shared" si="35"/>
        <v>0</v>
      </c>
      <c r="AC59" s="36">
        <f t="shared" si="35"/>
        <v>0</v>
      </c>
      <c r="AD59" s="36">
        <f t="shared" si="35"/>
        <v>0</v>
      </c>
      <c r="AE59" s="36">
        <f t="shared" si="35"/>
        <v>0</v>
      </c>
      <c r="AF59" s="36">
        <f t="shared" si="35"/>
        <v>0</v>
      </c>
      <c r="AG59" s="36">
        <f t="shared" si="35"/>
        <v>0</v>
      </c>
      <c r="AH59" s="36">
        <f t="shared" si="35"/>
        <v>0</v>
      </c>
      <c r="AI59" s="36">
        <f t="shared" si="35"/>
        <v>0</v>
      </c>
      <c r="AJ59" s="36">
        <f t="shared" si="35"/>
        <v>0</v>
      </c>
      <c r="AK59" s="36">
        <f t="shared" si="35"/>
        <v>0</v>
      </c>
      <c r="AL59" s="36">
        <f t="shared" si="35"/>
        <v>0</v>
      </c>
      <c r="AM59" s="36">
        <f t="shared" si="35"/>
        <v>0</v>
      </c>
      <c r="AN59" s="36">
        <f t="shared" si="36"/>
        <v>0</v>
      </c>
      <c r="AO59" s="36">
        <f t="shared" si="36"/>
        <v>0</v>
      </c>
      <c r="AP59" s="36">
        <f t="shared" si="36"/>
        <v>0</v>
      </c>
      <c r="AQ59" s="36">
        <f t="shared" si="36"/>
        <v>0</v>
      </c>
      <c r="AR59" s="36">
        <f t="shared" si="36"/>
        <v>0</v>
      </c>
      <c r="AS59" s="36">
        <f t="shared" si="36"/>
        <v>0</v>
      </c>
      <c r="AT59" s="36">
        <f t="shared" si="36"/>
        <v>0</v>
      </c>
      <c r="AU59" s="36">
        <f t="shared" si="36"/>
        <v>0</v>
      </c>
      <c r="AV59" s="36">
        <f t="shared" si="36"/>
        <v>0</v>
      </c>
      <c r="AW59" s="36">
        <f t="shared" si="36"/>
        <v>0</v>
      </c>
      <c r="AX59" s="36">
        <f t="shared" si="36"/>
        <v>0</v>
      </c>
      <c r="AY59" s="36">
        <f t="shared" si="36"/>
        <v>0</v>
      </c>
      <c r="AZ59" s="36">
        <f t="shared" si="36"/>
        <v>0</v>
      </c>
      <c r="BA59" s="36">
        <f t="shared" si="36"/>
        <v>0</v>
      </c>
      <c r="BB59" s="36">
        <f t="shared" si="36"/>
        <v>0</v>
      </c>
      <c r="BC59" s="36">
        <f t="shared" si="36"/>
        <v>0</v>
      </c>
      <c r="BD59" s="36">
        <f t="shared" si="36"/>
        <v>0</v>
      </c>
      <c r="BE59" s="36">
        <f t="shared" si="36"/>
        <v>0</v>
      </c>
      <c r="BF59" s="36">
        <f t="shared" si="36"/>
        <v>0</v>
      </c>
      <c r="BG59" s="36">
        <f t="shared" si="36"/>
        <v>0</v>
      </c>
      <c r="BH59" s="36">
        <f t="shared" si="36"/>
        <v>0</v>
      </c>
      <c r="BI59" s="36">
        <f t="shared" si="37"/>
        <v>0</v>
      </c>
      <c r="BJ59" s="36">
        <f t="shared" si="38"/>
        <v>0</v>
      </c>
      <c r="BK59" s="36">
        <f t="shared" si="39"/>
        <v>0</v>
      </c>
    </row>
    <row r="60" spans="2:63" x14ac:dyDescent="0.25">
      <c r="B60" t="str">
        <f t="shared" si="40"/>
        <v xml:space="preserve">    - consulenze tecnico-produttive</v>
      </c>
      <c r="C60" s="61">
        <f>+'i_Altri Costi'!C10</f>
        <v>0</v>
      </c>
      <c r="D60" s="36">
        <f t="shared" si="41"/>
        <v>0</v>
      </c>
      <c r="E60" s="36">
        <f t="shared" si="42"/>
        <v>0</v>
      </c>
      <c r="F60" s="36">
        <f t="shared" si="43"/>
        <v>0</v>
      </c>
      <c r="G60" s="36">
        <f t="shared" si="35"/>
        <v>0</v>
      </c>
      <c r="H60" s="36">
        <f t="shared" si="35"/>
        <v>0</v>
      </c>
      <c r="I60" s="36">
        <f t="shared" si="35"/>
        <v>0</v>
      </c>
      <c r="J60" s="36">
        <f t="shared" si="35"/>
        <v>0</v>
      </c>
      <c r="K60" s="36">
        <f t="shared" si="35"/>
        <v>0</v>
      </c>
      <c r="L60" s="36">
        <f t="shared" si="35"/>
        <v>0</v>
      </c>
      <c r="M60" s="36">
        <f t="shared" si="35"/>
        <v>0</v>
      </c>
      <c r="N60" s="36">
        <f t="shared" si="35"/>
        <v>0</v>
      </c>
      <c r="O60" s="36">
        <f t="shared" si="35"/>
        <v>0</v>
      </c>
      <c r="P60" s="36">
        <f t="shared" si="35"/>
        <v>0</v>
      </c>
      <c r="Q60" s="36">
        <f t="shared" si="35"/>
        <v>0</v>
      </c>
      <c r="R60" s="36">
        <f t="shared" si="35"/>
        <v>0</v>
      </c>
      <c r="S60" s="36">
        <f t="shared" si="35"/>
        <v>0</v>
      </c>
      <c r="T60" s="36">
        <f t="shared" si="35"/>
        <v>0</v>
      </c>
      <c r="U60" s="36">
        <f t="shared" si="35"/>
        <v>0</v>
      </c>
      <c r="V60" s="36">
        <f t="shared" si="35"/>
        <v>0</v>
      </c>
      <c r="W60" s="36">
        <f t="shared" si="35"/>
        <v>0</v>
      </c>
      <c r="X60" s="36">
        <f t="shared" si="35"/>
        <v>0</v>
      </c>
      <c r="Y60" s="36">
        <f t="shared" si="35"/>
        <v>0</v>
      </c>
      <c r="Z60" s="36">
        <f t="shared" si="35"/>
        <v>0</v>
      </c>
      <c r="AA60" s="36">
        <f t="shared" si="35"/>
        <v>0</v>
      </c>
      <c r="AB60" s="36">
        <f t="shared" si="35"/>
        <v>0</v>
      </c>
      <c r="AC60" s="36">
        <f t="shared" si="35"/>
        <v>0</v>
      </c>
      <c r="AD60" s="36">
        <f t="shared" si="35"/>
        <v>0</v>
      </c>
      <c r="AE60" s="36">
        <f t="shared" si="35"/>
        <v>0</v>
      </c>
      <c r="AF60" s="36">
        <f t="shared" si="35"/>
        <v>0</v>
      </c>
      <c r="AG60" s="36">
        <f t="shared" si="35"/>
        <v>0</v>
      </c>
      <c r="AH60" s="36">
        <f t="shared" si="35"/>
        <v>0</v>
      </c>
      <c r="AI60" s="36">
        <f t="shared" si="35"/>
        <v>0</v>
      </c>
      <c r="AJ60" s="36">
        <f t="shared" si="35"/>
        <v>0</v>
      </c>
      <c r="AK60" s="36">
        <f t="shared" si="35"/>
        <v>0</v>
      </c>
      <c r="AL60" s="36">
        <f t="shared" si="35"/>
        <v>0</v>
      </c>
      <c r="AM60" s="36">
        <f t="shared" si="35"/>
        <v>0</v>
      </c>
      <c r="AN60" s="36">
        <f t="shared" si="36"/>
        <v>0</v>
      </c>
      <c r="AO60" s="36">
        <f t="shared" si="36"/>
        <v>0</v>
      </c>
      <c r="AP60" s="36">
        <f t="shared" si="36"/>
        <v>0</v>
      </c>
      <c r="AQ60" s="36">
        <f t="shared" si="36"/>
        <v>0</v>
      </c>
      <c r="AR60" s="36">
        <f t="shared" si="36"/>
        <v>0</v>
      </c>
      <c r="AS60" s="36">
        <f t="shared" si="36"/>
        <v>0</v>
      </c>
      <c r="AT60" s="36">
        <f t="shared" si="36"/>
        <v>0</v>
      </c>
      <c r="AU60" s="36">
        <f t="shared" si="36"/>
        <v>0</v>
      </c>
      <c r="AV60" s="36">
        <f t="shared" si="36"/>
        <v>0</v>
      </c>
      <c r="AW60" s="36">
        <f t="shared" si="36"/>
        <v>0</v>
      </c>
      <c r="AX60" s="36">
        <f t="shared" si="36"/>
        <v>0</v>
      </c>
      <c r="AY60" s="36">
        <f t="shared" si="36"/>
        <v>0</v>
      </c>
      <c r="AZ60" s="36">
        <f t="shared" si="36"/>
        <v>0</v>
      </c>
      <c r="BA60" s="36">
        <f t="shared" si="36"/>
        <v>0</v>
      </c>
      <c r="BB60" s="36">
        <f t="shared" si="36"/>
        <v>0</v>
      </c>
      <c r="BC60" s="36">
        <f t="shared" si="36"/>
        <v>0</v>
      </c>
      <c r="BD60" s="36">
        <f t="shared" si="36"/>
        <v>0</v>
      </c>
      <c r="BE60" s="36">
        <f t="shared" si="36"/>
        <v>0</v>
      </c>
      <c r="BF60" s="36">
        <f t="shared" si="36"/>
        <v>0</v>
      </c>
      <c r="BG60" s="36">
        <f t="shared" si="36"/>
        <v>0</v>
      </c>
      <c r="BH60" s="36">
        <f t="shared" si="36"/>
        <v>0</v>
      </c>
      <c r="BI60" s="36">
        <f t="shared" si="37"/>
        <v>0</v>
      </c>
      <c r="BJ60" s="36">
        <f t="shared" si="38"/>
        <v>0</v>
      </c>
      <c r="BK60" s="36">
        <f t="shared" si="39"/>
        <v>0</v>
      </c>
    </row>
    <row r="61" spans="2:63" x14ac:dyDescent="0.25">
      <c r="B61" t="str">
        <f t="shared" si="40"/>
        <v xml:space="preserve">    - manutenzioni industriali</v>
      </c>
      <c r="C61" s="61">
        <f>+'i_Altri Costi'!C11</f>
        <v>0</v>
      </c>
      <c r="D61" s="36">
        <f t="shared" si="41"/>
        <v>0</v>
      </c>
      <c r="E61" s="36">
        <f t="shared" si="42"/>
        <v>0</v>
      </c>
      <c r="F61" s="36">
        <f t="shared" si="43"/>
        <v>0</v>
      </c>
      <c r="G61" s="36">
        <f t="shared" si="35"/>
        <v>0</v>
      </c>
      <c r="H61" s="36">
        <f t="shared" si="35"/>
        <v>0</v>
      </c>
      <c r="I61" s="36">
        <f t="shared" si="35"/>
        <v>0</v>
      </c>
      <c r="J61" s="36">
        <f t="shared" si="35"/>
        <v>0</v>
      </c>
      <c r="K61" s="36">
        <f t="shared" si="35"/>
        <v>0</v>
      </c>
      <c r="L61" s="36">
        <f t="shared" si="35"/>
        <v>0</v>
      </c>
      <c r="M61" s="36">
        <f t="shared" si="35"/>
        <v>0</v>
      </c>
      <c r="N61" s="36">
        <f t="shared" si="35"/>
        <v>0</v>
      </c>
      <c r="O61" s="36">
        <f t="shared" si="35"/>
        <v>0</v>
      </c>
      <c r="P61" s="36">
        <f t="shared" si="35"/>
        <v>0</v>
      </c>
      <c r="Q61" s="36">
        <f t="shared" si="35"/>
        <v>0</v>
      </c>
      <c r="R61" s="36">
        <f t="shared" si="35"/>
        <v>0</v>
      </c>
      <c r="S61" s="36">
        <f t="shared" si="35"/>
        <v>0</v>
      </c>
      <c r="T61" s="36">
        <f t="shared" si="35"/>
        <v>0</v>
      </c>
      <c r="U61" s="36">
        <f t="shared" si="35"/>
        <v>0</v>
      </c>
      <c r="V61" s="36">
        <f t="shared" si="35"/>
        <v>0</v>
      </c>
      <c r="W61" s="36">
        <f t="shared" si="35"/>
        <v>0</v>
      </c>
      <c r="X61" s="36">
        <f t="shared" si="35"/>
        <v>0</v>
      </c>
      <c r="Y61" s="36">
        <f t="shared" si="35"/>
        <v>0</v>
      </c>
      <c r="Z61" s="36">
        <f t="shared" si="35"/>
        <v>0</v>
      </c>
      <c r="AA61" s="36">
        <f t="shared" si="35"/>
        <v>0</v>
      </c>
      <c r="AB61" s="36">
        <f t="shared" si="35"/>
        <v>0</v>
      </c>
      <c r="AC61" s="36">
        <f t="shared" si="35"/>
        <v>0</v>
      </c>
      <c r="AD61" s="36">
        <f t="shared" si="35"/>
        <v>0</v>
      </c>
      <c r="AE61" s="36">
        <f t="shared" ref="AE61:AM75" si="44">+IF($C61=0,0,IF($C61=30,(AE11+AE36),IF($C61=60,(SUM(AD11:AE11)+SUM(AD36:AE36)),(SUM(AC11:AE11)+SUM(AC36:AE36)))))</f>
        <v>0</v>
      </c>
      <c r="AF61" s="36">
        <f t="shared" si="44"/>
        <v>0</v>
      </c>
      <c r="AG61" s="36">
        <f t="shared" si="44"/>
        <v>0</v>
      </c>
      <c r="AH61" s="36">
        <f t="shared" si="44"/>
        <v>0</v>
      </c>
      <c r="AI61" s="36">
        <f t="shared" si="44"/>
        <v>0</v>
      </c>
      <c r="AJ61" s="36">
        <f t="shared" si="44"/>
        <v>0</v>
      </c>
      <c r="AK61" s="36">
        <f t="shared" si="44"/>
        <v>0</v>
      </c>
      <c r="AL61" s="36">
        <f t="shared" si="44"/>
        <v>0</v>
      </c>
      <c r="AM61" s="36">
        <f t="shared" si="44"/>
        <v>0</v>
      </c>
      <c r="AN61" s="36">
        <f t="shared" ref="AN61:AN75" si="45">+IF($C61=0,0,IF($C61=30,(AN11+AN36),IF($C61=60,(SUM(AM11:AN11)+SUM(AM36:AN36)),(SUM(AL11:AN11)+SUM(AL36:AN36)))))</f>
        <v>0</v>
      </c>
      <c r="AO61" s="36">
        <f t="shared" ref="AO61:AO75" si="46">+IF($C61=0,0,IF($C61=30,(AO11+AO36),IF($C61=60,(SUM(AN11:AO11)+SUM(AN36:AO36)),(SUM(AM11:AO11)+SUM(AM36:AO36)))))</f>
        <v>0</v>
      </c>
      <c r="AP61" s="36">
        <f t="shared" ref="AP61:AP75" si="47">+IF($C61=0,0,IF($C61=30,(AP11+AP36),IF($C61=60,(SUM(AO11:AP11)+SUM(AO36:AP36)),(SUM(AN11:AP11)+SUM(AN36:AP36)))))</f>
        <v>0</v>
      </c>
      <c r="AQ61" s="36">
        <f t="shared" ref="AQ61:AQ75" si="48">+IF($C61=0,0,IF($C61=30,(AQ11+AQ36),IF($C61=60,(SUM(AP11:AQ11)+SUM(AP36:AQ36)),(SUM(AO11:AQ11)+SUM(AO36:AQ36)))))</f>
        <v>0</v>
      </c>
      <c r="AR61" s="36">
        <f t="shared" ref="AR61:AR75" si="49">+IF($C61=0,0,IF($C61=30,(AR11+AR36),IF($C61=60,(SUM(AQ11:AR11)+SUM(AQ36:AR36)),(SUM(AP11:AR11)+SUM(AP36:AR36)))))</f>
        <v>0</v>
      </c>
      <c r="AS61" s="36">
        <f t="shared" ref="AS61:AS75" si="50">+IF($C61=0,0,IF($C61=30,(AS11+AS36),IF($C61=60,(SUM(AR11:AS11)+SUM(AR36:AS36)),(SUM(AQ11:AS11)+SUM(AQ36:AS36)))))</f>
        <v>0</v>
      </c>
      <c r="AT61" s="36">
        <f t="shared" ref="AT61:AT75" si="51">+IF($C61=0,0,IF($C61=30,(AT11+AT36),IF($C61=60,(SUM(AS11:AT11)+SUM(AS36:AT36)),(SUM(AR11:AT11)+SUM(AR36:AT36)))))</f>
        <v>0</v>
      </c>
      <c r="AU61" s="36">
        <f t="shared" ref="AU61:AU75" si="52">+IF($C61=0,0,IF($C61=30,(AU11+AU36),IF($C61=60,(SUM(AT11:AU11)+SUM(AT36:AU36)),(SUM(AS11:AU11)+SUM(AS36:AU36)))))</f>
        <v>0</v>
      </c>
      <c r="AV61" s="36">
        <f t="shared" ref="AV61:AV75" si="53">+IF($C61=0,0,IF($C61=30,(AV11+AV36),IF($C61=60,(SUM(AU11:AV11)+SUM(AU36:AV36)),(SUM(AT11:AV11)+SUM(AT36:AV36)))))</f>
        <v>0</v>
      </c>
      <c r="AW61" s="36">
        <f t="shared" ref="AW61:AW75" si="54">+IF($C61=0,0,IF($C61=30,(AW11+AW36),IF($C61=60,(SUM(AV11:AW11)+SUM(AV36:AW36)),(SUM(AU11:AW11)+SUM(AU36:AW36)))))</f>
        <v>0</v>
      </c>
      <c r="AX61" s="36">
        <f t="shared" ref="AX61:AX75" si="55">+IF($C61=0,0,IF($C61=30,(AX11+AX36),IF($C61=60,(SUM(AW11:AX11)+SUM(AW36:AX36)),(SUM(AV11:AX11)+SUM(AV36:AX36)))))</f>
        <v>0</v>
      </c>
      <c r="AY61" s="36">
        <f t="shared" ref="AY61:AY75" si="56">+IF($C61=0,0,IF($C61=30,(AY11+AY36),IF($C61=60,(SUM(AX11:AY11)+SUM(AX36:AY36)),(SUM(AW11:AY11)+SUM(AW36:AY36)))))</f>
        <v>0</v>
      </c>
      <c r="AZ61" s="36">
        <f t="shared" ref="AZ61:AZ75" si="57">+IF($C61=0,0,IF($C61=30,(AZ11+AZ36),IF($C61=60,(SUM(AY11:AZ11)+SUM(AY36:AZ36)),(SUM(AX11:AZ11)+SUM(AX36:AZ36)))))</f>
        <v>0</v>
      </c>
      <c r="BA61" s="36">
        <f t="shared" ref="BA61:BA75" si="58">+IF($C61=0,0,IF($C61=30,(BA11+BA36),IF($C61=60,(SUM(AZ11:BA11)+SUM(AZ36:BA36)),(SUM(AY11:BA11)+SUM(AY36:BA36)))))</f>
        <v>0</v>
      </c>
      <c r="BB61" s="36">
        <f t="shared" ref="BB61:BB75" si="59">+IF($C61=0,0,IF($C61=30,(BB11+BB36),IF($C61=60,(SUM(BA11:BB11)+SUM(BA36:BB36)),(SUM(AZ11:BB11)+SUM(AZ36:BB36)))))</f>
        <v>0</v>
      </c>
      <c r="BC61" s="36">
        <f t="shared" ref="BC61:BC75" si="60">+IF($C61=0,0,IF($C61=30,(BC11+BC36),IF($C61=60,(SUM(BB11:BC11)+SUM(BB36:BC36)),(SUM(BA11:BC11)+SUM(BA36:BC36)))))</f>
        <v>0</v>
      </c>
      <c r="BD61" s="36">
        <f t="shared" ref="BD61:BD75" si="61">+IF($C61=0,0,IF($C61=30,(BD11+BD36),IF($C61=60,(SUM(BC11:BD11)+SUM(BC36:BD36)),(SUM(BB11:BD11)+SUM(BB36:BD36)))))</f>
        <v>0</v>
      </c>
      <c r="BE61" s="36">
        <f t="shared" ref="BE61:BE75" si="62">+IF($C61=0,0,IF($C61=30,(BE11+BE36),IF($C61=60,(SUM(BD11:BE11)+SUM(BD36:BE36)),(SUM(BC11:BE11)+SUM(BC36:BE36)))))</f>
        <v>0</v>
      </c>
      <c r="BF61" s="36">
        <f t="shared" ref="BF61:BF75" si="63">+IF($C61=0,0,IF($C61=30,(BF11+BF36),IF($C61=60,(SUM(BE11:BF11)+SUM(BE36:BF36)),(SUM(BD11:BF11)+SUM(BD36:BF36)))))</f>
        <v>0</v>
      </c>
      <c r="BG61" s="36">
        <f t="shared" ref="BG61:BG75" si="64">+IF($C61=0,0,IF($C61=30,(BG11+BG36),IF($C61=60,(SUM(BF11:BG11)+SUM(BF36:BG36)),(SUM(BE11:BG11)+SUM(BE36:BG36)))))</f>
        <v>0</v>
      </c>
      <c r="BH61" s="36">
        <f t="shared" ref="BH61:BH75" si="65">+IF($C61=0,0,IF($C61=30,(BH11+BH36),IF($C61=60,(SUM(BG11:BH11)+SUM(BG36:BH36)),(SUM(BF11:BH11)+SUM(BF36:BH36)))))</f>
        <v>0</v>
      </c>
      <c r="BI61" s="36">
        <f t="shared" ref="BI61:BI75" si="66">+IF($C61=0,0,IF($C61=30,(BI11+BI36),IF($C61=60,(SUM(BH11:BI11)+SUM(BH36:BI36)),(SUM(BG11:BI11)+SUM(BG36:BI36)))))</f>
        <v>0</v>
      </c>
      <c r="BJ61" s="36">
        <f t="shared" ref="BJ61:BJ75" si="67">+IF($C61=0,0,IF($C61=30,(BJ11+BJ36),IF($C61=60,(SUM(BI11:BJ11)+SUM(BI36:BJ36)),(SUM(BH11:BJ11)+SUM(BH36:BJ36)))))</f>
        <v>0</v>
      </c>
      <c r="BK61" s="36">
        <f t="shared" ref="BK61:BK75" si="68">+IF($C61=0,0,IF($C61=30,(BK11+BK36),IF($C61=60,(SUM(BJ11:BK11)+SUM(BJ36:BK36)),(SUM(BI11:BK11)+SUM(BI36:BK36)))))</f>
        <v>0</v>
      </c>
    </row>
    <row r="62" spans="2:63" x14ac:dyDescent="0.25">
      <c r="B62" t="str">
        <f t="shared" si="40"/>
        <v xml:space="preserve">    - servizi vari</v>
      </c>
      <c r="C62" s="61">
        <f>+'i_Altri Costi'!C12</f>
        <v>0</v>
      </c>
      <c r="D62" s="36">
        <f t="shared" si="41"/>
        <v>0</v>
      </c>
      <c r="E62" s="36">
        <f t="shared" si="42"/>
        <v>0</v>
      </c>
      <c r="F62" s="36">
        <f t="shared" si="43"/>
        <v>0</v>
      </c>
      <c r="G62" s="36">
        <f t="shared" ref="G62:AD72" si="69">+IF($C62=0,0,IF($C62=30,(G12+G37),IF($C62=60,(SUM(F12:G12)+SUM(F37:G37)),(SUM(E12:G12)+SUM(E37:G37)))))</f>
        <v>0</v>
      </c>
      <c r="H62" s="36">
        <f t="shared" si="69"/>
        <v>0</v>
      </c>
      <c r="I62" s="36">
        <f t="shared" si="69"/>
        <v>0</v>
      </c>
      <c r="J62" s="36">
        <f t="shared" si="69"/>
        <v>0</v>
      </c>
      <c r="K62" s="36">
        <f t="shared" si="69"/>
        <v>0</v>
      </c>
      <c r="L62" s="36">
        <f t="shared" si="69"/>
        <v>0</v>
      </c>
      <c r="M62" s="36">
        <f t="shared" si="69"/>
        <v>0</v>
      </c>
      <c r="N62" s="36">
        <f t="shared" si="69"/>
        <v>0</v>
      </c>
      <c r="O62" s="36">
        <f t="shared" si="69"/>
        <v>0</v>
      </c>
      <c r="P62" s="36">
        <f t="shared" si="69"/>
        <v>0</v>
      </c>
      <c r="Q62" s="36">
        <f t="shared" si="69"/>
        <v>0</v>
      </c>
      <c r="R62" s="36">
        <f t="shared" si="69"/>
        <v>0</v>
      </c>
      <c r="S62" s="36">
        <f t="shared" si="69"/>
        <v>0</v>
      </c>
      <c r="T62" s="36">
        <f t="shared" si="69"/>
        <v>0</v>
      </c>
      <c r="U62" s="36">
        <f t="shared" si="69"/>
        <v>0</v>
      </c>
      <c r="V62" s="36">
        <f t="shared" si="69"/>
        <v>0</v>
      </c>
      <c r="W62" s="36">
        <f t="shared" si="69"/>
        <v>0</v>
      </c>
      <c r="X62" s="36">
        <f t="shared" si="69"/>
        <v>0</v>
      </c>
      <c r="Y62" s="36">
        <f t="shared" si="69"/>
        <v>0</v>
      </c>
      <c r="Z62" s="36">
        <f t="shared" si="69"/>
        <v>0</v>
      </c>
      <c r="AA62" s="36">
        <f t="shared" si="69"/>
        <v>0</v>
      </c>
      <c r="AB62" s="36">
        <f t="shared" si="69"/>
        <v>0</v>
      </c>
      <c r="AC62" s="36">
        <f t="shared" si="69"/>
        <v>0</v>
      </c>
      <c r="AD62" s="36">
        <f t="shared" si="69"/>
        <v>0</v>
      </c>
      <c r="AE62" s="36">
        <f t="shared" si="44"/>
        <v>0</v>
      </c>
      <c r="AF62" s="36">
        <f t="shared" si="44"/>
        <v>0</v>
      </c>
      <c r="AG62" s="36">
        <f t="shared" si="44"/>
        <v>0</v>
      </c>
      <c r="AH62" s="36">
        <f t="shared" si="44"/>
        <v>0</v>
      </c>
      <c r="AI62" s="36">
        <f t="shared" si="44"/>
        <v>0</v>
      </c>
      <c r="AJ62" s="36">
        <f t="shared" si="44"/>
        <v>0</v>
      </c>
      <c r="AK62" s="36">
        <f t="shared" si="44"/>
        <v>0</v>
      </c>
      <c r="AL62" s="36">
        <f t="shared" si="44"/>
        <v>0</v>
      </c>
      <c r="AM62" s="36">
        <f t="shared" si="44"/>
        <v>0</v>
      </c>
      <c r="AN62" s="36">
        <f t="shared" si="45"/>
        <v>0</v>
      </c>
      <c r="AO62" s="36">
        <f t="shared" si="46"/>
        <v>0</v>
      </c>
      <c r="AP62" s="36">
        <f t="shared" si="47"/>
        <v>0</v>
      </c>
      <c r="AQ62" s="36">
        <f t="shared" si="48"/>
        <v>0</v>
      </c>
      <c r="AR62" s="36">
        <f t="shared" si="49"/>
        <v>0</v>
      </c>
      <c r="AS62" s="36">
        <f t="shared" si="50"/>
        <v>0</v>
      </c>
      <c r="AT62" s="36">
        <f t="shared" si="51"/>
        <v>0</v>
      </c>
      <c r="AU62" s="36">
        <f t="shared" si="52"/>
        <v>0</v>
      </c>
      <c r="AV62" s="36">
        <f t="shared" si="53"/>
        <v>0</v>
      </c>
      <c r="AW62" s="36">
        <f t="shared" si="54"/>
        <v>0</v>
      </c>
      <c r="AX62" s="36">
        <f t="shared" si="55"/>
        <v>0</v>
      </c>
      <c r="AY62" s="36">
        <f t="shared" si="56"/>
        <v>0</v>
      </c>
      <c r="AZ62" s="36">
        <f t="shared" si="57"/>
        <v>0</v>
      </c>
      <c r="BA62" s="36">
        <f t="shared" si="58"/>
        <v>0</v>
      </c>
      <c r="BB62" s="36">
        <f t="shared" si="59"/>
        <v>0</v>
      </c>
      <c r="BC62" s="36">
        <f t="shared" si="60"/>
        <v>0</v>
      </c>
      <c r="BD62" s="36">
        <f t="shared" si="61"/>
        <v>0</v>
      </c>
      <c r="BE62" s="36">
        <f t="shared" si="62"/>
        <v>0</v>
      </c>
      <c r="BF62" s="36">
        <f t="shared" si="63"/>
        <v>0</v>
      </c>
      <c r="BG62" s="36">
        <f t="shared" si="64"/>
        <v>0</v>
      </c>
      <c r="BH62" s="36">
        <f t="shared" si="65"/>
        <v>0</v>
      </c>
      <c r="BI62" s="36">
        <f t="shared" si="66"/>
        <v>0</v>
      </c>
      <c r="BJ62" s="36">
        <f t="shared" si="67"/>
        <v>0</v>
      </c>
      <c r="BK62" s="36">
        <f t="shared" si="68"/>
        <v>0</v>
      </c>
    </row>
    <row r="63" spans="2:63" x14ac:dyDescent="0.25">
      <c r="B63" t="str">
        <f t="shared" si="40"/>
        <v xml:space="preserve">    - canoni </v>
      </c>
      <c r="C63" s="61">
        <f>+'i_Altri Costi'!C13</f>
        <v>0</v>
      </c>
      <c r="D63" s="36">
        <f t="shared" si="41"/>
        <v>0</v>
      </c>
      <c r="E63" s="36">
        <f t="shared" si="42"/>
        <v>0</v>
      </c>
      <c r="F63" s="36">
        <f t="shared" si="43"/>
        <v>0</v>
      </c>
      <c r="G63" s="36">
        <f t="shared" si="69"/>
        <v>0</v>
      </c>
      <c r="H63" s="36">
        <f t="shared" si="69"/>
        <v>0</v>
      </c>
      <c r="I63" s="36">
        <f t="shared" si="69"/>
        <v>0</v>
      </c>
      <c r="J63" s="36">
        <f t="shared" si="69"/>
        <v>0</v>
      </c>
      <c r="K63" s="36">
        <f t="shared" si="69"/>
        <v>0</v>
      </c>
      <c r="L63" s="36">
        <f t="shared" si="69"/>
        <v>0</v>
      </c>
      <c r="M63" s="36">
        <f t="shared" si="69"/>
        <v>0</v>
      </c>
      <c r="N63" s="36">
        <f t="shared" si="69"/>
        <v>0</v>
      </c>
      <c r="O63" s="36">
        <f t="shared" si="69"/>
        <v>0</v>
      </c>
      <c r="P63" s="36">
        <f t="shared" si="69"/>
        <v>0</v>
      </c>
      <c r="Q63" s="36">
        <f t="shared" si="69"/>
        <v>0</v>
      </c>
      <c r="R63" s="36">
        <f t="shared" si="69"/>
        <v>0</v>
      </c>
      <c r="S63" s="36">
        <f t="shared" si="69"/>
        <v>0</v>
      </c>
      <c r="T63" s="36">
        <f t="shared" si="69"/>
        <v>0</v>
      </c>
      <c r="U63" s="36">
        <f t="shared" si="69"/>
        <v>0</v>
      </c>
      <c r="V63" s="36">
        <f t="shared" si="69"/>
        <v>0</v>
      </c>
      <c r="W63" s="36">
        <f t="shared" si="69"/>
        <v>0</v>
      </c>
      <c r="X63" s="36">
        <f t="shared" si="69"/>
        <v>0</v>
      </c>
      <c r="Y63" s="36">
        <f t="shared" si="69"/>
        <v>0</v>
      </c>
      <c r="Z63" s="36">
        <f t="shared" si="69"/>
        <v>0</v>
      </c>
      <c r="AA63" s="36">
        <f t="shared" si="69"/>
        <v>0</v>
      </c>
      <c r="AB63" s="36">
        <f t="shared" si="69"/>
        <v>0</v>
      </c>
      <c r="AC63" s="36">
        <f t="shared" si="69"/>
        <v>0</v>
      </c>
      <c r="AD63" s="36">
        <f t="shared" si="69"/>
        <v>0</v>
      </c>
      <c r="AE63" s="36">
        <f t="shared" si="44"/>
        <v>0</v>
      </c>
      <c r="AF63" s="36">
        <f t="shared" si="44"/>
        <v>0</v>
      </c>
      <c r="AG63" s="36">
        <f t="shared" si="44"/>
        <v>0</v>
      </c>
      <c r="AH63" s="36">
        <f t="shared" si="44"/>
        <v>0</v>
      </c>
      <c r="AI63" s="36">
        <f t="shared" si="44"/>
        <v>0</v>
      </c>
      <c r="AJ63" s="36">
        <f t="shared" si="44"/>
        <v>0</v>
      </c>
      <c r="AK63" s="36">
        <f t="shared" si="44"/>
        <v>0</v>
      </c>
      <c r="AL63" s="36">
        <f t="shared" si="44"/>
        <v>0</v>
      </c>
      <c r="AM63" s="36">
        <f t="shared" si="44"/>
        <v>0</v>
      </c>
      <c r="AN63" s="36">
        <f t="shared" si="45"/>
        <v>0</v>
      </c>
      <c r="AO63" s="36">
        <f t="shared" si="46"/>
        <v>0</v>
      </c>
      <c r="AP63" s="36">
        <f t="shared" si="47"/>
        <v>0</v>
      </c>
      <c r="AQ63" s="36">
        <f t="shared" si="48"/>
        <v>0</v>
      </c>
      <c r="AR63" s="36">
        <f t="shared" si="49"/>
        <v>0</v>
      </c>
      <c r="AS63" s="36">
        <f t="shared" si="50"/>
        <v>0</v>
      </c>
      <c r="AT63" s="36">
        <f t="shared" si="51"/>
        <v>0</v>
      </c>
      <c r="AU63" s="36">
        <f t="shared" si="52"/>
        <v>0</v>
      </c>
      <c r="AV63" s="36">
        <f t="shared" si="53"/>
        <v>0</v>
      </c>
      <c r="AW63" s="36">
        <f t="shared" si="54"/>
        <v>0</v>
      </c>
      <c r="AX63" s="36">
        <f t="shared" si="55"/>
        <v>0</v>
      </c>
      <c r="AY63" s="36">
        <f t="shared" si="56"/>
        <v>0</v>
      </c>
      <c r="AZ63" s="36">
        <f t="shared" si="57"/>
        <v>0</v>
      </c>
      <c r="BA63" s="36">
        <f t="shared" si="58"/>
        <v>0</v>
      </c>
      <c r="BB63" s="36">
        <f t="shared" si="59"/>
        <v>0</v>
      </c>
      <c r="BC63" s="36">
        <f t="shared" si="60"/>
        <v>0</v>
      </c>
      <c r="BD63" s="36">
        <f t="shared" si="61"/>
        <v>0</v>
      </c>
      <c r="BE63" s="36">
        <f t="shared" si="62"/>
        <v>0</v>
      </c>
      <c r="BF63" s="36">
        <f t="shared" si="63"/>
        <v>0</v>
      </c>
      <c r="BG63" s="36">
        <f t="shared" si="64"/>
        <v>0</v>
      </c>
      <c r="BH63" s="36">
        <f t="shared" si="65"/>
        <v>0</v>
      </c>
      <c r="BI63" s="36">
        <f t="shared" si="66"/>
        <v>0</v>
      </c>
      <c r="BJ63" s="36">
        <f t="shared" si="67"/>
        <v>0</v>
      </c>
      <c r="BK63" s="36">
        <f t="shared" si="68"/>
        <v>0</v>
      </c>
    </row>
    <row r="64" spans="2:63" x14ac:dyDescent="0.25">
      <c r="B64" t="str">
        <f t="shared" si="40"/>
        <v xml:space="preserve">    - spese di trasporto</v>
      </c>
      <c r="C64" s="61">
        <f>+'i_Altri Costi'!C14</f>
        <v>0</v>
      </c>
      <c r="D64" s="36">
        <f t="shared" si="41"/>
        <v>0</v>
      </c>
      <c r="E64" s="36">
        <f t="shared" si="42"/>
        <v>0</v>
      </c>
      <c r="F64" s="36">
        <f t="shared" si="43"/>
        <v>0</v>
      </c>
      <c r="G64" s="36">
        <f t="shared" si="69"/>
        <v>0</v>
      </c>
      <c r="H64" s="36">
        <f t="shared" si="69"/>
        <v>0</v>
      </c>
      <c r="I64" s="36">
        <f t="shared" si="69"/>
        <v>0</v>
      </c>
      <c r="J64" s="36">
        <f t="shared" si="69"/>
        <v>0</v>
      </c>
      <c r="K64" s="36">
        <f t="shared" si="69"/>
        <v>0</v>
      </c>
      <c r="L64" s="36">
        <f t="shared" si="69"/>
        <v>0</v>
      </c>
      <c r="M64" s="36">
        <f t="shared" si="69"/>
        <v>0</v>
      </c>
      <c r="N64" s="36">
        <f t="shared" si="69"/>
        <v>0</v>
      </c>
      <c r="O64" s="36">
        <f t="shared" si="69"/>
        <v>0</v>
      </c>
      <c r="P64" s="36">
        <f t="shared" si="69"/>
        <v>0</v>
      </c>
      <c r="Q64" s="36">
        <f t="shared" si="69"/>
        <v>0</v>
      </c>
      <c r="R64" s="36">
        <f t="shared" si="69"/>
        <v>0</v>
      </c>
      <c r="S64" s="36">
        <f t="shared" si="69"/>
        <v>0</v>
      </c>
      <c r="T64" s="36">
        <f t="shared" si="69"/>
        <v>0</v>
      </c>
      <c r="U64" s="36">
        <f t="shared" si="69"/>
        <v>0</v>
      </c>
      <c r="V64" s="36">
        <f t="shared" si="69"/>
        <v>0</v>
      </c>
      <c r="W64" s="36">
        <f t="shared" si="69"/>
        <v>0</v>
      </c>
      <c r="X64" s="36">
        <f t="shared" si="69"/>
        <v>0</v>
      </c>
      <c r="Y64" s="36">
        <f t="shared" si="69"/>
        <v>0</v>
      </c>
      <c r="Z64" s="36">
        <f t="shared" si="69"/>
        <v>0</v>
      </c>
      <c r="AA64" s="36">
        <f t="shared" si="69"/>
        <v>0</v>
      </c>
      <c r="AB64" s="36">
        <f t="shared" si="69"/>
        <v>0</v>
      </c>
      <c r="AC64" s="36">
        <f t="shared" si="69"/>
        <v>0</v>
      </c>
      <c r="AD64" s="36">
        <f t="shared" si="69"/>
        <v>0</v>
      </c>
      <c r="AE64" s="36">
        <f t="shared" si="44"/>
        <v>0</v>
      </c>
      <c r="AF64" s="36">
        <f t="shared" si="44"/>
        <v>0</v>
      </c>
      <c r="AG64" s="36">
        <f t="shared" si="44"/>
        <v>0</v>
      </c>
      <c r="AH64" s="36">
        <f t="shared" si="44"/>
        <v>0</v>
      </c>
      <c r="AI64" s="36">
        <f t="shared" si="44"/>
        <v>0</v>
      </c>
      <c r="AJ64" s="36">
        <f t="shared" si="44"/>
        <v>0</v>
      </c>
      <c r="AK64" s="36">
        <f t="shared" si="44"/>
        <v>0</v>
      </c>
      <c r="AL64" s="36">
        <f t="shared" si="44"/>
        <v>0</v>
      </c>
      <c r="AM64" s="36">
        <f t="shared" si="44"/>
        <v>0</v>
      </c>
      <c r="AN64" s="36">
        <f t="shared" si="45"/>
        <v>0</v>
      </c>
      <c r="AO64" s="36">
        <f t="shared" si="46"/>
        <v>0</v>
      </c>
      <c r="AP64" s="36">
        <f t="shared" si="47"/>
        <v>0</v>
      </c>
      <c r="AQ64" s="36">
        <f t="shared" si="48"/>
        <v>0</v>
      </c>
      <c r="AR64" s="36">
        <f t="shared" si="49"/>
        <v>0</v>
      </c>
      <c r="AS64" s="36">
        <f t="shared" si="50"/>
        <v>0</v>
      </c>
      <c r="AT64" s="36">
        <f t="shared" si="51"/>
        <v>0</v>
      </c>
      <c r="AU64" s="36">
        <f t="shared" si="52"/>
        <v>0</v>
      </c>
      <c r="AV64" s="36">
        <f t="shared" si="53"/>
        <v>0</v>
      </c>
      <c r="AW64" s="36">
        <f t="shared" si="54"/>
        <v>0</v>
      </c>
      <c r="AX64" s="36">
        <f t="shared" si="55"/>
        <v>0</v>
      </c>
      <c r="AY64" s="36">
        <f t="shared" si="56"/>
        <v>0</v>
      </c>
      <c r="AZ64" s="36">
        <f t="shared" si="57"/>
        <v>0</v>
      </c>
      <c r="BA64" s="36">
        <f t="shared" si="58"/>
        <v>0</v>
      </c>
      <c r="BB64" s="36">
        <f t="shared" si="59"/>
        <v>0</v>
      </c>
      <c r="BC64" s="36">
        <f t="shared" si="60"/>
        <v>0</v>
      </c>
      <c r="BD64" s="36">
        <f t="shared" si="61"/>
        <v>0</v>
      </c>
      <c r="BE64" s="36">
        <f t="shared" si="62"/>
        <v>0</v>
      </c>
      <c r="BF64" s="36">
        <f t="shared" si="63"/>
        <v>0</v>
      </c>
      <c r="BG64" s="36">
        <f t="shared" si="64"/>
        <v>0</v>
      </c>
      <c r="BH64" s="36">
        <f t="shared" si="65"/>
        <v>0</v>
      </c>
      <c r="BI64" s="36">
        <f t="shared" si="66"/>
        <v>0</v>
      </c>
      <c r="BJ64" s="36">
        <f t="shared" si="67"/>
        <v>0</v>
      </c>
      <c r="BK64" s="36">
        <f t="shared" si="68"/>
        <v>0</v>
      </c>
    </row>
    <row r="65" spans="2:63" x14ac:dyDescent="0.25">
      <c r="B65" t="str">
        <f t="shared" si="40"/>
        <v xml:space="preserve">    - spese varie</v>
      </c>
      <c r="C65" s="61">
        <f>+'i_Altri Costi'!C15</f>
        <v>0</v>
      </c>
      <c r="D65" s="36">
        <f t="shared" si="41"/>
        <v>0</v>
      </c>
      <c r="E65" s="36">
        <f t="shared" si="42"/>
        <v>0</v>
      </c>
      <c r="F65" s="36">
        <f t="shared" si="43"/>
        <v>0</v>
      </c>
      <c r="G65" s="36">
        <f t="shared" si="69"/>
        <v>0</v>
      </c>
      <c r="H65" s="36">
        <f t="shared" si="69"/>
        <v>0</v>
      </c>
      <c r="I65" s="36">
        <f t="shared" si="69"/>
        <v>0</v>
      </c>
      <c r="J65" s="36">
        <f t="shared" si="69"/>
        <v>0</v>
      </c>
      <c r="K65" s="36">
        <f t="shared" si="69"/>
        <v>0</v>
      </c>
      <c r="L65" s="36">
        <f t="shared" si="69"/>
        <v>0</v>
      </c>
      <c r="M65" s="36">
        <f t="shared" si="69"/>
        <v>0</v>
      </c>
      <c r="N65" s="36">
        <f t="shared" si="69"/>
        <v>0</v>
      </c>
      <c r="O65" s="36">
        <f t="shared" si="69"/>
        <v>0</v>
      </c>
      <c r="P65" s="36">
        <f t="shared" si="69"/>
        <v>0</v>
      </c>
      <c r="Q65" s="36">
        <f t="shared" si="69"/>
        <v>0</v>
      </c>
      <c r="R65" s="36">
        <f t="shared" si="69"/>
        <v>0</v>
      </c>
      <c r="S65" s="36">
        <f t="shared" si="69"/>
        <v>0</v>
      </c>
      <c r="T65" s="36">
        <f t="shared" si="69"/>
        <v>0</v>
      </c>
      <c r="U65" s="36">
        <f t="shared" si="69"/>
        <v>0</v>
      </c>
      <c r="V65" s="36">
        <f t="shared" si="69"/>
        <v>0</v>
      </c>
      <c r="W65" s="36">
        <f t="shared" si="69"/>
        <v>0</v>
      </c>
      <c r="X65" s="36">
        <f t="shared" si="69"/>
        <v>0</v>
      </c>
      <c r="Y65" s="36">
        <f t="shared" si="69"/>
        <v>0</v>
      </c>
      <c r="Z65" s="36">
        <f t="shared" si="69"/>
        <v>0</v>
      </c>
      <c r="AA65" s="36">
        <f t="shared" si="69"/>
        <v>0</v>
      </c>
      <c r="AB65" s="36">
        <f t="shared" si="69"/>
        <v>0</v>
      </c>
      <c r="AC65" s="36">
        <f t="shared" si="69"/>
        <v>0</v>
      </c>
      <c r="AD65" s="36">
        <f t="shared" si="69"/>
        <v>0</v>
      </c>
      <c r="AE65" s="36">
        <f t="shared" si="44"/>
        <v>0</v>
      </c>
      <c r="AF65" s="36">
        <f t="shared" si="44"/>
        <v>0</v>
      </c>
      <c r="AG65" s="36">
        <f t="shared" si="44"/>
        <v>0</v>
      </c>
      <c r="AH65" s="36">
        <f t="shared" si="44"/>
        <v>0</v>
      </c>
      <c r="AI65" s="36">
        <f t="shared" si="44"/>
        <v>0</v>
      </c>
      <c r="AJ65" s="36">
        <f t="shared" si="44"/>
        <v>0</v>
      </c>
      <c r="AK65" s="36">
        <f t="shared" si="44"/>
        <v>0</v>
      </c>
      <c r="AL65" s="36">
        <f t="shared" si="44"/>
        <v>0</v>
      </c>
      <c r="AM65" s="36">
        <f t="shared" si="44"/>
        <v>0</v>
      </c>
      <c r="AN65" s="36">
        <f t="shared" si="45"/>
        <v>0</v>
      </c>
      <c r="AO65" s="36">
        <f t="shared" si="46"/>
        <v>0</v>
      </c>
      <c r="AP65" s="36">
        <f t="shared" si="47"/>
        <v>0</v>
      </c>
      <c r="AQ65" s="36">
        <f t="shared" si="48"/>
        <v>0</v>
      </c>
      <c r="AR65" s="36">
        <f t="shared" si="49"/>
        <v>0</v>
      </c>
      <c r="AS65" s="36">
        <f t="shared" si="50"/>
        <v>0</v>
      </c>
      <c r="AT65" s="36">
        <f t="shared" si="51"/>
        <v>0</v>
      </c>
      <c r="AU65" s="36">
        <f t="shared" si="52"/>
        <v>0</v>
      </c>
      <c r="AV65" s="36">
        <f t="shared" si="53"/>
        <v>0</v>
      </c>
      <c r="AW65" s="36">
        <f t="shared" si="54"/>
        <v>0</v>
      </c>
      <c r="AX65" s="36">
        <f t="shared" si="55"/>
        <v>0</v>
      </c>
      <c r="AY65" s="36">
        <f t="shared" si="56"/>
        <v>0</v>
      </c>
      <c r="AZ65" s="36">
        <f t="shared" si="57"/>
        <v>0</v>
      </c>
      <c r="BA65" s="36">
        <f t="shared" si="58"/>
        <v>0</v>
      </c>
      <c r="BB65" s="36">
        <f t="shared" si="59"/>
        <v>0</v>
      </c>
      <c r="BC65" s="36">
        <f t="shared" si="60"/>
        <v>0</v>
      </c>
      <c r="BD65" s="36">
        <f t="shared" si="61"/>
        <v>0</v>
      </c>
      <c r="BE65" s="36">
        <f t="shared" si="62"/>
        <v>0</v>
      </c>
      <c r="BF65" s="36">
        <f t="shared" si="63"/>
        <v>0</v>
      </c>
      <c r="BG65" s="36">
        <f t="shared" si="64"/>
        <v>0</v>
      </c>
      <c r="BH65" s="36">
        <f t="shared" si="65"/>
        <v>0</v>
      </c>
      <c r="BI65" s="36">
        <f t="shared" si="66"/>
        <v>0</v>
      </c>
      <c r="BJ65" s="36">
        <f t="shared" si="67"/>
        <v>0</v>
      </c>
      <c r="BK65" s="36">
        <f t="shared" si="68"/>
        <v>0</v>
      </c>
    </row>
    <row r="66" spans="2:63" x14ac:dyDescent="0.25">
      <c r="B66" t="str">
        <f t="shared" si="40"/>
        <v xml:space="preserve">    - royalties</v>
      </c>
      <c r="C66" s="61">
        <f>+'i_Altri Costi'!C16</f>
        <v>0</v>
      </c>
      <c r="D66" s="36">
        <f t="shared" si="41"/>
        <v>0</v>
      </c>
      <c r="E66" s="36">
        <f t="shared" si="42"/>
        <v>0</v>
      </c>
      <c r="F66" s="36">
        <f t="shared" si="43"/>
        <v>0</v>
      </c>
      <c r="G66" s="36">
        <f t="shared" si="69"/>
        <v>0</v>
      </c>
      <c r="H66" s="36">
        <f t="shared" si="69"/>
        <v>0</v>
      </c>
      <c r="I66" s="36">
        <f t="shared" si="69"/>
        <v>0</v>
      </c>
      <c r="J66" s="36">
        <f t="shared" si="69"/>
        <v>0</v>
      </c>
      <c r="K66" s="36">
        <f t="shared" si="69"/>
        <v>0</v>
      </c>
      <c r="L66" s="36">
        <f t="shared" si="69"/>
        <v>0</v>
      </c>
      <c r="M66" s="36">
        <f t="shared" si="69"/>
        <v>0</v>
      </c>
      <c r="N66" s="36">
        <f t="shared" si="69"/>
        <v>0</v>
      </c>
      <c r="O66" s="36">
        <f t="shared" si="69"/>
        <v>0</v>
      </c>
      <c r="P66" s="36">
        <f t="shared" si="69"/>
        <v>0</v>
      </c>
      <c r="Q66" s="36">
        <f t="shared" si="69"/>
        <v>0</v>
      </c>
      <c r="R66" s="36">
        <f t="shared" si="69"/>
        <v>0</v>
      </c>
      <c r="S66" s="36">
        <f t="shared" si="69"/>
        <v>0</v>
      </c>
      <c r="T66" s="36">
        <f t="shared" si="69"/>
        <v>0</v>
      </c>
      <c r="U66" s="36">
        <f t="shared" si="69"/>
        <v>0</v>
      </c>
      <c r="V66" s="36">
        <f t="shared" si="69"/>
        <v>0</v>
      </c>
      <c r="W66" s="36">
        <f t="shared" si="69"/>
        <v>0</v>
      </c>
      <c r="X66" s="36">
        <f t="shared" si="69"/>
        <v>0</v>
      </c>
      <c r="Y66" s="36">
        <f t="shared" si="69"/>
        <v>0</v>
      </c>
      <c r="Z66" s="36">
        <f t="shared" si="69"/>
        <v>0</v>
      </c>
      <c r="AA66" s="36">
        <f t="shared" si="69"/>
        <v>0</v>
      </c>
      <c r="AB66" s="36">
        <f t="shared" si="69"/>
        <v>0</v>
      </c>
      <c r="AC66" s="36">
        <f t="shared" si="69"/>
        <v>0</v>
      </c>
      <c r="AD66" s="36">
        <f t="shared" si="69"/>
        <v>0</v>
      </c>
      <c r="AE66" s="36">
        <f t="shared" si="44"/>
        <v>0</v>
      </c>
      <c r="AF66" s="36">
        <f t="shared" si="44"/>
        <v>0</v>
      </c>
      <c r="AG66" s="36">
        <f t="shared" si="44"/>
        <v>0</v>
      </c>
      <c r="AH66" s="36">
        <f t="shared" si="44"/>
        <v>0</v>
      </c>
      <c r="AI66" s="36">
        <f t="shared" si="44"/>
        <v>0</v>
      </c>
      <c r="AJ66" s="36">
        <f t="shared" si="44"/>
        <v>0</v>
      </c>
      <c r="AK66" s="36">
        <f t="shared" si="44"/>
        <v>0</v>
      </c>
      <c r="AL66" s="36">
        <f t="shared" si="44"/>
        <v>0</v>
      </c>
      <c r="AM66" s="36">
        <f t="shared" si="44"/>
        <v>0</v>
      </c>
      <c r="AN66" s="36">
        <f t="shared" si="45"/>
        <v>0</v>
      </c>
      <c r="AO66" s="36">
        <f t="shared" si="46"/>
        <v>0</v>
      </c>
      <c r="AP66" s="36">
        <f t="shared" si="47"/>
        <v>0</v>
      </c>
      <c r="AQ66" s="36">
        <f t="shared" si="48"/>
        <v>0</v>
      </c>
      <c r="AR66" s="36">
        <f t="shared" si="49"/>
        <v>0</v>
      </c>
      <c r="AS66" s="36">
        <f t="shared" si="50"/>
        <v>0</v>
      </c>
      <c r="AT66" s="36">
        <f t="shared" si="51"/>
        <v>0</v>
      </c>
      <c r="AU66" s="36">
        <f t="shared" si="52"/>
        <v>0</v>
      </c>
      <c r="AV66" s="36">
        <f t="shared" si="53"/>
        <v>0</v>
      </c>
      <c r="AW66" s="36">
        <f t="shared" si="54"/>
        <v>0</v>
      </c>
      <c r="AX66" s="36">
        <f t="shared" si="55"/>
        <v>0</v>
      </c>
      <c r="AY66" s="36">
        <f t="shared" si="56"/>
        <v>0</v>
      </c>
      <c r="AZ66" s="36">
        <f t="shared" si="57"/>
        <v>0</v>
      </c>
      <c r="BA66" s="36">
        <f t="shared" si="58"/>
        <v>0</v>
      </c>
      <c r="BB66" s="36">
        <f t="shared" si="59"/>
        <v>0</v>
      </c>
      <c r="BC66" s="36">
        <f t="shared" si="60"/>
        <v>0</v>
      </c>
      <c r="BD66" s="36">
        <f t="shared" si="61"/>
        <v>0</v>
      </c>
      <c r="BE66" s="36">
        <f t="shared" si="62"/>
        <v>0</v>
      </c>
      <c r="BF66" s="36">
        <f t="shared" si="63"/>
        <v>0</v>
      </c>
      <c r="BG66" s="36">
        <f t="shared" si="64"/>
        <v>0</v>
      </c>
      <c r="BH66" s="36">
        <f t="shared" si="65"/>
        <v>0</v>
      </c>
      <c r="BI66" s="36">
        <f t="shared" si="66"/>
        <v>0</v>
      </c>
      <c r="BJ66" s="36">
        <f t="shared" si="67"/>
        <v>0</v>
      </c>
      <c r="BK66" s="36">
        <f t="shared" si="68"/>
        <v>0</v>
      </c>
    </row>
    <row r="67" spans="2:63" x14ac:dyDescent="0.25">
      <c r="B67" t="str">
        <f t="shared" si="40"/>
        <v xml:space="preserve">    - consulenze legali, fiscali, notarili, ecc…</v>
      </c>
      <c r="C67" s="61">
        <f>+'i_Altri Costi'!C17</f>
        <v>0</v>
      </c>
      <c r="D67" s="36">
        <f t="shared" si="41"/>
        <v>0</v>
      </c>
      <c r="E67" s="36">
        <f t="shared" si="42"/>
        <v>0</v>
      </c>
      <c r="F67" s="36">
        <f t="shared" si="43"/>
        <v>0</v>
      </c>
      <c r="G67" s="36">
        <f t="shared" si="69"/>
        <v>0</v>
      </c>
      <c r="H67" s="36">
        <f t="shared" si="69"/>
        <v>0</v>
      </c>
      <c r="I67" s="36">
        <f t="shared" si="69"/>
        <v>0</v>
      </c>
      <c r="J67" s="36">
        <f t="shared" si="69"/>
        <v>0</v>
      </c>
      <c r="K67" s="36">
        <f t="shared" si="69"/>
        <v>0</v>
      </c>
      <c r="L67" s="36">
        <f t="shared" si="69"/>
        <v>0</v>
      </c>
      <c r="M67" s="36">
        <f t="shared" si="69"/>
        <v>0</v>
      </c>
      <c r="N67" s="36">
        <f t="shared" si="69"/>
        <v>0</v>
      </c>
      <c r="O67" s="36">
        <f t="shared" si="69"/>
        <v>0</v>
      </c>
      <c r="P67" s="36">
        <f t="shared" si="69"/>
        <v>0</v>
      </c>
      <c r="Q67" s="36">
        <f t="shared" si="69"/>
        <v>0</v>
      </c>
      <c r="R67" s="36">
        <f t="shared" si="69"/>
        <v>0</v>
      </c>
      <c r="S67" s="36">
        <f t="shared" si="69"/>
        <v>0</v>
      </c>
      <c r="T67" s="36">
        <f t="shared" si="69"/>
        <v>0</v>
      </c>
      <c r="U67" s="36">
        <f t="shared" si="69"/>
        <v>0</v>
      </c>
      <c r="V67" s="36">
        <f t="shared" si="69"/>
        <v>0</v>
      </c>
      <c r="W67" s="36">
        <f t="shared" si="69"/>
        <v>0</v>
      </c>
      <c r="X67" s="36">
        <f t="shared" si="69"/>
        <v>0</v>
      </c>
      <c r="Y67" s="36">
        <f t="shared" si="69"/>
        <v>0</v>
      </c>
      <c r="Z67" s="36">
        <f t="shared" si="69"/>
        <v>0</v>
      </c>
      <c r="AA67" s="36">
        <f t="shared" si="69"/>
        <v>0</v>
      </c>
      <c r="AB67" s="36">
        <f t="shared" si="69"/>
        <v>0</v>
      </c>
      <c r="AC67" s="36">
        <f t="shared" si="69"/>
        <v>0</v>
      </c>
      <c r="AD67" s="36">
        <f t="shared" si="69"/>
        <v>0</v>
      </c>
      <c r="AE67" s="36">
        <f t="shared" si="44"/>
        <v>0</v>
      </c>
      <c r="AF67" s="36">
        <f t="shared" si="44"/>
        <v>0</v>
      </c>
      <c r="AG67" s="36">
        <f t="shared" si="44"/>
        <v>0</v>
      </c>
      <c r="AH67" s="36">
        <f t="shared" si="44"/>
        <v>0</v>
      </c>
      <c r="AI67" s="36">
        <f t="shared" si="44"/>
        <v>0</v>
      </c>
      <c r="AJ67" s="36">
        <f t="shared" si="44"/>
        <v>0</v>
      </c>
      <c r="AK67" s="36">
        <f t="shared" si="44"/>
        <v>0</v>
      </c>
      <c r="AL67" s="36">
        <f t="shared" si="44"/>
        <v>0</v>
      </c>
      <c r="AM67" s="36">
        <f t="shared" si="44"/>
        <v>0</v>
      </c>
      <c r="AN67" s="36">
        <f t="shared" si="45"/>
        <v>0</v>
      </c>
      <c r="AO67" s="36">
        <f t="shared" si="46"/>
        <v>0</v>
      </c>
      <c r="AP67" s="36">
        <f t="shared" si="47"/>
        <v>0</v>
      </c>
      <c r="AQ67" s="36">
        <f t="shared" si="48"/>
        <v>0</v>
      </c>
      <c r="AR67" s="36">
        <f t="shared" si="49"/>
        <v>0</v>
      </c>
      <c r="AS67" s="36">
        <f t="shared" si="50"/>
        <v>0</v>
      </c>
      <c r="AT67" s="36">
        <f t="shared" si="51"/>
        <v>0</v>
      </c>
      <c r="AU67" s="36">
        <f t="shared" si="52"/>
        <v>0</v>
      </c>
      <c r="AV67" s="36">
        <f t="shared" si="53"/>
        <v>0</v>
      </c>
      <c r="AW67" s="36">
        <f t="shared" si="54"/>
        <v>0</v>
      </c>
      <c r="AX67" s="36">
        <f t="shared" si="55"/>
        <v>0</v>
      </c>
      <c r="AY67" s="36">
        <f t="shared" si="56"/>
        <v>0</v>
      </c>
      <c r="AZ67" s="36">
        <f t="shared" si="57"/>
        <v>0</v>
      </c>
      <c r="BA67" s="36">
        <f t="shared" si="58"/>
        <v>0</v>
      </c>
      <c r="BB67" s="36">
        <f t="shared" si="59"/>
        <v>0</v>
      </c>
      <c r="BC67" s="36">
        <f t="shared" si="60"/>
        <v>0</v>
      </c>
      <c r="BD67" s="36">
        <f t="shared" si="61"/>
        <v>0</v>
      </c>
      <c r="BE67" s="36">
        <f t="shared" si="62"/>
        <v>0</v>
      </c>
      <c r="BF67" s="36">
        <f t="shared" si="63"/>
        <v>0</v>
      </c>
      <c r="BG67" s="36">
        <f t="shared" si="64"/>
        <v>0</v>
      </c>
      <c r="BH67" s="36">
        <f t="shared" si="65"/>
        <v>0</v>
      </c>
      <c r="BI67" s="36">
        <f t="shared" si="66"/>
        <v>0</v>
      </c>
      <c r="BJ67" s="36">
        <f t="shared" si="67"/>
        <v>0</v>
      </c>
      <c r="BK67" s="36">
        <f t="shared" si="68"/>
        <v>0</v>
      </c>
    </row>
    <row r="68" spans="2:63" x14ac:dyDescent="0.25">
      <c r="B68" t="str">
        <f t="shared" si="40"/>
        <v xml:space="preserve">    - compensi amministratori</v>
      </c>
      <c r="C68" s="61">
        <f>+'i_Altri Costi'!C18</f>
        <v>0</v>
      </c>
      <c r="D68" s="36">
        <f t="shared" si="41"/>
        <v>0</v>
      </c>
      <c r="E68" s="36">
        <f t="shared" si="42"/>
        <v>0</v>
      </c>
      <c r="F68" s="36">
        <f t="shared" si="43"/>
        <v>0</v>
      </c>
      <c r="G68" s="36">
        <f t="shared" si="69"/>
        <v>0</v>
      </c>
      <c r="H68" s="36">
        <f t="shared" si="69"/>
        <v>0</v>
      </c>
      <c r="I68" s="36">
        <f t="shared" si="69"/>
        <v>0</v>
      </c>
      <c r="J68" s="36">
        <f t="shared" si="69"/>
        <v>0</v>
      </c>
      <c r="K68" s="36">
        <f t="shared" si="69"/>
        <v>0</v>
      </c>
      <c r="L68" s="36">
        <f t="shared" si="69"/>
        <v>0</v>
      </c>
      <c r="M68" s="36">
        <f t="shared" si="69"/>
        <v>0</v>
      </c>
      <c r="N68" s="36">
        <f t="shared" si="69"/>
        <v>0</v>
      </c>
      <c r="O68" s="36">
        <f t="shared" si="69"/>
        <v>0</v>
      </c>
      <c r="P68" s="36">
        <f t="shared" si="69"/>
        <v>0</v>
      </c>
      <c r="Q68" s="36">
        <f t="shared" si="69"/>
        <v>0</v>
      </c>
      <c r="R68" s="36">
        <f t="shared" si="69"/>
        <v>0</v>
      </c>
      <c r="S68" s="36">
        <f t="shared" si="69"/>
        <v>0</v>
      </c>
      <c r="T68" s="36">
        <f t="shared" si="69"/>
        <v>0</v>
      </c>
      <c r="U68" s="36">
        <f t="shared" si="69"/>
        <v>0</v>
      </c>
      <c r="V68" s="36">
        <f t="shared" si="69"/>
        <v>0</v>
      </c>
      <c r="W68" s="36">
        <f t="shared" si="69"/>
        <v>0</v>
      </c>
      <c r="X68" s="36">
        <f t="shared" si="69"/>
        <v>0</v>
      </c>
      <c r="Y68" s="36">
        <f t="shared" si="69"/>
        <v>0</v>
      </c>
      <c r="Z68" s="36">
        <f t="shared" si="69"/>
        <v>0</v>
      </c>
      <c r="AA68" s="36">
        <f t="shared" si="69"/>
        <v>0</v>
      </c>
      <c r="AB68" s="36">
        <f t="shared" si="69"/>
        <v>0</v>
      </c>
      <c r="AC68" s="36">
        <f t="shared" si="69"/>
        <v>0</v>
      </c>
      <c r="AD68" s="36">
        <f t="shared" si="69"/>
        <v>0</v>
      </c>
      <c r="AE68" s="36">
        <f t="shared" si="44"/>
        <v>0</v>
      </c>
      <c r="AF68" s="36">
        <f t="shared" si="44"/>
        <v>0</v>
      </c>
      <c r="AG68" s="36">
        <f t="shared" si="44"/>
        <v>0</v>
      </c>
      <c r="AH68" s="36">
        <f t="shared" si="44"/>
        <v>0</v>
      </c>
      <c r="AI68" s="36">
        <f t="shared" si="44"/>
        <v>0</v>
      </c>
      <c r="AJ68" s="36">
        <f t="shared" si="44"/>
        <v>0</v>
      </c>
      <c r="AK68" s="36">
        <f t="shared" si="44"/>
        <v>0</v>
      </c>
      <c r="AL68" s="36">
        <f t="shared" si="44"/>
        <v>0</v>
      </c>
      <c r="AM68" s="36">
        <f t="shared" si="44"/>
        <v>0</v>
      </c>
      <c r="AN68" s="36">
        <f t="shared" si="45"/>
        <v>0</v>
      </c>
      <c r="AO68" s="36">
        <f t="shared" si="46"/>
        <v>0</v>
      </c>
      <c r="AP68" s="36">
        <f t="shared" si="47"/>
        <v>0</v>
      </c>
      <c r="AQ68" s="36">
        <f t="shared" si="48"/>
        <v>0</v>
      </c>
      <c r="AR68" s="36">
        <f t="shared" si="49"/>
        <v>0</v>
      </c>
      <c r="AS68" s="36">
        <f t="shared" si="50"/>
        <v>0</v>
      </c>
      <c r="AT68" s="36">
        <f t="shared" si="51"/>
        <v>0</v>
      </c>
      <c r="AU68" s="36">
        <f t="shared" si="52"/>
        <v>0</v>
      </c>
      <c r="AV68" s="36">
        <f t="shared" si="53"/>
        <v>0</v>
      </c>
      <c r="AW68" s="36">
        <f t="shared" si="54"/>
        <v>0</v>
      </c>
      <c r="AX68" s="36">
        <f t="shared" si="55"/>
        <v>0</v>
      </c>
      <c r="AY68" s="36">
        <f t="shared" si="56"/>
        <v>0</v>
      </c>
      <c r="AZ68" s="36">
        <f t="shared" si="57"/>
        <v>0</v>
      </c>
      <c r="BA68" s="36">
        <f t="shared" si="58"/>
        <v>0</v>
      </c>
      <c r="BB68" s="36">
        <f t="shared" si="59"/>
        <v>0</v>
      </c>
      <c r="BC68" s="36">
        <f t="shared" si="60"/>
        <v>0</v>
      </c>
      <c r="BD68" s="36">
        <f t="shared" si="61"/>
        <v>0</v>
      </c>
      <c r="BE68" s="36">
        <f t="shared" si="62"/>
        <v>0</v>
      </c>
      <c r="BF68" s="36">
        <f t="shared" si="63"/>
        <v>0</v>
      </c>
      <c r="BG68" s="36">
        <f t="shared" si="64"/>
        <v>0</v>
      </c>
      <c r="BH68" s="36">
        <f t="shared" si="65"/>
        <v>0</v>
      </c>
      <c r="BI68" s="36">
        <f t="shared" si="66"/>
        <v>0</v>
      </c>
      <c r="BJ68" s="36">
        <f t="shared" si="67"/>
        <v>0</v>
      </c>
      <c r="BK68" s="36">
        <f t="shared" si="68"/>
        <v>0</v>
      </c>
    </row>
    <row r="69" spans="2:63" x14ac:dyDescent="0.25">
      <c r="B69" t="str">
        <f t="shared" si="40"/>
        <v xml:space="preserve">    - spese postali</v>
      </c>
      <c r="C69" s="61">
        <f>+'i_Altri Costi'!C19</f>
        <v>0</v>
      </c>
      <c r="D69" s="36">
        <f t="shared" si="41"/>
        <v>0</v>
      </c>
      <c r="E69" s="36">
        <f t="shared" si="42"/>
        <v>0</v>
      </c>
      <c r="F69" s="36">
        <f t="shared" si="43"/>
        <v>0</v>
      </c>
      <c r="G69" s="36">
        <f t="shared" si="69"/>
        <v>0</v>
      </c>
      <c r="H69" s="36">
        <f t="shared" si="69"/>
        <v>0</v>
      </c>
      <c r="I69" s="36">
        <f t="shared" si="69"/>
        <v>0</v>
      </c>
      <c r="J69" s="36">
        <f t="shared" si="69"/>
        <v>0</v>
      </c>
      <c r="K69" s="36">
        <f t="shared" si="69"/>
        <v>0</v>
      </c>
      <c r="L69" s="36">
        <f t="shared" si="69"/>
        <v>0</v>
      </c>
      <c r="M69" s="36">
        <f t="shared" si="69"/>
        <v>0</v>
      </c>
      <c r="N69" s="36">
        <f t="shared" si="69"/>
        <v>0</v>
      </c>
      <c r="O69" s="36">
        <f t="shared" si="69"/>
        <v>0</v>
      </c>
      <c r="P69" s="36">
        <f t="shared" si="69"/>
        <v>0</v>
      </c>
      <c r="Q69" s="36">
        <f t="shared" si="69"/>
        <v>0</v>
      </c>
      <c r="R69" s="36">
        <f t="shared" si="69"/>
        <v>0</v>
      </c>
      <c r="S69" s="36">
        <f t="shared" si="69"/>
        <v>0</v>
      </c>
      <c r="T69" s="36">
        <f t="shared" si="69"/>
        <v>0</v>
      </c>
      <c r="U69" s="36">
        <f t="shared" si="69"/>
        <v>0</v>
      </c>
      <c r="V69" s="36">
        <f t="shared" si="69"/>
        <v>0</v>
      </c>
      <c r="W69" s="36">
        <f t="shared" si="69"/>
        <v>0</v>
      </c>
      <c r="X69" s="36">
        <f t="shared" si="69"/>
        <v>0</v>
      </c>
      <c r="Y69" s="36">
        <f t="shared" si="69"/>
        <v>0</v>
      </c>
      <c r="Z69" s="36">
        <f t="shared" si="69"/>
        <v>0</v>
      </c>
      <c r="AA69" s="36">
        <f t="shared" si="69"/>
        <v>0</v>
      </c>
      <c r="AB69" s="36">
        <f t="shared" si="69"/>
        <v>0</v>
      </c>
      <c r="AC69" s="36">
        <f t="shared" si="69"/>
        <v>0</v>
      </c>
      <c r="AD69" s="36">
        <f t="shared" si="69"/>
        <v>0</v>
      </c>
      <c r="AE69" s="36">
        <f t="shared" si="44"/>
        <v>0</v>
      </c>
      <c r="AF69" s="36">
        <f t="shared" si="44"/>
        <v>0</v>
      </c>
      <c r="AG69" s="36">
        <f t="shared" si="44"/>
        <v>0</v>
      </c>
      <c r="AH69" s="36">
        <f t="shared" si="44"/>
        <v>0</v>
      </c>
      <c r="AI69" s="36">
        <f t="shared" si="44"/>
        <v>0</v>
      </c>
      <c r="AJ69" s="36">
        <f t="shared" si="44"/>
        <v>0</v>
      </c>
      <c r="AK69" s="36">
        <f t="shared" si="44"/>
        <v>0</v>
      </c>
      <c r="AL69" s="36">
        <f t="shared" si="44"/>
        <v>0</v>
      </c>
      <c r="AM69" s="36">
        <f t="shared" si="44"/>
        <v>0</v>
      </c>
      <c r="AN69" s="36">
        <f t="shared" si="45"/>
        <v>0</v>
      </c>
      <c r="AO69" s="36">
        <f t="shared" si="46"/>
        <v>0</v>
      </c>
      <c r="AP69" s="36">
        <f t="shared" si="47"/>
        <v>0</v>
      </c>
      <c r="AQ69" s="36">
        <f t="shared" si="48"/>
        <v>0</v>
      </c>
      <c r="AR69" s="36">
        <f t="shared" si="49"/>
        <v>0</v>
      </c>
      <c r="AS69" s="36">
        <f t="shared" si="50"/>
        <v>0</v>
      </c>
      <c r="AT69" s="36">
        <f t="shared" si="51"/>
        <v>0</v>
      </c>
      <c r="AU69" s="36">
        <f t="shared" si="52"/>
        <v>0</v>
      </c>
      <c r="AV69" s="36">
        <f t="shared" si="53"/>
        <v>0</v>
      </c>
      <c r="AW69" s="36">
        <f t="shared" si="54"/>
        <v>0</v>
      </c>
      <c r="AX69" s="36">
        <f t="shared" si="55"/>
        <v>0</v>
      </c>
      <c r="AY69" s="36">
        <f t="shared" si="56"/>
        <v>0</v>
      </c>
      <c r="AZ69" s="36">
        <f t="shared" si="57"/>
        <v>0</v>
      </c>
      <c r="BA69" s="36">
        <f t="shared" si="58"/>
        <v>0</v>
      </c>
      <c r="BB69" s="36">
        <f t="shared" si="59"/>
        <v>0</v>
      </c>
      <c r="BC69" s="36">
        <f t="shared" si="60"/>
        <v>0</v>
      </c>
      <c r="BD69" s="36">
        <f t="shared" si="61"/>
        <v>0</v>
      </c>
      <c r="BE69" s="36">
        <f t="shared" si="62"/>
        <v>0</v>
      </c>
      <c r="BF69" s="36">
        <f t="shared" si="63"/>
        <v>0</v>
      </c>
      <c r="BG69" s="36">
        <f t="shared" si="64"/>
        <v>0</v>
      </c>
      <c r="BH69" s="36">
        <f t="shared" si="65"/>
        <v>0</v>
      </c>
      <c r="BI69" s="36">
        <f t="shared" si="66"/>
        <v>0</v>
      </c>
      <c r="BJ69" s="36">
        <f t="shared" si="67"/>
        <v>0</v>
      </c>
      <c r="BK69" s="36">
        <f t="shared" si="68"/>
        <v>0</v>
      </c>
    </row>
    <row r="70" spans="2:63" x14ac:dyDescent="0.25">
      <c r="B70" t="str">
        <f t="shared" si="40"/>
        <v xml:space="preserve">    - oneri bancari</v>
      </c>
      <c r="C70" s="61">
        <f>+'i_Altri Costi'!C20</f>
        <v>0</v>
      </c>
      <c r="D70" s="36">
        <f t="shared" si="41"/>
        <v>0</v>
      </c>
      <c r="E70" s="36">
        <f t="shared" si="42"/>
        <v>0</v>
      </c>
      <c r="F70" s="36">
        <f t="shared" si="43"/>
        <v>0</v>
      </c>
      <c r="G70" s="36">
        <f t="shared" si="69"/>
        <v>0</v>
      </c>
      <c r="H70" s="36">
        <f t="shared" si="69"/>
        <v>0</v>
      </c>
      <c r="I70" s="36">
        <f t="shared" si="69"/>
        <v>0</v>
      </c>
      <c r="J70" s="36">
        <f t="shared" si="69"/>
        <v>0</v>
      </c>
      <c r="K70" s="36">
        <f t="shared" si="69"/>
        <v>0</v>
      </c>
      <c r="L70" s="36">
        <f t="shared" si="69"/>
        <v>0</v>
      </c>
      <c r="M70" s="36">
        <f t="shared" si="69"/>
        <v>0</v>
      </c>
      <c r="N70" s="36">
        <f t="shared" si="69"/>
        <v>0</v>
      </c>
      <c r="O70" s="36">
        <f t="shared" si="69"/>
        <v>0</v>
      </c>
      <c r="P70" s="36">
        <f t="shared" si="69"/>
        <v>0</v>
      </c>
      <c r="Q70" s="36">
        <f t="shared" si="69"/>
        <v>0</v>
      </c>
      <c r="R70" s="36">
        <f t="shared" si="69"/>
        <v>0</v>
      </c>
      <c r="S70" s="36">
        <f t="shared" si="69"/>
        <v>0</v>
      </c>
      <c r="T70" s="36">
        <f t="shared" si="69"/>
        <v>0</v>
      </c>
      <c r="U70" s="36">
        <f t="shared" si="69"/>
        <v>0</v>
      </c>
      <c r="V70" s="36">
        <f t="shared" si="69"/>
        <v>0</v>
      </c>
      <c r="W70" s="36">
        <f t="shared" si="69"/>
        <v>0</v>
      </c>
      <c r="X70" s="36">
        <f t="shared" si="69"/>
        <v>0</v>
      </c>
      <c r="Y70" s="36">
        <f t="shared" si="69"/>
        <v>0</v>
      </c>
      <c r="Z70" s="36">
        <f t="shared" si="69"/>
        <v>0</v>
      </c>
      <c r="AA70" s="36">
        <f t="shared" si="69"/>
        <v>0</v>
      </c>
      <c r="AB70" s="36">
        <f t="shared" si="69"/>
        <v>0</v>
      </c>
      <c r="AC70" s="36">
        <f t="shared" si="69"/>
        <v>0</v>
      </c>
      <c r="AD70" s="36">
        <f t="shared" si="69"/>
        <v>0</v>
      </c>
      <c r="AE70" s="36">
        <f t="shared" si="44"/>
        <v>0</v>
      </c>
      <c r="AF70" s="36">
        <f t="shared" si="44"/>
        <v>0</v>
      </c>
      <c r="AG70" s="36">
        <f t="shared" si="44"/>
        <v>0</v>
      </c>
      <c r="AH70" s="36">
        <f t="shared" si="44"/>
        <v>0</v>
      </c>
      <c r="AI70" s="36">
        <f t="shared" si="44"/>
        <v>0</v>
      </c>
      <c r="AJ70" s="36">
        <f t="shared" si="44"/>
        <v>0</v>
      </c>
      <c r="AK70" s="36">
        <f t="shared" si="44"/>
        <v>0</v>
      </c>
      <c r="AL70" s="36">
        <f t="shared" si="44"/>
        <v>0</v>
      </c>
      <c r="AM70" s="36">
        <f t="shared" si="44"/>
        <v>0</v>
      </c>
      <c r="AN70" s="36">
        <f t="shared" si="45"/>
        <v>0</v>
      </c>
      <c r="AO70" s="36">
        <f t="shared" si="46"/>
        <v>0</v>
      </c>
      <c r="AP70" s="36">
        <f t="shared" si="47"/>
        <v>0</v>
      </c>
      <c r="AQ70" s="36">
        <f t="shared" si="48"/>
        <v>0</v>
      </c>
      <c r="AR70" s="36">
        <f t="shared" si="49"/>
        <v>0</v>
      </c>
      <c r="AS70" s="36">
        <f t="shared" si="50"/>
        <v>0</v>
      </c>
      <c r="AT70" s="36">
        <f t="shared" si="51"/>
        <v>0</v>
      </c>
      <c r="AU70" s="36">
        <f t="shared" si="52"/>
        <v>0</v>
      </c>
      <c r="AV70" s="36">
        <f t="shared" si="53"/>
        <v>0</v>
      </c>
      <c r="AW70" s="36">
        <f t="shared" si="54"/>
        <v>0</v>
      </c>
      <c r="AX70" s="36">
        <f t="shared" si="55"/>
        <v>0</v>
      </c>
      <c r="AY70" s="36">
        <f t="shared" si="56"/>
        <v>0</v>
      </c>
      <c r="AZ70" s="36">
        <f t="shared" si="57"/>
        <v>0</v>
      </c>
      <c r="BA70" s="36">
        <f t="shared" si="58"/>
        <v>0</v>
      </c>
      <c r="BB70" s="36">
        <f t="shared" si="59"/>
        <v>0</v>
      </c>
      <c r="BC70" s="36">
        <f t="shared" si="60"/>
        <v>0</v>
      </c>
      <c r="BD70" s="36">
        <f t="shared" si="61"/>
        <v>0</v>
      </c>
      <c r="BE70" s="36">
        <f t="shared" si="62"/>
        <v>0</v>
      </c>
      <c r="BF70" s="36">
        <f t="shared" si="63"/>
        <v>0</v>
      </c>
      <c r="BG70" s="36">
        <f t="shared" si="64"/>
        <v>0</v>
      </c>
      <c r="BH70" s="36">
        <f t="shared" si="65"/>
        <v>0</v>
      </c>
      <c r="BI70" s="36">
        <f t="shared" si="66"/>
        <v>0</v>
      </c>
      <c r="BJ70" s="36">
        <f t="shared" si="67"/>
        <v>0</v>
      </c>
      <c r="BK70" s="36">
        <f t="shared" si="68"/>
        <v>0</v>
      </c>
    </row>
    <row r="71" spans="2:63" x14ac:dyDescent="0.25">
      <c r="B71" t="str">
        <f t="shared" si="40"/>
        <v xml:space="preserve">    - utenze</v>
      </c>
      <c r="C71" s="61">
        <f>+'i_Altri Costi'!C21</f>
        <v>0</v>
      </c>
      <c r="D71" s="36">
        <f t="shared" si="41"/>
        <v>0</v>
      </c>
      <c r="E71" s="36">
        <f t="shared" si="42"/>
        <v>0</v>
      </c>
      <c r="F71" s="36">
        <f t="shared" si="43"/>
        <v>0</v>
      </c>
      <c r="G71" s="36">
        <f t="shared" si="69"/>
        <v>0</v>
      </c>
      <c r="H71" s="36">
        <f t="shared" si="69"/>
        <v>0</v>
      </c>
      <c r="I71" s="36">
        <f t="shared" si="69"/>
        <v>0</v>
      </c>
      <c r="J71" s="36">
        <f t="shared" si="69"/>
        <v>0</v>
      </c>
      <c r="K71" s="36">
        <f t="shared" si="69"/>
        <v>0</v>
      </c>
      <c r="L71" s="36">
        <f t="shared" si="69"/>
        <v>0</v>
      </c>
      <c r="M71" s="36">
        <f t="shared" si="69"/>
        <v>0</v>
      </c>
      <c r="N71" s="36">
        <f t="shared" si="69"/>
        <v>0</v>
      </c>
      <c r="O71" s="36">
        <f t="shared" si="69"/>
        <v>0</v>
      </c>
      <c r="P71" s="36">
        <f t="shared" si="69"/>
        <v>0</v>
      </c>
      <c r="Q71" s="36">
        <f t="shared" si="69"/>
        <v>0</v>
      </c>
      <c r="R71" s="36">
        <f t="shared" si="69"/>
        <v>0</v>
      </c>
      <c r="S71" s="36">
        <f t="shared" si="69"/>
        <v>0</v>
      </c>
      <c r="T71" s="36">
        <f t="shared" si="69"/>
        <v>0</v>
      </c>
      <c r="U71" s="36">
        <f t="shared" si="69"/>
        <v>0</v>
      </c>
      <c r="V71" s="36">
        <f t="shared" si="69"/>
        <v>0</v>
      </c>
      <c r="W71" s="36">
        <f t="shared" si="69"/>
        <v>0</v>
      </c>
      <c r="X71" s="36">
        <f t="shared" si="69"/>
        <v>0</v>
      </c>
      <c r="Y71" s="36">
        <f t="shared" si="69"/>
        <v>0</v>
      </c>
      <c r="Z71" s="36">
        <f t="shared" si="69"/>
        <v>0</v>
      </c>
      <c r="AA71" s="36">
        <f t="shared" si="69"/>
        <v>0</v>
      </c>
      <c r="AB71" s="36">
        <f t="shared" si="69"/>
        <v>0</v>
      </c>
      <c r="AC71" s="36">
        <f t="shared" si="69"/>
        <v>0</v>
      </c>
      <c r="AD71" s="36">
        <f t="shared" si="69"/>
        <v>0</v>
      </c>
      <c r="AE71" s="36">
        <f t="shared" si="44"/>
        <v>0</v>
      </c>
      <c r="AF71" s="36">
        <f t="shared" si="44"/>
        <v>0</v>
      </c>
      <c r="AG71" s="36">
        <f t="shared" si="44"/>
        <v>0</v>
      </c>
      <c r="AH71" s="36">
        <f t="shared" si="44"/>
        <v>0</v>
      </c>
      <c r="AI71" s="36">
        <f t="shared" si="44"/>
        <v>0</v>
      </c>
      <c r="AJ71" s="36">
        <f t="shared" si="44"/>
        <v>0</v>
      </c>
      <c r="AK71" s="36">
        <f t="shared" si="44"/>
        <v>0</v>
      </c>
      <c r="AL71" s="36">
        <f t="shared" si="44"/>
        <v>0</v>
      </c>
      <c r="AM71" s="36">
        <f t="shared" si="44"/>
        <v>0</v>
      </c>
      <c r="AN71" s="36">
        <f t="shared" si="45"/>
        <v>0</v>
      </c>
      <c r="AO71" s="36">
        <f t="shared" si="46"/>
        <v>0</v>
      </c>
      <c r="AP71" s="36">
        <f t="shared" si="47"/>
        <v>0</v>
      </c>
      <c r="AQ71" s="36">
        <f t="shared" si="48"/>
        <v>0</v>
      </c>
      <c r="AR71" s="36">
        <f t="shared" si="49"/>
        <v>0</v>
      </c>
      <c r="AS71" s="36">
        <f t="shared" si="50"/>
        <v>0</v>
      </c>
      <c r="AT71" s="36">
        <f t="shared" si="51"/>
        <v>0</v>
      </c>
      <c r="AU71" s="36">
        <f t="shared" si="52"/>
        <v>0</v>
      </c>
      <c r="AV71" s="36">
        <f t="shared" si="53"/>
        <v>0</v>
      </c>
      <c r="AW71" s="36">
        <f t="shared" si="54"/>
        <v>0</v>
      </c>
      <c r="AX71" s="36">
        <f t="shared" si="55"/>
        <v>0</v>
      </c>
      <c r="AY71" s="36">
        <f t="shared" si="56"/>
        <v>0</v>
      </c>
      <c r="AZ71" s="36">
        <f t="shared" si="57"/>
        <v>0</v>
      </c>
      <c r="BA71" s="36">
        <f t="shared" si="58"/>
        <v>0</v>
      </c>
      <c r="BB71" s="36">
        <f t="shared" si="59"/>
        <v>0</v>
      </c>
      <c r="BC71" s="36">
        <f t="shared" si="60"/>
        <v>0</v>
      </c>
      <c r="BD71" s="36">
        <f t="shared" si="61"/>
        <v>0</v>
      </c>
      <c r="BE71" s="36">
        <f t="shared" si="62"/>
        <v>0</v>
      </c>
      <c r="BF71" s="36">
        <f t="shared" si="63"/>
        <v>0</v>
      </c>
      <c r="BG71" s="36">
        <f t="shared" si="64"/>
        <v>0</v>
      </c>
      <c r="BH71" s="36">
        <f t="shared" si="65"/>
        <v>0</v>
      </c>
      <c r="BI71" s="36">
        <f t="shared" si="66"/>
        <v>0</v>
      </c>
      <c r="BJ71" s="36">
        <f t="shared" si="67"/>
        <v>0</v>
      </c>
      <c r="BK71" s="36">
        <f t="shared" si="68"/>
        <v>0</v>
      </c>
    </row>
    <row r="72" spans="2:63" x14ac:dyDescent="0.25">
      <c r="B72" t="str">
        <f t="shared" si="40"/>
        <v xml:space="preserve">    - affitti e locazioni passive</v>
      </c>
      <c r="C72" s="61">
        <f>+'i_Altri Costi'!C22</f>
        <v>0</v>
      </c>
      <c r="D72" s="36">
        <f t="shared" si="41"/>
        <v>0</v>
      </c>
      <c r="E72" s="36">
        <f t="shared" si="42"/>
        <v>0</v>
      </c>
      <c r="F72" s="36">
        <f t="shared" si="43"/>
        <v>0</v>
      </c>
      <c r="G72" s="36">
        <f t="shared" si="69"/>
        <v>0</v>
      </c>
      <c r="H72" s="36">
        <f t="shared" si="69"/>
        <v>0</v>
      </c>
      <c r="I72" s="36">
        <f t="shared" si="69"/>
        <v>0</v>
      </c>
      <c r="J72" s="36">
        <f t="shared" si="69"/>
        <v>0</v>
      </c>
      <c r="K72" s="36">
        <f t="shared" si="69"/>
        <v>0</v>
      </c>
      <c r="L72" s="36">
        <f t="shared" si="69"/>
        <v>0</v>
      </c>
      <c r="M72" s="36">
        <f t="shared" si="69"/>
        <v>0</v>
      </c>
      <c r="N72" s="36">
        <f t="shared" si="69"/>
        <v>0</v>
      </c>
      <c r="O72" s="36">
        <f t="shared" si="69"/>
        <v>0</v>
      </c>
      <c r="P72" s="36">
        <f t="shared" si="69"/>
        <v>0</v>
      </c>
      <c r="Q72" s="36">
        <f t="shared" si="69"/>
        <v>0</v>
      </c>
      <c r="R72" s="36">
        <f t="shared" si="69"/>
        <v>0</v>
      </c>
      <c r="S72" s="36">
        <f t="shared" si="69"/>
        <v>0</v>
      </c>
      <c r="T72" s="36">
        <f t="shared" si="69"/>
        <v>0</v>
      </c>
      <c r="U72" s="36">
        <f t="shared" si="69"/>
        <v>0</v>
      </c>
      <c r="V72" s="36">
        <f t="shared" ref="V72:AD75" si="70">+IF($C72=0,0,IF($C72=30,(V22+V47),IF($C72=60,(SUM(U22:V22)+SUM(U47:V47)),(SUM(T22:V22)+SUM(T47:V47)))))</f>
        <v>0</v>
      </c>
      <c r="W72" s="36">
        <f t="shared" si="70"/>
        <v>0</v>
      </c>
      <c r="X72" s="36">
        <f t="shared" si="70"/>
        <v>0</v>
      </c>
      <c r="Y72" s="36">
        <f t="shared" si="70"/>
        <v>0</v>
      </c>
      <c r="Z72" s="36">
        <f t="shared" si="70"/>
        <v>0</v>
      </c>
      <c r="AA72" s="36">
        <f t="shared" si="70"/>
        <v>0</v>
      </c>
      <c r="AB72" s="36">
        <f t="shared" si="70"/>
        <v>0</v>
      </c>
      <c r="AC72" s="36">
        <f t="shared" si="70"/>
        <v>0</v>
      </c>
      <c r="AD72" s="36">
        <f t="shared" si="70"/>
        <v>0</v>
      </c>
      <c r="AE72" s="36">
        <f t="shared" si="44"/>
        <v>0</v>
      </c>
      <c r="AF72" s="36">
        <f t="shared" si="44"/>
        <v>0</v>
      </c>
      <c r="AG72" s="36">
        <f t="shared" si="44"/>
        <v>0</v>
      </c>
      <c r="AH72" s="36">
        <f t="shared" si="44"/>
        <v>0</v>
      </c>
      <c r="AI72" s="36">
        <f t="shared" si="44"/>
        <v>0</v>
      </c>
      <c r="AJ72" s="36">
        <f t="shared" si="44"/>
        <v>0</v>
      </c>
      <c r="AK72" s="36">
        <f t="shared" si="44"/>
        <v>0</v>
      </c>
      <c r="AL72" s="36">
        <f t="shared" si="44"/>
        <v>0</v>
      </c>
      <c r="AM72" s="36">
        <f t="shared" si="44"/>
        <v>0</v>
      </c>
      <c r="AN72" s="36">
        <f t="shared" si="45"/>
        <v>0</v>
      </c>
      <c r="AO72" s="36">
        <f t="shared" si="46"/>
        <v>0</v>
      </c>
      <c r="AP72" s="36">
        <f t="shared" si="47"/>
        <v>0</v>
      </c>
      <c r="AQ72" s="36">
        <f t="shared" si="48"/>
        <v>0</v>
      </c>
      <c r="AR72" s="36">
        <f t="shared" si="49"/>
        <v>0</v>
      </c>
      <c r="AS72" s="36">
        <f t="shared" si="50"/>
        <v>0</v>
      </c>
      <c r="AT72" s="36">
        <f t="shared" si="51"/>
        <v>0</v>
      </c>
      <c r="AU72" s="36">
        <f t="shared" si="52"/>
        <v>0</v>
      </c>
      <c r="AV72" s="36">
        <f t="shared" si="53"/>
        <v>0</v>
      </c>
      <c r="AW72" s="36">
        <f t="shared" si="54"/>
        <v>0</v>
      </c>
      <c r="AX72" s="36">
        <f t="shared" si="55"/>
        <v>0</v>
      </c>
      <c r="AY72" s="36">
        <f t="shared" si="56"/>
        <v>0</v>
      </c>
      <c r="AZ72" s="36">
        <f t="shared" si="57"/>
        <v>0</v>
      </c>
      <c r="BA72" s="36">
        <f t="shared" si="58"/>
        <v>0</v>
      </c>
      <c r="BB72" s="36">
        <f t="shared" si="59"/>
        <v>0</v>
      </c>
      <c r="BC72" s="36">
        <f t="shared" si="60"/>
        <v>0</v>
      </c>
      <c r="BD72" s="36">
        <f t="shared" si="61"/>
        <v>0</v>
      </c>
      <c r="BE72" s="36">
        <f t="shared" si="62"/>
        <v>0</v>
      </c>
      <c r="BF72" s="36">
        <f t="shared" si="63"/>
        <v>0</v>
      </c>
      <c r="BG72" s="36">
        <f t="shared" si="64"/>
        <v>0</v>
      </c>
      <c r="BH72" s="36">
        <f t="shared" si="65"/>
        <v>0</v>
      </c>
      <c r="BI72" s="36">
        <f t="shared" si="66"/>
        <v>0</v>
      </c>
      <c r="BJ72" s="36">
        <f t="shared" si="67"/>
        <v>0</v>
      </c>
      <c r="BK72" s="36">
        <f t="shared" si="68"/>
        <v>0</v>
      </c>
    </row>
    <row r="73" spans="2:63" x14ac:dyDescent="0.25">
      <c r="B73" t="str">
        <f t="shared" si="40"/>
        <v xml:space="preserve">    - altri costi amministrativi</v>
      </c>
      <c r="C73" s="61">
        <f>+'i_Altri Costi'!C23</f>
        <v>0</v>
      </c>
      <c r="D73" s="36">
        <f t="shared" si="41"/>
        <v>0</v>
      </c>
      <c r="E73" s="36">
        <f t="shared" si="42"/>
        <v>0</v>
      </c>
      <c r="F73" s="36">
        <f t="shared" si="43"/>
        <v>0</v>
      </c>
      <c r="G73" s="36">
        <f t="shared" ref="G73:U75" si="71">+IF($C73=0,0,IF($C73=30,(G23+G48),IF($C73=60,(SUM(F23:G23)+SUM(F48:G48)),(SUM(E23:G23)+SUM(E48:G48)))))</f>
        <v>0</v>
      </c>
      <c r="H73" s="36">
        <f t="shared" si="71"/>
        <v>0</v>
      </c>
      <c r="I73" s="36">
        <f t="shared" si="71"/>
        <v>0</v>
      </c>
      <c r="J73" s="36">
        <f t="shared" si="71"/>
        <v>0</v>
      </c>
      <c r="K73" s="36">
        <f t="shared" si="71"/>
        <v>0</v>
      </c>
      <c r="L73" s="36">
        <f t="shared" si="71"/>
        <v>0</v>
      </c>
      <c r="M73" s="36">
        <f t="shared" si="71"/>
        <v>0</v>
      </c>
      <c r="N73" s="36">
        <f t="shared" si="71"/>
        <v>0</v>
      </c>
      <c r="O73" s="36">
        <f t="shared" si="71"/>
        <v>0</v>
      </c>
      <c r="P73" s="36">
        <f t="shared" si="71"/>
        <v>0</v>
      </c>
      <c r="Q73" s="36">
        <f t="shared" si="71"/>
        <v>0</v>
      </c>
      <c r="R73" s="36">
        <f t="shared" si="71"/>
        <v>0</v>
      </c>
      <c r="S73" s="36">
        <f t="shared" si="71"/>
        <v>0</v>
      </c>
      <c r="T73" s="36">
        <f t="shared" si="71"/>
        <v>0</v>
      </c>
      <c r="U73" s="36">
        <f t="shared" si="71"/>
        <v>0</v>
      </c>
      <c r="V73" s="36">
        <f t="shared" si="70"/>
        <v>0</v>
      </c>
      <c r="W73" s="36">
        <f t="shared" si="70"/>
        <v>0</v>
      </c>
      <c r="X73" s="36">
        <f t="shared" si="70"/>
        <v>0</v>
      </c>
      <c r="Y73" s="36">
        <f t="shared" si="70"/>
        <v>0</v>
      </c>
      <c r="Z73" s="36">
        <f t="shared" si="70"/>
        <v>0</v>
      </c>
      <c r="AA73" s="36">
        <f t="shared" si="70"/>
        <v>0</v>
      </c>
      <c r="AB73" s="36">
        <f t="shared" si="70"/>
        <v>0</v>
      </c>
      <c r="AC73" s="36">
        <f t="shared" si="70"/>
        <v>0</v>
      </c>
      <c r="AD73" s="36">
        <f t="shared" si="70"/>
        <v>0</v>
      </c>
      <c r="AE73" s="36">
        <f t="shared" si="44"/>
        <v>0</v>
      </c>
      <c r="AF73" s="36">
        <f t="shared" si="44"/>
        <v>0</v>
      </c>
      <c r="AG73" s="36">
        <f t="shared" si="44"/>
        <v>0</v>
      </c>
      <c r="AH73" s="36">
        <f t="shared" si="44"/>
        <v>0</v>
      </c>
      <c r="AI73" s="36">
        <f t="shared" si="44"/>
        <v>0</v>
      </c>
      <c r="AJ73" s="36">
        <f t="shared" si="44"/>
        <v>0</v>
      </c>
      <c r="AK73" s="36">
        <f t="shared" si="44"/>
        <v>0</v>
      </c>
      <c r="AL73" s="36">
        <f t="shared" si="44"/>
        <v>0</v>
      </c>
      <c r="AM73" s="36">
        <f t="shared" si="44"/>
        <v>0</v>
      </c>
      <c r="AN73" s="36">
        <f t="shared" si="45"/>
        <v>0</v>
      </c>
      <c r="AO73" s="36">
        <f t="shared" si="46"/>
        <v>0</v>
      </c>
      <c r="AP73" s="36">
        <f t="shared" si="47"/>
        <v>0</v>
      </c>
      <c r="AQ73" s="36">
        <f t="shared" si="48"/>
        <v>0</v>
      </c>
      <c r="AR73" s="36">
        <f t="shared" si="49"/>
        <v>0</v>
      </c>
      <c r="AS73" s="36">
        <f t="shared" si="50"/>
        <v>0</v>
      </c>
      <c r="AT73" s="36">
        <f t="shared" si="51"/>
        <v>0</v>
      </c>
      <c r="AU73" s="36">
        <f t="shared" si="52"/>
        <v>0</v>
      </c>
      <c r="AV73" s="36">
        <f t="shared" si="53"/>
        <v>0</v>
      </c>
      <c r="AW73" s="36">
        <f t="shared" si="54"/>
        <v>0</v>
      </c>
      <c r="AX73" s="36">
        <f t="shared" si="55"/>
        <v>0</v>
      </c>
      <c r="AY73" s="36">
        <f t="shared" si="56"/>
        <v>0</v>
      </c>
      <c r="AZ73" s="36">
        <f t="shared" si="57"/>
        <v>0</v>
      </c>
      <c r="BA73" s="36">
        <f t="shared" si="58"/>
        <v>0</v>
      </c>
      <c r="BB73" s="36">
        <f t="shared" si="59"/>
        <v>0</v>
      </c>
      <c r="BC73" s="36">
        <f t="shared" si="60"/>
        <v>0</v>
      </c>
      <c r="BD73" s="36">
        <f t="shared" si="61"/>
        <v>0</v>
      </c>
      <c r="BE73" s="36">
        <f t="shared" si="62"/>
        <v>0</v>
      </c>
      <c r="BF73" s="36">
        <f t="shared" si="63"/>
        <v>0</v>
      </c>
      <c r="BG73" s="36">
        <f t="shared" si="64"/>
        <v>0</v>
      </c>
      <c r="BH73" s="36">
        <f t="shared" si="65"/>
        <v>0</v>
      </c>
      <c r="BI73" s="36">
        <f t="shared" si="66"/>
        <v>0</v>
      </c>
      <c r="BJ73" s="36">
        <f t="shared" si="67"/>
        <v>0</v>
      </c>
      <c r="BK73" s="36">
        <f t="shared" si="68"/>
        <v>0</v>
      </c>
    </row>
    <row r="74" spans="2:63" x14ac:dyDescent="0.25">
      <c r="B74" t="str">
        <f t="shared" si="40"/>
        <v xml:space="preserve">    - costi diversi</v>
      </c>
      <c r="C74" s="61">
        <f>+'i_Altri Costi'!C24</f>
        <v>0</v>
      </c>
      <c r="D74" s="36">
        <f t="shared" si="41"/>
        <v>0</v>
      </c>
      <c r="E74" s="36">
        <f t="shared" si="42"/>
        <v>0</v>
      </c>
      <c r="F74" s="36">
        <f t="shared" si="43"/>
        <v>0</v>
      </c>
      <c r="G74" s="36">
        <f t="shared" si="71"/>
        <v>0</v>
      </c>
      <c r="H74" s="36">
        <f t="shared" si="71"/>
        <v>0</v>
      </c>
      <c r="I74" s="36">
        <f t="shared" si="71"/>
        <v>0</v>
      </c>
      <c r="J74" s="36">
        <f t="shared" si="71"/>
        <v>0</v>
      </c>
      <c r="K74" s="36">
        <f t="shared" si="71"/>
        <v>0</v>
      </c>
      <c r="L74" s="36">
        <f t="shared" si="71"/>
        <v>0</v>
      </c>
      <c r="M74" s="36">
        <f t="shared" si="71"/>
        <v>0</v>
      </c>
      <c r="N74" s="36">
        <f t="shared" si="71"/>
        <v>0</v>
      </c>
      <c r="O74" s="36">
        <f t="shared" si="71"/>
        <v>0</v>
      </c>
      <c r="P74" s="36">
        <f t="shared" si="71"/>
        <v>0</v>
      </c>
      <c r="Q74" s="36">
        <f t="shared" si="71"/>
        <v>0</v>
      </c>
      <c r="R74" s="36">
        <f t="shared" si="71"/>
        <v>0</v>
      </c>
      <c r="S74" s="36">
        <f t="shared" si="71"/>
        <v>0</v>
      </c>
      <c r="T74" s="36">
        <f t="shared" si="71"/>
        <v>0</v>
      </c>
      <c r="U74" s="36">
        <f t="shared" si="71"/>
        <v>0</v>
      </c>
      <c r="V74" s="36">
        <f t="shared" si="70"/>
        <v>0</v>
      </c>
      <c r="W74" s="36">
        <f t="shared" si="70"/>
        <v>0</v>
      </c>
      <c r="X74" s="36">
        <f t="shared" si="70"/>
        <v>0</v>
      </c>
      <c r="Y74" s="36">
        <f t="shared" si="70"/>
        <v>0</v>
      </c>
      <c r="Z74" s="36">
        <f t="shared" si="70"/>
        <v>0</v>
      </c>
      <c r="AA74" s="36">
        <f t="shared" si="70"/>
        <v>0</v>
      </c>
      <c r="AB74" s="36">
        <f t="shared" si="70"/>
        <v>0</v>
      </c>
      <c r="AC74" s="36">
        <f t="shared" si="70"/>
        <v>0</v>
      </c>
      <c r="AD74" s="36">
        <f t="shared" si="70"/>
        <v>0</v>
      </c>
      <c r="AE74" s="36">
        <f t="shared" si="44"/>
        <v>0</v>
      </c>
      <c r="AF74" s="36">
        <f t="shared" si="44"/>
        <v>0</v>
      </c>
      <c r="AG74" s="36">
        <f t="shared" si="44"/>
        <v>0</v>
      </c>
      <c r="AH74" s="36">
        <f t="shared" si="44"/>
        <v>0</v>
      </c>
      <c r="AI74" s="36">
        <f t="shared" si="44"/>
        <v>0</v>
      </c>
      <c r="AJ74" s="36">
        <f t="shared" si="44"/>
        <v>0</v>
      </c>
      <c r="AK74" s="36">
        <f t="shared" si="44"/>
        <v>0</v>
      </c>
      <c r="AL74" s="36">
        <f t="shared" si="44"/>
        <v>0</v>
      </c>
      <c r="AM74" s="36">
        <f t="shared" si="44"/>
        <v>0</v>
      </c>
      <c r="AN74" s="36">
        <f t="shared" si="45"/>
        <v>0</v>
      </c>
      <c r="AO74" s="36">
        <f t="shared" si="46"/>
        <v>0</v>
      </c>
      <c r="AP74" s="36">
        <f t="shared" si="47"/>
        <v>0</v>
      </c>
      <c r="AQ74" s="36">
        <f t="shared" si="48"/>
        <v>0</v>
      </c>
      <c r="AR74" s="36">
        <f t="shared" si="49"/>
        <v>0</v>
      </c>
      <c r="AS74" s="36">
        <f t="shared" si="50"/>
        <v>0</v>
      </c>
      <c r="AT74" s="36">
        <f t="shared" si="51"/>
        <v>0</v>
      </c>
      <c r="AU74" s="36">
        <f t="shared" si="52"/>
        <v>0</v>
      </c>
      <c r="AV74" s="36">
        <f t="shared" si="53"/>
        <v>0</v>
      </c>
      <c r="AW74" s="36">
        <f t="shared" si="54"/>
        <v>0</v>
      </c>
      <c r="AX74" s="36">
        <f t="shared" si="55"/>
        <v>0</v>
      </c>
      <c r="AY74" s="36">
        <f t="shared" si="56"/>
        <v>0</v>
      </c>
      <c r="AZ74" s="36">
        <f t="shared" si="57"/>
        <v>0</v>
      </c>
      <c r="BA74" s="36">
        <f t="shared" si="58"/>
        <v>0</v>
      </c>
      <c r="BB74" s="36">
        <f t="shared" si="59"/>
        <v>0</v>
      </c>
      <c r="BC74" s="36">
        <f t="shared" si="60"/>
        <v>0</v>
      </c>
      <c r="BD74" s="36">
        <f t="shared" si="61"/>
        <v>0</v>
      </c>
      <c r="BE74" s="36">
        <f t="shared" si="62"/>
        <v>0</v>
      </c>
      <c r="BF74" s="36">
        <f t="shared" si="63"/>
        <v>0</v>
      </c>
      <c r="BG74" s="36">
        <f t="shared" si="64"/>
        <v>0</v>
      </c>
      <c r="BH74" s="36">
        <f t="shared" si="65"/>
        <v>0</v>
      </c>
      <c r="BI74" s="36">
        <f t="shared" si="66"/>
        <v>0</v>
      </c>
      <c r="BJ74" s="36">
        <f t="shared" si="67"/>
        <v>0</v>
      </c>
      <c r="BK74" s="36">
        <f t="shared" si="68"/>
        <v>0</v>
      </c>
    </row>
    <row r="75" spans="2:63" x14ac:dyDescent="0.25">
      <c r="B75" t="str">
        <f t="shared" si="40"/>
        <v xml:space="preserve">    - premi assicurativi</v>
      </c>
      <c r="C75" s="61">
        <f>+'i_Altri Costi'!C25</f>
        <v>0</v>
      </c>
      <c r="D75" s="36">
        <f t="shared" si="41"/>
        <v>0</v>
      </c>
      <c r="E75" s="36">
        <f t="shared" si="42"/>
        <v>0</v>
      </c>
      <c r="F75" s="36">
        <f t="shared" si="43"/>
        <v>0</v>
      </c>
      <c r="G75" s="36">
        <f t="shared" si="71"/>
        <v>0</v>
      </c>
      <c r="H75" s="36">
        <f t="shared" si="71"/>
        <v>0</v>
      </c>
      <c r="I75" s="36">
        <f t="shared" si="71"/>
        <v>0</v>
      </c>
      <c r="J75" s="36">
        <f t="shared" si="71"/>
        <v>0</v>
      </c>
      <c r="K75" s="36">
        <f t="shared" si="71"/>
        <v>0</v>
      </c>
      <c r="L75" s="36">
        <f t="shared" si="71"/>
        <v>0</v>
      </c>
      <c r="M75" s="36">
        <f t="shared" si="71"/>
        <v>0</v>
      </c>
      <c r="N75" s="36">
        <f t="shared" si="71"/>
        <v>0</v>
      </c>
      <c r="O75" s="36">
        <f t="shared" si="71"/>
        <v>0</v>
      </c>
      <c r="P75" s="36">
        <f t="shared" si="71"/>
        <v>0</v>
      </c>
      <c r="Q75" s="36">
        <f t="shared" si="71"/>
        <v>0</v>
      </c>
      <c r="R75" s="36">
        <f t="shared" si="71"/>
        <v>0</v>
      </c>
      <c r="S75" s="36">
        <f t="shared" si="71"/>
        <v>0</v>
      </c>
      <c r="T75" s="36">
        <f t="shared" si="71"/>
        <v>0</v>
      </c>
      <c r="U75" s="36">
        <f t="shared" si="71"/>
        <v>0</v>
      </c>
      <c r="V75" s="36">
        <f t="shared" si="70"/>
        <v>0</v>
      </c>
      <c r="W75" s="36">
        <f t="shared" si="70"/>
        <v>0</v>
      </c>
      <c r="X75" s="36">
        <f t="shared" si="70"/>
        <v>0</v>
      </c>
      <c r="Y75" s="36">
        <f t="shared" si="70"/>
        <v>0</v>
      </c>
      <c r="Z75" s="36">
        <f t="shared" si="70"/>
        <v>0</v>
      </c>
      <c r="AA75" s="36">
        <f t="shared" si="70"/>
        <v>0</v>
      </c>
      <c r="AB75" s="36">
        <f t="shared" si="70"/>
        <v>0</v>
      </c>
      <c r="AC75" s="36">
        <f t="shared" si="70"/>
        <v>0</v>
      </c>
      <c r="AD75" s="36">
        <f t="shared" si="70"/>
        <v>0</v>
      </c>
      <c r="AE75" s="36">
        <f t="shared" si="44"/>
        <v>0</v>
      </c>
      <c r="AF75" s="36">
        <f t="shared" si="44"/>
        <v>0</v>
      </c>
      <c r="AG75" s="36">
        <f t="shared" si="44"/>
        <v>0</v>
      </c>
      <c r="AH75" s="36">
        <f t="shared" si="44"/>
        <v>0</v>
      </c>
      <c r="AI75" s="36">
        <f t="shared" si="44"/>
        <v>0</v>
      </c>
      <c r="AJ75" s="36">
        <f t="shared" si="44"/>
        <v>0</v>
      </c>
      <c r="AK75" s="36">
        <f t="shared" si="44"/>
        <v>0</v>
      </c>
      <c r="AL75" s="36">
        <f t="shared" si="44"/>
        <v>0</v>
      </c>
      <c r="AM75" s="36">
        <f t="shared" si="44"/>
        <v>0</v>
      </c>
      <c r="AN75" s="36">
        <f t="shared" si="45"/>
        <v>0</v>
      </c>
      <c r="AO75" s="36">
        <f t="shared" si="46"/>
        <v>0</v>
      </c>
      <c r="AP75" s="36">
        <f t="shared" si="47"/>
        <v>0</v>
      </c>
      <c r="AQ75" s="36">
        <f t="shared" si="48"/>
        <v>0</v>
      </c>
      <c r="AR75" s="36">
        <f t="shared" si="49"/>
        <v>0</v>
      </c>
      <c r="AS75" s="36">
        <f t="shared" si="50"/>
        <v>0</v>
      </c>
      <c r="AT75" s="36">
        <f t="shared" si="51"/>
        <v>0</v>
      </c>
      <c r="AU75" s="36">
        <f t="shared" si="52"/>
        <v>0</v>
      </c>
      <c r="AV75" s="36">
        <f t="shared" si="53"/>
        <v>0</v>
      </c>
      <c r="AW75" s="36">
        <f t="shared" si="54"/>
        <v>0</v>
      </c>
      <c r="AX75" s="36">
        <f t="shared" si="55"/>
        <v>0</v>
      </c>
      <c r="AY75" s="36">
        <f t="shared" si="56"/>
        <v>0</v>
      </c>
      <c r="AZ75" s="36">
        <f t="shared" si="57"/>
        <v>0</v>
      </c>
      <c r="BA75" s="36">
        <f t="shared" si="58"/>
        <v>0</v>
      </c>
      <c r="BB75" s="36">
        <f t="shared" si="59"/>
        <v>0</v>
      </c>
      <c r="BC75" s="36">
        <f t="shared" si="60"/>
        <v>0</v>
      </c>
      <c r="BD75" s="36">
        <f t="shared" si="61"/>
        <v>0</v>
      </c>
      <c r="BE75" s="36">
        <f t="shared" si="62"/>
        <v>0</v>
      </c>
      <c r="BF75" s="36">
        <f t="shared" si="63"/>
        <v>0</v>
      </c>
      <c r="BG75" s="36">
        <f t="shared" si="64"/>
        <v>0</v>
      </c>
      <c r="BH75" s="36">
        <f t="shared" si="65"/>
        <v>0</v>
      </c>
      <c r="BI75" s="36">
        <f t="shared" si="66"/>
        <v>0</v>
      </c>
      <c r="BJ75" s="36">
        <f t="shared" si="67"/>
        <v>0</v>
      </c>
      <c r="BK75" s="36">
        <f t="shared" si="68"/>
        <v>0</v>
      </c>
    </row>
    <row r="76" spans="2:63" s="101" customFormat="1" x14ac:dyDescent="0.25">
      <c r="C76" s="101" t="s">
        <v>143</v>
      </c>
      <c r="D76" s="102">
        <f>SUM(D54:D75)</f>
        <v>0</v>
      </c>
      <c r="E76" s="102">
        <f t="shared" ref="E76:AM76" si="72">SUM(E54:E75)</f>
        <v>0</v>
      </c>
      <c r="F76" s="102">
        <f t="shared" si="72"/>
        <v>0</v>
      </c>
      <c r="G76" s="102">
        <f t="shared" si="72"/>
        <v>0</v>
      </c>
      <c r="H76" s="102">
        <f t="shared" si="72"/>
        <v>0</v>
      </c>
      <c r="I76" s="102">
        <f t="shared" si="72"/>
        <v>0</v>
      </c>
      <c r="J76" s="102">
        <f t="shared" si="72"/>
        <v>0</v>
      </c>
      <c r="K76" s="102">
        <f t="shared" si="72"/>
        <v>0</v>
      </c>
      <c r="L76" s="102">
        <f t="shared" si="72"/>
        <v>0</v>
      </c>
      <c r="M76" s="102">
        <f t="shared" si="72"/>
        <v>0</v>
      </c>
      <c r="N76" s="102">
        <f t="shared" si="72"/>
        <v>0</v>
      </c>
      <c r="O76" s="102">
        <f t="shared" si="72"/>
        <v>0</v>
      </c>
      <c r="P76" s="102">
        <f t="shared" si="72"/>
        <v>0</v>
      </c>
      <c r="Q76" s="102">
        <f t="shared" si="72"/>
        <v>0</v>
      </c>
      <c r="R76" s="102">
        <f t="shared" si="72"/>
        <v>0</v>
      </c>
      <c r="S76" s="102">
        <f t="shared" si="72"/>
        <v>0</v>
      </c>
      <c r="T76" s="102">
        <f t="shared" si="72"/>
        <v>0</v>
      </c>
      <c r="U76" s="102">
        <f t="shared" si="72"/>
        <v>0</v>
      </c>
      <c r="V76" s="102">
        <f t="shared" si="72"/>
        <v>0</v>
      </c>
      <c r="W76" s="102">
        <f t="shared" si="72"/>
        <v>0</v>
      </c>
      <c r="X76" s="102">
        <f t="shared" si="72"/>
        <v>0</v>
      </c>
      <c r="Y76" s="102">
        <f t="shared" si="72"/>
        <v>0</v>
      </c>
      <c r="Z76" s="102">
        <f t="shared" si="72"/>
        <v>0</v>
      </c>
      <c r="AA76" s="102">
        <f t="shared" si="72"/>
        <v>0</v>
      </c>
      <c r="AB76" s="102">
        <f t="shared" si="72"/>
        <v>0</v>
      </c>
      <c r="AC76" s="102">
        <f t="shared" si="72"/>
        <v>0</v>
      </c>
      <c r="AD76" s="102">
        <f t="shared" si="72"/>
        <v>0</v>
      </c>
      <c r="AE76" s="102">
        <f t="shared" si="72"/>
        <v>0</v>
      </c>
      <c r="AF76" s="102">
        <f t="shared" si="72"/>
        <v>0</v>
      </c>
      <c r="AG76" s="102">
        <f t="shared" si="72"/>
        <v>0</v>
      </c>
      <c r="AH76" s="102">
        <f t="shared" si="72"/>
        <v>0</v>
      </c>
      <c r="AI76" s="102">
        <f t="shared" si="72"/>
        <v>0</v>
      </c>
      <c r="AJ76" s="102">
        <f t="shared" si="72"/>
        <v>0</v>
      </c>
      <c r="AK76" s="102">
        <f t="shared" si="72"/>
        <v>0</v>
      </c>
      <c r="AL76" s="102">
        <f t="shared" si="72"/>
        <v>0</v>
      </c>
      <c r="AM76" s="102">
        <f t="shared" si="72"/>
        <v>0</v>
      </c>
      <c r="AN76" s="102">
        <f t="shared" ref="AN76:BI76" si="73">SUM(AN54:AN75)</f>
        <v>0</v>
      </c>
      <c r="AO76" s="102">
        <f t="shared" si="73"/>
        <v>0</v>
      </c>
      <c r="AP76" s="102">
        <f t="shared" si="73"/>
        <v>0</v>
      </c>
      <c r="AQ76" s="102">
        <f t="shared" si="73"/>
        <v>0</v>
      </c>
      <c r="AR76" s="102">
        <f t="shared" si="73"/>
        <v>0</v>
      </c>
      <c r="AS76" s="102">
        <f t="shared" si="73"/>
        <v>0</v>
      </c>
      <c r="AT76" s="102">
        <f t="shared" si="73"/>
        <v>0</v>
      </c>
      <c r="AU76" s="102">
        <f t="shared" si="73"/>
        <v>0</v>
      </c>
      <c r="AV76" s="102">
        <f t="shared" si="73"/>
        <v>0</v>
      </c>
      <c r="AW76" s="102">
        <f t="shared" si="73"/>
        <v>0</v>
      </c>
      <c r="AX76" s="102">
        <f t="shared" si="73"/>
        <v>0</v>
      </c>
      <c r="AY76" s="102">
        <f t="shared" si="73"/>
        <v>0</v>
      </c>
      <c r="AZ76" s="102">
        <f t="shared" si="73"/>
        <v>0</v>
      </c>
      <c r="BA76" s="102">
        <f t="shared" si="73"/>
        <v>0</v>
      </c>
      <c r="BB76" s="102">
        <f t="shared" si="73"/>
        <v>0</v>
      </c>
      <c r="BC76" s="102">
        <f t="shared" si="73"/>
        <v>0</v>
      </c>
      <c r="BD76" s="102">
        <f t="shared" si="73"/>
        <v>0</v>
      </c>
      <c r="BE76" s="102">
        <f t="shared" si="73"/>
        <v>0</v>
      </c>
      <c r="BF76" s="102">
        <f t="shared" si="73"/>
        <v>0</v>
      </c>
      <c r="BG76" s="102">
        <f t="shared" si="73"/>
        <v>0</v>
      </c>
      <c r="BH76" s="102">
        <f t="shared" si="73"/>
        <v>0</v>
      </c>
      <c r="BI76" s="102">
        <f t="shared" si="73"/>
        <v>0</v>
      </c>
      <c r="BJ76" s="102">
        <f t="shared" ref="BJ76:BK76" si="74">SUM(BJ54:BJ75)</f>
        <v>0</v>
      </c>
      <c r="BK76" s="102">
        <f t="shared" si="74"/>
        <v>0</v>
      </c>
    </row>
    <row r="78" spans="2:63" x14ac:dyDescent="0.25">
      <c r="B78" s="21" t="s">
        <v>240</v>
      </c>
      <c r="D78" s="56" t="str">
        <f>+D3</f>
        <v>gen 2014</v>
      </c>
      <c r="E78" s="56">
        <f t="shared" ref="E78:AM78" si="75">+E3</f>
        <v>41698</v>
      </c>
      <c r="F78" s="56">
        <f t="shared" si="75"/>
        <v>41729</v>
      </c>
      <c r="G78" s="56">
        <f t="shared" si="75"/>
        <v>41759</v>
      </c>
      <c r="H78" s="56">
        <f t="shared" si="75"/>
        <v>41790</v>
      </c>
      <c r="I78" s="56">
        <f t="shared" si="75"/>
        <v>41820</v>
      </c>
      <c r="J78" s="56">
        <f t="shared" si="75"/>
        <v>41851</v>
      </c>
      <c r="K78" s="56">
        <f t="shared" si="75"/>
        <v>41882</v>
      </c>
      <c r="L78" s="56">
        <f t="shared" si="75"/>
        <v>41912</v>
      </c>
      <c r="M78" s="56">
        <f t="shared" si="75"/>
        <v>41943</v>
      </c>
      <c r="N78" s="56">
        <f t="shared" si="75"/>
        <v>41973</v>
      </c>
      <c r="O78" s="56">
        <f t="shared" si="75"/>
        <v>42004</v>
      </c>
      <c r="P78" s="56">
        <f t="shared" si="75"/>
        <v>42035</v>
      </c>
      <c r="Q78" s="56">
        <f t="shared" si="75"/>
        <v>42063</v>
      </c>
      <c r="R78" s="56">
        <f t="shared" si="75"/>
        <v>42094</v>
      </c>
      <c r="S78" s="56">
        <f t="shared" si="75"/>
        <v>42124</v>
      </c>
      <c r="T78" s="56">
        <f t="shared" si="75"/>
        <v>42155</v>
      </c>
      <c r="U78" s="56">
        <f t="shared" si="75"/>
        <v>42185</v>
      </c>
      <c r="V78" s="56">
        <f t="shared" si="75"/>
        <v>42216</v>
      </c>
      <c r="W78" s="56">
        <f t="shared" si="75"/>
        <v>42247</v>
      </c>
      <c r="X78" s="56">
        <f t="shared" si="75"/>
        <v>42277</v>
      </c>
      <c r="Y78" s="56">
        <f t="shared" si="75"/>
        <v>42308</v>
      </c>
      <c r="Z78" s="56">
        <f t="shared" si="75"/>
        <v>42338</v>
      </c>
      <c r="AA78" s="56">
        <f t="shared" si="75"/>
        <v>42369</v>
      </c>
      <c r="AB78" s="56">
        <f t="shared" si="75"/>
        <v>42400</v>
      </c>
      <c r="AC78" s="56">
        <f t="shared" si="75"/>
        <v>42429</v>
      </c>
      <c r="AD78" s="56">
        <f t="shared" si="75"/>
        <v>42460</v>
      </c>
      <c r="AE78" s="56">
        <f t="shared" si="75"/>
        <v>42490</v>
      </c>
      <c r="AF78" s="56">
        <f t="shared" si="75"/>
        <v>42521</v>
      </c>
      <c r="AG78" s="56">
        <f t="shared" si="75"/>
        <v>42551</v>
      </c>
      <c r="AH78" s="56">
        <f t="shared" si="75"/>
        <v>42582</v>
      </c>
      <c r="AI78" s="56">
        <f t="shared" si="75"/>
        <v>42613</v>
      </c>
      <c r="AJ78" s="56">
        <f t="shared" si="75"/>
        <v>42643</v>
      </c>
      <c r="AK78" s="56">
        <f t="shared" si="75"/>
        <v>42674</v>
      </c>
      <c r="AL78" s="56">
        <f t="shared" si="75"/>
        <v>42704</v>
      </c>
      <c r="AM78" s="56">
        <f t="shared" si="75"/>
        <v>42735</v>
      </c>
      <c r="AN78" s="56">
        <f t="shared" ref="AN78:BI78" si="76">+AN3</f>
        <v>42766</v>
      </c>
      <c r="AO78" s="56">
        <f t="shared" si="76"/>
        <v>42794</v>
      </c>
      <c r="AP78" s="56">
        <f t="shared" si="76"/>
        <v>42825</v>
      </c>
      <c r="AQ78" s="56">
        <f t="shared" si="76"/>
        <v>42855</v>
      </c>
      <c r="AR78" s="56">
        <f t="shared" si="76"/>
        <v>42886</v>
      </c>
      <c r="AS78" s="56">
        <f t="shared" si="76"/>
        <v>42916</v>
      </c>
      <c r="AT78" s="56">
        <f t="shared" si="76"/>
        <v>42947</v>
      </c>
      <c r="AU78" s="56">
        <f t="shared" si="76"/>
        <v>42978</v>
      </c>
      <c r="AV78" s="56">
        <f t="shared" si="76"/>
        <v>43008</v>
      </c>
      <c r="AW78" s="56">
        <f t="shared" si="76"/>
        <v>43039</v>
      </c>
      <c r="AX78" s="56">
        <f t="shared" si="76"/>
        <v>43069</v>
      </c>
      <c r="AY78" s="56">
        <f t="shared" si="76"/>
        <v>43100</v>
      </c>
      <c r="AZ78" s="56">
        <f t="shared" si="76"/>
        <v>43131</v>
      </c>
      <c r="BA78" s="56">
        <f t="shared" si="76"/>
        <v>43159</v>
      </c>
      <c r="BB78" s="56">
        <f t="shared" si="76"/>
        <v>43190</v>
      </c>
      <c r="BC78" s="56">
        <f t="shared" si="76"/>
        <v>43220</v>
      </c>
      <c r="BD78" s="56">
        <f t="shared" si="76"/>
        <v>43251</v>
      </c>
      <c r="BE78" s="56">
        <f t="shared" si="76"/>
        <v>43281</v>
      </c>
      <c r="BF78" s="56">
        <f t="shared" si="76"/>
        <v>43312</v>
      </c>
      <c r="BG78" s="56">
        <f t="shared" si="76"/>
        <v>43343</v>
      </c>
      <c r="BH78" s="56">
        <f t="shared" si="76"/>
        <v>43373</v>
      </c>
      <c r="BI78" s="56">
        <f t="shared" si="76"/>
        <v>43404</v>
      </c>
      <c r="BJ78" s="56">
        <f t="shared" ref="BJ78:BK78" si="77">+BJ3</f>
        <v>43434</v>
      </c>
      <c r="BK78" s="56">
        <f t="shared" si="77"/>
        <v>43465</v>
      </c>
    </row>
    <row r="79" spans="2:63" x14ac:dyDescent="0.25">
      <c r="B79" t="str">
        <f>+B54</f>
        <v xml:space="preserve">    - Costi variabili di produzione</v>
      </c>
      <c r="D79" s="36">
        <f>++D4+D29-D54</f>
        <v>0</v>
      </c>
      <c r="E79" s="36">
        <f>+E4+E29-(E54-D54)</f>
        <v>0</v>
      </c>
      <c r="F79" s="36">
        <f t="shared" ref="F79:AM86" si="78">+F4+F29-(F54-E54)</f>
        <v>0</v>
      </c>
      <c r="G79" s="36">
        <f t="shared" si="78"/>
        <v>0</v>
      </c>
      <c r="H79" s="36">
        <f t="shared" si="78"/>
        <v>0</v>
      </c>
      <c r="I79" s="36">
        <f t="shared" si="78"/>
        <v>0</v>
      </c>
      <c r="J79" s="36">
        <f t="shared" si="78"/>
        <v>0</v>
      </c>
      <c r="K79" s="36">
        <f t="shared" si="78"/>
        <v>0</v>
      </c>
      <c r="L79" s="36">
        <f t="shared" si="78"/>
        <v>0</v>
      </c>
      <c r="M79" s="36">
        <f t="shared" si="78"/>
        <v>0</v>
      </c>
      <c r="N79" s="36">
        <f t="shared" si="78"/>
        <v>0</v>
      </c>
      <c r="O79" s="36">
        <f t="shared" si="78"/>
        <v>0</v>
      </c>
      <c r="P79" s="36">
        <f t="shared" si="78"/>
        <v>0</v>
      </c>
      <c r="Q79" s="36">
        <f t="shared" si="78"/>
        <v>0</v>
      </c>
      <c r="R79" s="36">
        <f t="shared" si="78"/>
        <v>0</v>
      </c>
      <c r="S79" s="36">
        <f t="shared" si="78"/>
        <v>0</v>
      </c>
      <c r="T79" s="36">
        <f t="shared" si="78"/>
        <v>0</v>
      </c>
      <c r="U79" s="36">
        <f t="shared" si="78"/>
        <v>0</v>
      </c>
      <c r="V79" s="36">
        <f t="shared" si="78"/>
        <v>0</v>
      </c>
      <c r="W79" s="36">
        <f t="shared" si="78"/>
        <v>0</v>
      </c>
      <c r="X79" s="36">
        <f t="shared" si="78"/>
        <v>0</v>
      </c>
      <c r="Y79" s="36">
        <f t="shared" si="78"/>
        <v>0</v>
      </c>
      <c r="Z79" s="36">
        <f t="shared" si="78"/>
        <v>0</v>
      </c>
      <c r="AA79" s="36">
        <f t="shared" si="78"/>
        <v>0</v>
      </c>
      <c r="AB79" s="36">
        <f t="shared" si="78"/>
        <v>0</v>
      </c>
      <c r="AC79" s="36">
        <f t="shared" si="78"/>
        <v>0</v>
      </c>
      <c r="AD79" s="36">
        <f t="shared" si="78"/>
        <v>0</v>
      </c>
      <c r="AE79" s="36">
        <f t="shared" si="78"/>
        <v>0</v>
      </c>
      <c r="AF79" s="36">
        <f t="shared" si="78"/>
        <v>0</v>
      </c>
      <c r="AG79" s="36">
        <f t="shared" si="78"/>
        <v>0</v>
      </c>
      <c r="AH79" s="36">
        <f t="shared" si="78"/>
        <v>0</v>
      </c>
      <c r="AI79" s="36">
        <f t="shared" si="78"/>
        <v>0</v>
      </c>
      <c r="AJ79" s="36">
        <f t="shared" si="78"/>
        <v>0</v>
      </c>
      <c r="AK79" s="36">
        <f t="shared" si="78"/>
        <v>0</v>
      </c>
      <c r="AL79" s="36">
        <f t="shared" si="78"/>
        <v>0</v>
      </c>
      <c r="AM79" s="36">
        <f t="shared" si="78"/>
        <v>0</v>
      </c>
      <c r="AN79" s="36">
        <f t="shared" ref="AN79:BH91" si="79">+AN4+AN29-(AN54-AM54)</f>
        <v>0</v>
      </c>
      <c r="AO79" s="36">
        <f t="shared" si="79"/>
        <v>0</v>
      </c>
      <c r="AP79" s="36">
        <f t="shared" si="79"/>
        <v>0</v>
      </c>
      <c r="AQ79" s="36">
        <f t="shared" si="79"/>
        <v>0</v>
      </c>
      <c r="AR79" s="36">
        <f t="shared" si="79"/>
        <v>0</v>
      </c>
      <c r="AS79" s="36">
        <f t="shared" si="79"/>
        <v>0</v>
      </c>
      <c r="AT79" s="36">
        <f t="shared" si="79"/>
        <v>0</v>
      </c>
      <c r="AU79" s="36">
        <f t="shared" si="79"/>
        <v>0</v>
      </c>
      <c r="AV79" s="36">
        <f t="shared" si="79"/>
        <v>0</v>
      </c>
      <c r="AW79" s="36">
        <f t="shared" si="79"/>
        <v>0</v>
      </c>
      <c r="AX79" s="36">
        <f t="shared" si="79"/>
        <v>0</v>
      </c>
      <c r="AY79" s="36">
        <f t="shared" si="79"/>
        <v>0</v>
      </c>
      <c r="AZ79" s="36">
        <f t="shared" si="79"/>
        <v>0</v>
      </c>
      <c r="BA79" s="36">
        <f t="shared" si="79"/>
        <v>0</v>
      </c>
      <c r="BB79" s="36">
        <f t="shared" si="79"/>
        <v>0</v>
      </c>
      <c r="BC79" s="36">
        <f t="shared" si="79"/>
        <v>0</v>
      </c>
      <c r="BD79" s="36">
        <f t="shared" si="79"/>
        <v>0</v>
      </c>
      <c r="BE79" s="36">
        <f t="shared" si="79"/>
        <v>0</v>
      </c>
      <c r="BF79" s="36">
        <f t="shared" si="79"/>
        <v>0</v>
      </c>
      <c r="BG79" s="36">
        <f t="shared" si="79"/>
        <v>0</v>
      </c>
      <c r="BH79" s="36">
        <f t="shared" si="79"/>
        <v>0</v>
      </c>
      <c r="BI79" s="36">
        <f t="shared" ref="BI79:BK94" si="80">+BI4+BI29-(BI54-BH54)</f>
        <v>0</v>
      </c>
      <c r="BJ79" s="36">
        <f t="shared" si="80"/>
        <v>0</v>
      </c>
      <c r="BK79" s="36">
        <f t="shared" si="80"/>
        <v>0</v>
      </c>
    </row>
    <row r="80" spans="2:63" x14ac:dyDescent="0.25">
      <c r="B80" t="str">
        <f t="shared" ref="B80:B100" si="81">+B55</f>
        <v xml:space="preserve">    - Costi variabili commerciali</v>
      </c>
      <c r="D80" s="36">
        <f t="shared" ref="D80:D100" si="82">++D5+D30-D55</f>
        <v>0</v>
      </c>
      <c r="E80" s="36">
        <f t="shared" ref="E80:T95" si="83">+E5+E30-(E55-D55)</f>
        <v>0</v>
      </c>
      <c r="F80" s="36">
        <f t="shared" si="83"/>
        <v>0</v>
      </c>
      <c r="G80" s="36">
        <f t="shared" si="83"/>
        <v>0</v>
      </c>
      <c r="H80" s="36">
        <f t="shared" si="83"/>
        <v>0</v>
      </c>
      <c r="I80" s="36">
        <f t="shared" si="83"/>
        <v>0</v>
      </c>
      <c r="J80" s="36">
        <f t="shared" si="83"/>
        <v>0</v>
      </c>
      <c r="K80" s="36">
        <f t="shared" si="83"/>
        <v>0</v>
      </c>
      <c r="L80" s="36">
        <f t="shared" si="83"/>
        <v>0</v>
      </c>
      <c r="M80" s="36">
        <f t="shared" si="83"/>
        <v>0</v>
      </c>
      <c r="N80" s="36">
        <f t="shared" si="83"/>
        <v>0</v>
      </c>
      <c r="O80" s="36">
        <f t="shared" si="83"/>
        <v>0</v>
      </c>
      <c r="P80" s="36">
        <f t="shared" si="83"/>
        <v>0</v>
      </c>
      <c r="Q80" s="36">
        <f t="shared" si="83"/>
        <v>0</v>
      </c>
      <c r="R80" s="36">
        <f t="shared" si="83"/>
        <v>0</v>
      </c>
      <c r="S80" s="36">
        <f t="shared" si="83"/>
        <v>0</v>
      </c>
      <c r="T80" s="36">
        <f t="shared" si="83"/>
        <v>0</v>
      </c>
      <c r="U80" s="36">
        <f t="shared" si="78"/>
        <v>0</v>
      </c>
      <c r="V80" s="36">
        <f t="shared" si="78"/>
        <v>0</v>
      </c>
      <c r="W80" s="36">
        <f t="shared" si="78"/>
        <v>0</v>
      </c>
      <c r="X80" s="36">
        <f t="shared" si="78"/>
        <v>0</v>
      </c>
      <c r="Y80" s="36">
        <f t="shared" si="78"/>
        <v>0</v>
      </c>
      <c r="Z80" s="36">
        <f t="shared" si="78"/>
        <v>0</v>
      </c>
      <c r="AA80" s="36">
        <f t="shared" si="78"/>
        <v>0</v>
      </c>
      <c r="AB80" s="36">
        <f t="shared" si="78"/>
        <v>0</v>
      </c>
      <c r="AC80" s="36">
        <f t="shared" si="78"/>
        <v>0</v>
      </c>
      <c r="AD80" s="36">
        <f t="shared" si="78"/>
        <v>0</v>
      </c>
      <c r="AE80" s="36">
        <f t="shared" si="78"/>
        <v>0</v>
      </c>
      <c r="AF80" s="36">
        <f t="shared" si="78"/>
        <v>0</v>
      </c>
      <c r="AG80" s="36">
        <f t="shared" si="78"/>
        <v>0</v>
      </c>
      <c r="AH80" s="36">
        <f t="shared" si="78"/>
        <v>0</v>
      </c>
      <c r="AI80" s="36">
        <f t="shared" si="78"/>
        <v>0</v>
      </c>
      <c r="AJ80" s="36">
        <f t="shared" si="78"/>
        <v>0</v>
      </c>
      <c r="AK80" s="36">
        <f t="shared" si="78"/>
        <v>0</v>
      </c>
      <c r="AL80" s="36">
        <f t="shared" si="78"/>
        <v>0</v>
      </c>
      <c r="AM80" s="36">
        <f t="shared" si="78"/>
        <v>0</v>
      </c>
      <c r="AN80" s="36">
        <f t="shared" si="79"/>
        <v>0</v>
      </c>
      <c r="AO80" s="36">
        <f t="shared" si="79"/>
        <v>0</v>
      </c>
      <c r="AP80" s="36">
        <f t="shared" si="79"/>
        <v>0</v>
      </c>
      <c r="AQ80" s="36">
        <f t="shared" si="79"/>
        <v>0</v>
      </c>
      <c r="AR80" s="36">
        <f t="shared" si="79"/>
        <v>0</v>
      </c>
      <c r="AS80" s="36">
        <f t="shared" si="79"/>
        <v>0</v>
      </c>
      <c r="AT80" s="36">
        <f t="shared" si="79"/>
        <v>0</v>
      </c>
      <c r="AU80" s="36">
        <f t="shared" si="79"/>
        <v>0</v>
      </c>
      <c r="AV80" s="36">
        <f t="shared" si="79"/>
        <v>0</v>
      </c>
      <c r="AW80" s="36">
        <f t="shared" si="79"/>
        <v>0</v>
      </c>
      <c r="AX80" s="36">
        <f t="shared" si="79"/>
        <v>0</v>
      </c>
      <c r="AY80" s="36">
        <f t="shared" si="79"/>
        <v>0</v>
      </c>
      <c r="AZ80" s="36">
        <f t="shared" si="79"/>
        <v>0</v>
      </c>
      <c r="BA80" s="36">
        <f t="shared" si="79"/>
        <v>0</v>
      </c>
      <c r="BB80" s="36">
        <f t="shared" si="79"/>
        <v>0</v>
      </c>
      <c r="BC80" s="36">
        <f t="shared" si="79"/>
        <v>0</v>
      </c>
      <c r="BD80" s="36">
        <f t="shared" si="79"/>
        <v>0</v>
      </c>
      <c r="BE80" s="36">
        <f t="shared" si="79"/>
        <v>0</v>
      </c>
      <c r="BF80" s="36">
        <f t="shared" si="79"/>
        <v>0</v>
      </c>
      <c r="BG80" s="36">
        <f t="shared" si="79"/>
        <v>0</v>
      </c>
      <c r="BH80" s="36">
        <f t="shared" si="79"/>
        <v>0</v>
      </c>
      <c r="BI80" s="36">
        <f t="shared" si="80"/>
        <v>0</v>
      </c>
      <c r="BJ80" s="36">
        <f t="shared" si="80"/>
        <v>0</v>
      </c>
      <c r="BK80" s="36">
        <f t="shared" si="80"/>
        <v>0</v>
      </c>
    </row>
    <row r="81" spans="2:63" x14ac:dyDescent="0.25">
      <c r="B81" t="str">
        <f t="shared" si="81"/>
        <v xml:space="preserve">    - Altri costi variabili</v>
      </c>
      <c r="D81" s="36">
        <f t="shared" si="82"/>
        <v>0</v>
      </c>
      <c r="E81" s="36">
        <f t="shared" si="83"/>
        <v>0</v>
      </c>
      <c r="F81" s="36">
        <f t="shared" si="78"/>
        <v>0</v>
      </c>
      <c r="G81" s="36">
        <f t="shared" si="78"/>
        <v>0</v>
      </c>
      <c r="H81" s="36">
        <f t="shared" si="78"/>
        <v>0</v>
      </c>
      <c r="I81" s="36">
        <f t="shared" si="78"/>
        <v>0</v>
      </c>
      <c r="J81" s="36">
        <f t="shared" si="78"/>
        <v>0</v>
      </c>
      <c r="K81" s="36">
        <f t="shared" si="78"/>
        <v>0</v>
      </c>
      <c r="L81" s="36">
        <f t="shared" si="78"/>
        <v>0</v>
      </c>
      <c r="M81" s="36">
        <f t="shared" si="78"/>
        <v>0</v>
      </c>
      <c r="N81" s="36">
        <f t="shared" si="78"/>
        <v>0</v>
      </c>
      <c r="O81" s="36">
        <f t="shared" si="78"/>
        <v>0</v>
      </c>
      <c r="P81" s="36">
        <f t="shared" si="78"/>
        <v>0</v>
      </c>
      <c r="Q81" s="36">
        <f t="shared" si="78"/>
        <v>0</v>
      </c>
      <c r="R81" s="36">
        <f t="shared" si="78"/>
        <v>0</v>
      </c>
      <c r="S81" s="36">
        <f t="shared" si="78"/>
        <v>0</v>
      </c>
      <c r="T81" s="36">
        <f t="shared" si="78"/>
        <v>0</v>
      </c>
      <c r="U81" s="36">
        <f t="shared" si="78"/>
        <v>0</v>
      </c>
      <c r="V81" s="36">
        <f t="shared" si="78"/>
        <v>0</v>
      </c>
      <c r="W81" s="36">
        <f t="shared" si="78"/>
        <v>0</v>
      </c>
      <c r="X81" s="36">
        <f t="shared" si="78"/>
        <v>0</v>
      </c>
      <c r="Y81" s="36">
        <f t="shared" si="78"/>
        <v>0</v>
      </c>
      <c r="Z81" s="36">
        <f t="shared" si="78"/>
        <v>0</v>
      </c>
      <c r="AA81" s="36">
        <f t="shared" si="78"/>
        <v>0</v>
      </c>
      <c r="AB81" s="36">
        <f t="shared" si="78"/>
        <v>0</v>
      </c>
      <c r="AC81" s="36">
        <f t="shared" si="78"/>
        <v>0</v>
      </c>
      <c r="AD81" s="36">
        <f t="shared" si="78"/>
        <v>0</v>
      </c>
      <c r="AE81" s="36">
        <f t="shared" si="78"/>
        <v>0</v>
      </c>
      <c r="AF81" s="36">
        <f t="shared" si="78"/>
        <v>0</v>
      </c>
      <c r="AG81" s="36">
        <f t="shared" si="78"/>
        <v>0</v>
      </c>
      <c r="AH81" s="36">
        <f t="shared" si="78"/>
        <v>0</v>
      </c>
      <c r="AI81" s="36">
        <f t="shared" si="78"/>
        <v>0</v>
      </c>
      <c r="AJ81" s="36">
        <f t="shared" si="78"/>
        <v>0</v>
      </c>
      <c r="AK81" s="36">
        <f t="shared" si="78"/>
        <v>0</v>
      </c>
      <c r="AL81" s="36">
        <f t="shared" si="78"/>
        <v>0</v>
      </c>
      <c r="AM81" s="36">
        <f t="shared" si="78"/>
        <v>0</v>
      </c>
      <c r="AN81" s="36">
        <f t="shared" si="79"/>
        <v>0</v>
      </c>
      <c r="AO81" s="36">
        <f t="shared" si="79"/>
        <v>0</v>
      </c>
      <c r="AP81" s="36">
        <f t="shared" si="79"/>
        <v>0</v>
      </c>
      <c r="AQ81" s="36">
        <f t="shared" si="79"/>
        <v>0</v>
      </c>
      <c r="AR81" s="36">
        <f t="shared" si="79"/>
        <v>0</v>
      </c>
      <c r="AS81" s="36">
        <f t="shared" si="79"/>
        <v>0</v>
      </c>
      <c r="AT81" s="36">
        <f t="shared" si="79"/>
        <v>0</v>
      </c>
      <c r="AU81" s="36">
        <f t="shared" si="79"/>
        <v>0</v>
      </c>
      <c r="AV81" s="36">
        <f t="shared" si="79"/>
        <v>0</v>
      </c>
      <c r="AW81" s="36">
        <f t="shared" si="79"/>
        <v>0</v>
      </c>
      <c r="AX81" s="36">
        <f t="shared" si="79"/>
        <v>0</v>
      </c>
      <c r="AY81" s="36">
        <f t="shared" si="79"/>
        <v>0</v>
      </c>
      <c r="AZ81" s="36">
        <f t="shared" si="79"/>
        <v>0</v>
      </c>
      <c r="BA81" s="36">
        <f t="shared" si="79"/>
        <v>0</v>
      </c>
      <c r="BB81" s="36">
        <f t="shared" si="79"/>
        <v>0</v>
      </c>
      <c r="BC81" s="36">
        <f t="shared" si="79"/>
        <v>0</v>
      </c>
      <c r="BD81" s="36">
        <f t="shared" si="79"/>
        <v>0</v>
      </c>
      <c r="BE81" s="36">
        <f t="shared" si="79"/>
        <v>0</v>
      </c>
      <c r="BF81" s="36">
        <f t="shared" si="79"/>
        <v>0</v>
      </c>
      <c r="BG81" s="36">
        <f t="shared" si="79"/>
        <v>0</v>
      </c>
      <c r="BH81" s="36">
        <f t="shared" si="79"/>
        <v>0</v>
      </c>
      <c r="BI81" s="36">
        <f t="shared" si="80"/>
        <v>0</v>
      </c>
      <c r="BJ81" s="36">
        <f t="shared" si="80"/>
        <v>0</v>
      </c>
      <c r="BK81" s="36">
        <f t="shared" si="80"/>
        <v>0</v>
      </c>
    </row>
    <row r="82" spans="2:63" x14ac:dyDescent="0.25">
      <c r="B82" t="str">
        <f t="shared" si="81"/>
        <v xml:space="preserve">    - Costi fissi di produzione</v>
      </c>
      <c r="D82" s="36">
        <f t="shared" si="82"/>
        <v>0</v>
      </c>
      <c r="E82" s="36">
        <f t="shared" si="83"/>
        <v>0</v>
      </c>
      <c r="F82" s="36">
        <f t="shared" si="78"/>
        <v>0</v>
      </c>
      <c r="G82" s="36">
        <f t="shared" si="78"/>
        <v>0</v>
      </c>
      <c r="H82" s="36">
        <f t="shared" si="78"/>
        <v>0</v>
      </c>
      <c r="I82" s="36">
        <f t="shared" si="78"/>
        <v>0</v>
      </c>
      <c r="J82" s="36">
        <f t="shared" si="78"/>
        <v>0</v>
      </c>
      <c r="K82" s="36">
        <f t="shared" si="78"/>
        <v>0</v>
      </c>
      <c r="L82" s="36">
        <f t="shared" si="78"/>
        <v>0</v>
      </c>
      <c r="M82" s="36">
        <f t="shared" si="78"/>
        <v>0</v>
      </c>
      <c r="N82" s="36">
        <f t="shared" si="78"/>
        <v>0</v>
      </c>
      <c r="O82" s="36">
        <f t="shared" si="78"/>
        <v>0</v>
      </c>
      <c r="P82" s="36">
        <f t="shared" si="78"/>
        <v>0</v>
      </c>
      <c r="Q82" s="36">
        <f t="shared" si="78"/>
        <v>0</v>
      </c>
      <c r="R82" s="36">
        <f t="shared" si="78"/>
        <v>0</v>
      </c>
      <c r="S82" s="36">
        <f t="shared" si="78"/>
        <v>0</v>
      </c>
      <c r="T82" s="36">
        <f t="shared" si="78"/>
        <v>0</v>
      </c>
      <c r="U82" s="36">
        <f t="shared" si="78"/>
        <v>0</v>
      </c>
      <c r="V82" s="36">
        <f t="shared" si="78"/>
        <v>0</v>
      </c>
      <c r="W82" s="36">
        <f t="shared" si="78"/>
        <v>0</v>
      </c>
      <c r="X82" s="36">
        <f t="shared" si="78"/>
        <v>0</v>
      </c>
      <c r="Y82" s="36">
        <f t="shared" si="78"/>
        <v>0</v>
      </c>
      <c r="Z82" s="36">
        <f t="shared" si="78"/>
        <v>0</v>
      </c>
      <c r="AA82" s="36">
        <f t="shared" si="78"/>
        <v>0</v>
      </c>
      <c r="AB82" s="36">
        <f t="shared" si="78"/>
        <v>0</v>
      </c>
      <c r="AC82" s="36">
        <f t="shared" si="78"/>
        <v>0</v>
      </c>
      <c r="AD82" s="36">
        <f t="shared" si="78"/>
        <v>0</v>
      </c>
      <c r="AE82" s="36">
        <f t="shared" si="78"/>
        <v>0</v>
      </c>
      <c r="AF82" s="36">
        <f t="shared" si="78"/>
        <v>0</v>
      </c>
      <c r="AG82" s="36">
        <f t="shared" si="78"/>
        <v>0</v>
      </c>
      <c r="AH82" s="36">
        <f t="shared" si="78"/>
        <v>0</v>
      </c>
      <c r="AI82" s="36">
        <f t="shared" si="78"/>
        <v>0</v>
      </c>
      <c r="AJ82" s="36">
        <f t="shared" si="78"/>
        <v>0</v>
      </c>
      <c r="AK82" s="36">
        <f t="shared" si="78"/>
        <v>0</v>
      </c>
      <c r="AL82" s="36">
        <f t="shared" si="78"/>
        <v>0</v>
      </c>
      <c r="AM82" s="36">
        <f t="shared" si="78"/>
        <v>0</v>
      </c>
      <c r="AN82" s="36">
        <f t="shared" si="79"/>
        <v>0</v>
      </c>
      <c r="AO82" s="36">
        <f t="shared" si="79"/>
        <v>0</v>
      </c>
      <c r="AP82" s="36">
        <f t="shared" si="79"/>
        <v>0</v>
      </c>
      <c r="AQ82" s="36">
        <f t="shared" si="79"/>
        <v>0</v>
      </c>
      <c r="AR82" s="36">
        <f t="shared" si="79"/>
        <v>0</v>
      </c>
      <c r="AS82" s="36">
        <f t="shared" si="79"/>
        <v>0</v>
      </c>
      <c r="AT82" s="36">
        <f t="shared" si="79"/>
        <v>0</v>
      </c>
      <c r="AU82" s="36">
        <f t="shared" si="79"/>
        <v>0</v>
      </c>
      <c r="AV82" s="36">
        <f t="shared" si="79"/>
        <v>0</v>
      </c>
      <c r="AW82" s="36">
        <f t="shared" si="79"/>
        <v>0</v>
      </c>
      <c r="AX82" s="36">
        <f t="shared" si="79"/>
        <v>0</v>
      </c>
      <c r="AY82" s="36">
        <f t="shared" si="79"/>
        <v>0</v>
      </c>
      <c r="AZ82" s="36">
        <f t="shared" si="79"/>
        <v>0</v>
      </c>
      <c r="BA82" s="36">
        <f t="shared" si="79"/>
        <v>0</v>
      </c>
      <c r="BB82" s="36">
        <f t="shared" si="79"/>
        <v>0</v>
      </c>
      <c r="BC82" s="36">
        <f t="shared" si="79"/>
        <v>0</v>
      </c>
      <c r="BD82" s="36">
        <f t="shared" si="79"/>
        <v>0</v>
      </c>
      <c r="BE82" s="36">
        <f t="shared" si="79"/>
        <v>0</v>
      </c>
      <c r="BF82" s="36">
        <f t="shared" si="79"/>
        <v>0</v>
      </c>
      <c r="BG82" s="36">
        <f t="shared" si="79"/>
        <v>0</v>
      </c>
      <c r="BH82" s="36">
        <f t="shared" si="79"/>
        <v>0</v>
      </c>
      <c r="BI82" s="36">
        <f t="shared" si="80"/>
        <v>0</v>
      </c>
      <c r="BJ82" s="36">
        <f t="shared" si="80"/>
        <v>0</v>
      </c>
      <c r="BK82" s="36">
        <f t="shared" si="80"/>
        <v>0</v>
      </c>
    </row>
    <row r="83" spans="2:63" x14ac:dyDescent="0.25">
      <c r="B83" t="str">
        <f t="shared" si="81"/>
        <v xml:space="preserve">    - spese di trasporto</v>
      </c>
      <c r="D83" s="36">
        <f t="shared" si="82"/>
        <v>0</v>
      </c>
      <c r="E83" s="36">
        <f t="shared" si="83"/>
        <v>0</v>
      </c>
      <c r="F83" s="36">
        <f t="shared" si="78"/>
        <v>0</v>
      </c>
      <c r="G83" s="36">
        <f t="shared" si="78"/>
        <v>0</v>
      </c>
      <c r="H83" s="36">
        <f t="shared" si="78"/>
        <v>0</v>
      </c>
      <c r="I83" s="36">
        <f t="shared" si="78"/>
        <v>0</v>
      </c>
      <c r="J83" s="36">
        <f t="shared" si="78"/>
        <v>0</v>
      </c>
      <c r="K83" s="36">
        <f t="shared" si="78"/>
        <v>0</v>
      </c>
      <c r="L83" s="36">
        <f t="shared" si="78"/>
        <v>0</v>
      </c>
      <c r="M83" s="36">
        <f t="shared" si="78"/>
        <v>0</v>
      </c>
      <c r="N83" s="36">
        <f t="shared" si="78"/>
        <v>0</v>
      </c>
      <c r="O83" s="36">
        <f t="shared" si="78"/>
        <v>0</v>
      </c>
      <c r="P83" s="36">
        <f t="shared" si="78"/>
        <v>0</v>
      </c>
      <c r="Q83" s="36">
        <f t="shared" si="78"/>
        <v>0</v>
      </c>
      <c r="R83" s="36">
        <f t="shared" si="78"/>
        <v>0</v>
      </c>
      <c r="S83" s="36">
        <f t="shared" si="78"/>
        <v>0</v>
      </c>
      <c r="T83" s="36">
        <f t="shared" si="78"/>
        <v>0</v>
      </c>
      <c r="U83" s="36">
        <f t="shared" si="78"/>
        <v>0</v>
      </c>
      <c r="V83" s="36">
        <f t="shared" si="78"/>
        <v>0</v>
      </c>
      <c r="W83" s="36">
        <f t="shared" si="78"/>
        <v>0</v>
      </c>
      <c r="X83" s="36">
        <f t="shared" si="78"/>
        <v>0</v>
      </c>
      <c r="Y83" s="36">
        <f t="shared" si="78"/>
        <v>0</v>
      </c>
      <c r="Z83" s="36">
        <f t="shared" si="78"/>
        <v>0</v>
      </c>
      <c r="AA83" s="36">
        <f t="shared" si="78"/>
        <v>0</v>
      </c>
      <c r="AB83" s="36">
        <f t="shared" si="78"/>
        <v>0</v>
      </c>
      <c r="AC83" s="36">
        <f t="shared" si="78"/>
        <v>0</v>
      </c>
      <c r="AD83" s="36">
        <f t="shared" si="78"/>
        <v>0</v>
      </c>
      <c r="AE83" s="36">
        <f t="shared" si="78"/>
        <v>0</v>
      </c>
      <c r="AF83" s="36">
        <f t="shared" si="78"/>
        <v>0</v>
      </c>
      <c r="AG83" s="36">
        <f t="shared" si="78"/>
        <v>0</v>
      </c>
      <c r="AH83" s="36">
        <f t="shared" si="78"/>
        <v>0</v>
      </c>
      <c r="AI83" s="36">
        <f t="shared" si="78"/>
        <v>0</v>
      </c>
      <c r="AJ83" s="36">
        <f t="shared" si="78"/>
        <v>0</v>
      </c>
      <c r="AK83" s="36">
        <f t="shared" si="78"/>
        <v>0</v>
      </c>
      <c r="AL83" s="36">
        <f t="shared" si="78"/>
        <v>0</v>
      </c>
      <c r="AM83" s="36">
        <f t="shared" si="78"/>
        <v>0</v>
      </c>
      <c r="AN83" s="36">
        <f t="shared" si="79"/>
        <v>0</v>
      </c>
      <c r="AO83" s="36">
        <f t="shared" si="79"/>
        <v>0</v>
      </c>
      <c r="AP83" s="36">
        <f t="shared" si="79"/>
        <v>0</v>
      </c>
      <c r="AQ83" s="36">
        <f t="shared" si="79"/>
        <v>0</v>
      </c>
      <c r="AR83" s="36">
        <f t="shared" si="79"/>
        <v>0</v>
      </c>
      <c r="AS83" s="36">
        <f t="shared" si="79"/>
        <v>0</v>
      </c>
      <c r="AT83" s="36">
        <f t="shared" si="79"/>
        <v>0</v>
      </c>
      <c r="AU83" s="36">
        <f t="shared" si="79"/>
        <v>0</v>
      </c>
      <c r="AV83" s="36">
        <f t="shared" si="79"/>
        <v>0</v>
      </c>
      <c r="AW83" s="36">
        <f t="shared" si="79"/>
        <v>0</v>
      </c>
      <c r="AX83" s="36">
        <f t="shared" si="79"/>
        <v>0</v>
      </c>
      <c r="AY83" s="36">
        <f t="shared" si="79"/>
        <v>0</v>
      </c>
      <c r="AZ83" s="36">
        <f t="shared" si="79"/>
        <v>0</v>
      </c>
      <c r="BA83" s="36">
        <f t="shared" si="79"/>
        <v>0</v>
      </c>
      <c r="BB83" s="36">
        <f t="shared" si="79"/>
        <v>0</v>
      </c>
      <c r="BC83" s="36">
        <f t="shared" si="79"/>
        <v>0</v>
      </c>
      <c r="BD83" s="36">
        <f t="shared" si="79"/>
        <v>0</v>
      </c>
      <c r="BE83" s="36">
        <f t="shared" si="79"/>
        <v>0</v>
      </c>
      <c r="BF83" s="36">
        <f t="shared" si="79"/>
        <v>0</v>
      </c>
      <c r="BG83" s="36">
        <f t="shared" si="79"/>
        <v>0</v>
      </c>
      <c r="BH83" s="36">
        <f t="shared" si="79"/>
        <v>0</v>
      </c>
      <c r="BI83" s="36">
        <f t="shared" si="80"/>
        <v>0</v>
      </c>
      <c r="BJ83" s="36">
        <f t="shared" si="80"/>
        <v>0</v>
      </c>
      <c r="BK83" s="36">
        <f t="shared" si="80"/>
        <v>0</v>
      </c>
    </row>
    <row r="84" spans="2:63" x14ac:dyDescent="0.25">
      <c r="B84" t="str">
        <f t="shared" si="81"/>
        <v xml:space="preserve">    - lavorazioni presso terzi</v>
      </c>
      <c r="D84" s="36">
        <f t="shared" si="82"/>
        <v>0</v>
      </c>
      <c r="E84" s="36">
        <f t="shared" si="83"/>
        <v>0</v>
      </c>
      <c r="F84" s="36">
        <f t="shared" si="78"/>
        <v>0</v>
      </c>
      <c r="G84" s="36">
        <f t="shared" si="78"/>
        <v>0</v>
      </c>
      <c r="H84" s="36">
        <f t="shared" si="78"/>
        <v>0</v>
      </c>
      <c r="I84" s="36">
        <f t="shared" si="78"/>
        <v>0</v>
      </c>
      <c r="J84" s="36">
        <f t="shared" si="78"/>
        <v>0</v>
      </c>
      <c r="K84" s="36">
        <f t="shared" si="78"/>
        <v>0</v>
      </c>
      <c r="L84" s="36">
        <f t="shared" si="78"/>
        <v>0</v>
      </c>
      <c r="M84" s="36">
        <f t="shared" si="78"/>
        <v>0</v>
      </c>
      <c r="N84" s="36">
        <f t="shared" si="78"/>
        <v>0</v>
      </c>
      <c r="O84" s="36">
        <f t="shared" si="78"/>
        <v>0</v>
      </c>
      <c r="P84" s="36">
        <f t="shared" si="78"/>
        <v>0</v>
      </c>
      <c r="Q84" s="36">
        <f t="shared" si="78"/>
        <v>0</v>
      </c>
      <c r="R84" s="36">
        <f t="shared" si="78"/>
        <v>0</v>
      </c>
      <c r="S84" s="36">
        <f t="shared" si="78"/>
        <v>0</v>
      </c>
      <c r="T84" s="36">
        <f t="shared" si="78"/>
        <v>0</v>
      </c>
      <c r="U84" s="36">
        <f t="shared" si="78"/>
        <v>0</v>
      </c>
      <c r="V84" s="36">
        <f t="shared" si="78"/>
        <v>0</v>
      </c>
      <c r="W84" s="36">
        <f t="shared" si="78"/>
        <v>0</v>
      </c>
      <c r="X84" s="36">
        <f t="shared" si="78"/>
        <v>0</v>
      </c>
      <c r="Y84" s="36">
        <f t="shared" si="78"/>
        <v>0</v>
      </c>
      <c r="Z84" s="36">
        <f t="shared" si="78"/>
        <v>0</v>
      </c>
      <c r="AA84" s="36">
        <f t="shared" si="78"/>
        <v>0</v>
      </c>
      <c r="AB84" s="36">
        <f t="shared" si="78"/>
        <v>0</v>
      </c>
      <c r="AC84" s="36">
        <f t="shared" si="78"/>
        <v>0</v>
      </c>
      <c r="AD84" s="36">
        <f t="shared" si="78"/>
        <v>0</v>
      </c>
      <c r="AE84" s="36">
        <f t="shared" si="78"/>
        <v>0</v>
      </c>
      <c r="AF84" s="36">
        <f t="shared" si="78"/>
        <v>0</v>
      </c>
      <c r="AG84" s="36">
        <f t="shared" si="78"/>
        <v>0</v>
      </c>
      <c r="AH84" s="36">
        <f t="shared" si="78"/>
        <v>0</v>
      </c>
      <c r="AI84" s="36">
        <f t="shared" si="78"/>
        <v>0</v>
      </c>
      <c r="AJ84" s="36">
        <f t="shared" si="78"/>
        <v>0</v>
      </c>
      <c r="AK84" s="36">
        <f t="shared" si="78"/>
        <v>0</v>
      </c>
      <c r="AL84" s="36">
        <f t="shared" si="78"/>
        <v>0</v>
      </c>
      <c r="AM84" s="36">
        <f t="shared" si="78"/>
        <v>0</v>
      </c>
      <c r="AN84" s="36">
        <f t="shared" si="79"/>
        <v>0</v>
      </c>
      <c r="AO84" s="36">
        <f t="shared" si="79"/>
        <v>0</v>
      </c>
      <c r="AP84" s="36">
        <f t="shared" si="79"/>
        <v>0</v>
      </c>
      <c r="AQ84" s="36">
        <f t="shared" si="79"/>
        <v>0</v>
      </c>
      <c r="AR84" s="36">
        <f t="shared" si="79"/>
        <v>0</v>
      </c>
      <c r="AS84" s="36">
        <f t="shared" si="79"/>
        <v>0</v>
      </c>
      <c r="AT84" s="36">
        <f t="shared" si="79"/>
        <v>0</v>
      </c>
      <c r="AU84" s="36">
        <f t="shared" si="79"/>
        <v>0</v>
      </c>
      <c r="AV84" s="36">
        <f t="shared" si="79"/>
        <v>0</v>
      </c>
      <c r="AW84" s="36">
        <f t="shared" si="79"/>
        <v>0</v>
      </c>
      <c r="AX84" s="36">
        <f t="shared" si="79"/>
        <v>0</v>
      </c>
      <c r="AY84" s="36">
        <f t="shared" si="79"/>
        <v>0</v>
      </c>
      <c r="AZ84" s="36">
        <f t="shared" si="79"/>
        <v>0</v>
      </c>
      <c r="BA84" s="36">
        <f t="shared" si="79"/>
        <v>0</v>
      </c>
      <c r="BB84" s="36">
        <f t="shared" si="79"/>
        <v>0</v>
      </c>
      <c r="BC84" s="36">
        <f t="shared" si="79"/>
        <v>0</v>
      </c>
      <c r="BD84" s="36">
        <f t="shared" si="79"/>
        <v>0</v>
      </c>
      <c r="BE84" s="36">
        <f t="shared" si="79"/>
        <v>0</v>
      </c>
      <c r="BF84" s="36">
        <f t="shared" si="79"/>
        <v>0</v>
      </c>
      <c r="BG84" s="36">
        <f t="shared" si="79"/>
        <v>0</v>
      </c>
      <c r="BH84" s="36">
        <f t="shared" si="79"/>
        <v>0</v>
      </c>
      <c r="BI84" s="36">
        <f t="shared" si="80"/>
        <v>0</v>
      </c>
      <c r="BJ84" s="36">
        <f t="shared" si="80"/>
        <v>0</v>
      </c>
      <c r="BK84" s="36">
        <f t="shared" si="80"/>
        <v>0</v>
      </c>
    </row>
    <row r="85" spans="2:63" x14ac:dyDescent="0.25">
      <c r="B85" t="str">
        <f t="shared" si="81"/>
        <v xml:space="preserve">    - consulenze tecnico-produttive</v>
      </c>
      <c r="D85" s="36">
        <f t="shared" si="82"/>
        <v>0</v>
      </c>
      <c r="E85" s="36">
        <f t="shared" si="83"/>
        <v>0</v>
      </c>
      <c r="F85" s="36">
        <f t="shared" si="78"/>
        <v>0</v>
      </c>
      <c r="G85" s="36">
        <f t="shared" si="78"/>
        <v>0</v>
      </c>
      <c r="H85" s="36">
        <f t="shared" si="78"/>
        <v>0</v>
      </c>
      <c r="I85" s="36">
        <f t="shared" si="78"/>
        <v>0</v>
      </c>
      <c r="J85" s="36">
        <f t="shared" si="78"/>
        <v>0</v>
      </c>
      <c r="K85" s="36">
        <f t="shared" si="78"/>
        <v>0</v>
      </c>
      <c r="L85" s="36">
        <f t="shared" si="78"/>
        <v>0</v>
      </c>
      <c r="M85" s="36">
        <f t="shared" si="78"/>
        <v>0</v>
      </c>
      <c r="N85" s="36">
        <f t="shared" si="78"/>
        <v>0</v>
      </c>
      <c r="O85" s="36">
        <f t="shared" si="78"/>
        <v>0</v>
      </c>
      <c r="P85" s="36">
        <f t="shared" si="78"/>
        <v>0</v>
      </c>
      <c r="Q85" s="36">
        <f t="shared" si="78"/>
        <v>0</v>
      </c>
      <c r="R85" s="36">
        <f t="shared" si="78"/>
        <v>0</v>
      </c>
      <c r="S85" s="36">
        <f t="shared" si="78"/>
        <v>0</v>
      </c>
      <c r="T85" s="36">
        <f t="shared" si="78"/>
        <v>0</v>
      </c>
      <c r="U85" s="36">
        <f t="shared" si="78"/>
        <v>0</v>
      </c>
      <c r="V85" s="36">
        <f t="shared" si="78"/>
        <v>0</v>
      </c>
      <c r="W85" s="36">
        <f t="shared" si="78"/>
        <v>0</v>
      </c>
      <c r="X85" s="36">
        <f t="shared" si="78"/>
        <v>0</v>
      </c>
      <c r="Y85" s="36">
        <f t="shared" si="78"/>
        <v>0</v>
      </c>
      <c r="Z85" s="36">
        <f t="shared" si="78"/>
        <v>0</v>
      </c>
      <c r="AA85" s="36">
        <f t="shared" si="78"/>
        <v>0</v>
      </c>
      <c r="AB85" s="36">
        <f t="shared" si="78"/>
        <v>0</v>
      </c>
      <c r="AC85" s="36">
        <f t="shared" si="78"/>
        <v>0</v>
      </c>
      <c r="AD85" s="36">
        <f t="shared" si="78"/>
        <v>0</v>
      </c>
      <c r="AE85" s="36">
        <f t="shared" si="78"/>
        <v>0</v>
      </c>
      <c r="AF85" s="36">
        <f t="shared" si="78"/>
        <v>0</v>
      </c>
      <c r="AG85" s="36">
        <f t="shared" si="78"/>
        <v>0</v>
      </c>
      <c r="AH85" s="36">
        <f t="shared" si="78"/>
        <v>0</v>
      </c>
      <c r="AI85" s="36">
        <f t="shared" si="78"/>
        <v>0</v>
      </c>
      <c r="AJ85" s="36">
        <f t="shared" si="78"/>
        <v>0</v>
      </c>
      <c r="AK85" s="36">
        <f t="shared" si="78"/>
        <v>0</v>
      </c>
      <c r="AL85" s="36">
        <f t="shared" si="78"/>
        <v>0</v>
      </c>
      <c r="AM85" s="36">
        <f t="shared" si="78"/>
        <v>0</v>
      </c>
      <c r="AN85" s="36">
        <f t="shared" si="79"/>
        <v>0</v>
      </c>
      <c r="AO85" s="36">
        <f t="shared" si="79"/>
        <v>0</v>
      </c>
      <c r="AP85" s="36">
        <f t="shared" si="79"/>
        <v>0</v>
      </c>
      <c r="AQ85" s="36">
        <f t="shared" si="79"/>
        <v>0</v>
      </c>
      <c r="AR85" s="36">
        <f t="shared" si="79"/>
        <v>0</v>
      </c>
      <c r="AS85" s="36">
        <f t="shared" si="79"/>
        <v>0</v>
      </c>
      <c r="AT85" s="36">
        <f t="shared" si="79"/>
        <v>0</v>
      </c>
      <c r="AU85" s="36">
        <f t="shared" si="79"/>
        <v>0</v>
      </c>
      <c r="AV85" s="36">
        <f t="shared" si="79"/>
        <v>0</v>
      </c>
      <c r="AW85" s="36">
        <f t="shared" si="79"/>
        <v>0</v>
      </c>
      <c r="AX85" s="36">
        <f t="shared" si="79"/>
        <v>0</v>
      </c>
      <c r="AY85" s="36">
        <f t="shared" si="79"/>
        <v>0</v>
      </c>
      <c r="AZ85" s="36">
        <f t="shared" si="79"/>
        <v>0</v>
      </c>
      <c r="BA85" s="36">
        <f t="shared" si="79"/>
        <v>0</v>
      </c>
      <c r="BB85" s="36">
        <f t="shared" si="79"/>
        <v>0</v>
      </c>
      <c r="BC85" s="36">
        <f t="shared" si="79"/>
        <v>0</v>
      </c>
      <c r="BD85" s="36">
        <f t="shared" si="79"/>
        <v>0</v>
      </c>
      <c r="BE85" s="36">
        <f t="shared" si="79"/>
        <v>0</v>
      </c>
      <c r="BF85" s="36">
        <f t="shared" si="79"/>
        <v>0</v>
      </c>
      <c r="BG85" s="36">
        <f t="shared" si="79"/>
        <v>0</v>
      </c>
      <c r="BH85" s="36">
        <f t="shared" si="79"/>
        <v>0</v>
      </c>
      <c r="BI85" s="36">
        <f t="shared" si="80"/>
        <v>0</v>
      </c>
      <c r="BJ85" s="36">
        <f t="shared" si="80"/>
        <v>0</v>
      </c>
      <c r="BK85" s="36">
        <f t="shared" si="80"/>
        <v>0</v>
      </c>
    </row>
    <row r="86" spans="2:63" x14ac:dyDescent="0.25">
      <c r="B86" t="str">
        <f t="shared" si="81"/>
        <v xml:space="preserve">    - manutenzioni industriali</v>
      </c>
      <c r="D86" s="36">
        <f t="shared" si="82"/>
        <v>0</v>
      </c>
      <c r="E86" s="36">
        <f t="shared" si="83"/>
        <v>0</v>
      </c>
      <c r="F86" s="36">
        <f t="shared" si="78"/>
        <v>0</v>
      </c>
      <c r="G86" s="36">
        <f t="shared" si="78"/>
        <v>0</v>
      </c>
      <c r="H86" s="36">
        <f t="shared" si="78"/>
        <v>0</v>
      </c>
      <c r="I86" s="36">
        <f t="shared" si="78"/>
        <v>0</v>
      </c>
      <c r="J86" s="36">
        <f t="shared" si="78"/>
        <v>0</v>
      </c>
      <c r="K86" s="36">
        <f t="shared" si="78"/>
        <v>0</v>
      </c>
      <c r="L86" s="36">
        <f t="shared" si="78"/>
        <v>0</v>
      </c>
      <c r="M86" s="36">
        <f t="shared" si="78"/>
        <v>0</v>
      </c>
      <c r="N86" s="36">
        <f t="shared" si="78"/>
        <v>0</v>
      </c>
      <c r="O86" s="36">
        <f t="shared" si="78"/>
        <v>0</v>
      </c>
      <c r="P86" s="36">
        <f t="shared" si="78"/>
        <v>0</v>
      </c>
      <c r="Q86" s="36">
        <f t="shared" si="78"/>
        <v>0</v>
      </c>
      <c r="R86" s="36">
        <f t="shared" si="78"/>
        <v>0</v>
      </c>
      <c r="S86" s="36">
        <f t="shared" si="78"/>
        <v>0</v>
      </c>
      <c r="T86" s="36">
        <f t="shared" si="78"/>
        <v>0</v>
      </c>
      <c r="U86" s="36">
        <f t="shared" si="78"/>
        <v>0</v>
      </c>
      <c r="V86" s="36">
        <f t="shared" si="78"/>
        <v>0</v>
      </c>
      <c r="W86" s="36">
        <f t="shared" si="78"/>
        <v>0</v>
      </c>
      <c r="X86" s="36">
        <f t="shared" si="78"/>
        <v>0</v>
      </c>
      <c r="Y86" s="36">
        <f t="shared" si="78"/>
        <v>0</v>
      </c>
      <c r="Z86" s="36">
        <f t="shared" si="78"/>
        <v>0</v>
      </c>
      <c r="AA86" s="36">
        <f t="shared" si="78"/>
        <v>0</v>
      </c>
      <c r="AB86" s="36">
        <f t="shared" si="78"/>
        <v>0</v>
      </c>
      <c r="AC86" s="36">
        <f t="shared" si="78"/>
        <v>0</v>
      </c>
      <c r="AD86" s="36">
        <f t="shared" si="78"/>
        <v>0</v>
      </c>
      <c r="AE86" s="36">
        <f t="shared" si="78"/>
        <v>0</v>
      </c>
      <c r="AF86" s="36">
        <f t="shared" si="78"/>
        <v>0</v>
      </c>
      <c r="AG86" s="36">
        <f t="shared" si="78"/>
        <v>0</v>
      </c>
      <c r="AH86" s="36">
        <f t="shared" si="78"/>
        <v>0</v>
      </c>
      <c r="AI86" s="36">
        <f t="shared" si="78"/>
        <v>0</v>
      </c>
      <c r="AJ86" s="36">
        <f t="shared" si="78"/>
        <v>0</v>
      </c>
      <c r="AK86" s="36">
        <f t="shared" si="78"/>
        <v>0</v>
      </c>
      <c r="AL86" s="36">
        <f t="shared" ref="F86:AM94" si="84">+AL11+AL36-(AL61-AK61)</f>
        <v>0</v>
      </c>
      <c r="AM86" s="36">
        <f t="shared" si="84"/>
        <v>0</v>
      </c>
      <c r="AN86" s="36">
        <f t="shared" si="79"/>
        <v>0</v>
      </c>
      <c r="AO86" s="36">
        <f t="shared" si="79"/>
        <v>0</v>
      </c>
      <c r="AP86" s="36">
        <f t="shared" si="79"/>
        <v>0</v>
      </c>
      <c r="AQ86" s="36">
        <f t="shared" si="79"/>
        <v>0</v>
      </c>
      <c r="AR86" s="36">
        <f t="shared" si="79"/>
        <v>0</v>
      </c>
      <c r="AS86" s="36">
        <f t="shared" si="79"/>
        <v>0</v>
      </c>
      <c r="AT86" s="36">
        <f t="shared" si="79"/>
        <v>0</v>
      </c>
      <c r="AU86" s="36">
        <f t="shared" si="79"/>
        <v>0</v>
      </c>
      <c r="AV86" s="36">
        <f t="shared" si="79"/>
        <v>0</v>
      </c>
      <c r="AW86" s="36">
        <f t="shared" si="79"/>
        <v>0</v>
      </c>
      <c r="AX86" s="36">
        <f t="shared" si="79"/>
        <v>0</v>
      </c>
      <c r="AY86" s="36">
        <f t="shared" si="79"/>
        <v>0</v>
      </c>
      <c r="AZ86" s="36">
        <f t="shared" si="79"/>
        <v>0</v>
      </c>
      <c r="BA86" s="36">
        <f t="shared" si="79"/>
        <v>0</v>
      </c>
      <c r="BB86" s="36">
        <f t="shared" si="79"/>
        <v>0</v>
      </c>
      <c r="BC86" s="36">
        <f t="shared" si="79"/>
        <v>0</v>
      </c>
      <c r="BD86" s="36">
        <f t="shared" si="79"/>
        <v>0</v>
      </c>
      <c r="BE86" s="36">
        <f t="shared" si="79"/>
        <v>0</v>
      </c>
      <c r="BF86" s="36">
        <f t="shared" si="79"/>
        <v>0</v>
      </c>
      <c r="BG86" s="36">
        <f t="shared" si="79"/>
        <v>0</v>
      </c>
      <c r="BH86" s="36">
        <f t="shared" si="79"/>
        <v>0</v>
      </c>
      <c r="BI86" s="36">
        <f t="shared" si="80"/>
        <v>0</v>
      </c>
      <c r="BJ86" s="36">
        <f t="shared" si="80"/>
        <v>0</v>
      </c>
      <c r="BK86" s="36">
        <f t="shared" si="80"/>
        <v>0</v>
      </c>
    </row>
    <row r="87" spans="2:63" x14ac:dyDescent="0.25">
      <c r="B87" t="str">
        <f t="shared" si="81"/>
        <v xml:space="preserve">    - servizi vari</v>
      </c>
      <c r="D87" s="36">
        <f t="shared" si="82"/>
        <v>0</v>
      </c>
      <c r="E87" s="36">
        <f t="shared" si="83"/>
        <v>0</v>
      </c>
      <c r="F87" s="36">
        <f t="shared" si="84"/>
        <v>0</v>
      </c>
      <c r="G87" s="36">
        <f t="shared" si="84"/>
        <v>0</v>
      </c>
      <c r="H87" s="36">
        <f t="shared" si="84"/>
        <v>0</v>
      </c>
      <c r="I87" s="36">
        <f t="shared" si="84"/>
        <v>0</v>
      </c>
      <c r="J87" s="36">
        <f t="shared" si="84"/>
        <v>0</v>
      </c>
      <c r="K87" s="36">
        <f t="shared" si="84"/>
        <v>0</v>
      </c>
      <c r="L87" s="36">
        <f t="shared" si="84"/>
        <v>0</v>
      </c>
      <c r="M87" s="36">
        <f t="shared" si="84"/>
        <v>0</v>
      </c>
      <c r="N87" s="36">
        <f t="shared" si="84"/>
        <v>0</v>
      </c>
      <c r="O87" s="36">
        <f t="shared" si="84"/>
        <v>0</v>
      </c>
      <c r="P87" s="36">
        <f t="shared" si="84"/>
        <v>0</v>
      </c>
      <c r="Q87" s="36">
        <f t="shared" si="84"/>
        <v>0</v>
      </c>
      <c r="R87" s="36">
        <f t="shared" si="84"/>
        <v>0</v>
      </c>
      <c r="S87" s="36">
        <f t="shared" si="84"/>
        <v>0</v>
      </c>
      <c r="T87" s="36">
        <f t="shared" si="84"/>
        <v>0</v>
      </c>
      <c r="U87" s="36">
        <f t="shared" si="84"/>
        <v>0</v>
      </c>
      <c r="V87" s="36">
        <f t="shared" si="84"/>
        <v>0</v>
      </c>
      <c r="W87" s="36">
        <f t="shared" si="84"/>
        <v>0</v>
      </c>
      <c r="X87" s="36">
        <f t="shared" si="84"/>
        <v>0</v>
      </c>
      <c r="Y87" s="36">
        <f t="shared" si="84"/>
        <v>0</v>
      </c>
      <c r="Z87" s="36">
        <f t="shared" si="84"/>
        <v>0</v>
      </c>
      <c r="AA87" s="36">
        <f t="shared" si="84"/>
        <v>0</v>
      </c>
      <c r="AB87" s="36">
        <f t="shared" si="84"/>
        <v>0</v>
      </c>
      <c r="AC87" s="36">
        <f t="shared" si="84"/>
        <v>0</v>
      </c>
      <c r="AD87" s="36">
        <f t="shared" si="84"/>
        <v>0</v>
      </c>
      <c r="AE87" s="36">
        <f t="shared" si="84"/>
        <v>0</v>
      </c>
      <c r="AF87" s="36">
        <f t="shared" si="84"/>
        <v>0</v>
      </c>
      <c r="AG87" s="36">
        <f t="shared" si="84"/>
        <v>0</v>
      </c>
      <c r="AH87" s="36">
        <f t="shared" si="84"/>
        <v>0</v>
      </c>
      <c r="AI87" s="36">
        <f t="shared" si="84"/>
        <v>0</v>
      </c>
      <c r="AJ87" s="36">
        <f t="shared" si="84"/>
        <v>0</v>
      </c>
      <c r="AK87" s="36">
        <f t="shared" si="84"/>
        <v>0</v>
      </c>
      <c r="AL87" s="36">
        <f t="shared" si="84"/>
        <v>0</v>
      </c>
      <c r="AM87" s="36">
        <f t="shared" si="84"/>
        <v>0</v>
      </c>
      <c r="AN87" s="36">
        <f t="shared" si="79"/>
        <v>0</v>
      </c>
      <c r="AO87" s="36">
        <f t="shared" si="79"/>
        <v>0</v>
      </c>
      <c r="AP87" s="36">
        <f t="shared" si="79"/>
        <v>0</v>
      </c>
      <c r="AQ87" s="36">
        <f t="shared" si="79"/>
        <v>0</v>
      </c>
      <c r="AR87" s="36">
        <f t="shared" si="79"/>
        <v>0</v>
      </c>
      <c r="AS87" s="36">
        <f t="shared" si="79"/>
        <v>0</v>
      </c>
      <c r="AT87" s="36">
        <f t="shared" si="79"/>
        <v>0</v>
      </c>
      <c r="AU87" s="36">
        <f t="shared" si="79"/>
        <v>0</v>
      </c>
      <c r="AV87" s="36">
        <f t="shared" si="79"/>
        <v>0</v>
      </c>
      <c r="AW87" s="36">
        <f t="shared" si="79"/>
        <v>0</v>
      </c>
      <c r="AX87" s="36">
        <f t="shared" si="79"/>
        <v>0</v>
      </c>
      <c r="AY87" s="36">
        <f t="shared" si="79"/>
        <v>0</v>
      </c>
      <c r="AZ87" s="36">
        <f t="shared" si="79"/>
        <v>0</v>
      </c>
      <c r="BA87" s="36">
        <f t="shared" si="79"/>
        <v>0</v>
      </c>
      <c r="BB87" s="36">
        <f t="shared" si="79"/>
        <v>0</v>
      </c>
      <c r="BC87" s="36">
        <f t="shared" si="79"/>
        <v>0</v>
      </c>
      <c r="BD87" s="36">
        <f t="shared" si="79"/>
        <v>0</v>
      </c>
      <c r="BE87" s="36">
        <f t="shared" si="79"/>
        <v>0</v>
      </c>
      <c r="BF87" s="36">
        <f t="shared" si="79"/>
        <v>0</v>
      </c>
      <c r="BG87" s="36">
        <f t="shared" si="79"/>
        <v>0</v>
      </c>
      <c r="BH87" s="36">
        <f t="shared" si="79"/>
        <v>0</v>
      </c>
      <c r="BI87" s="36">
        <f t="shared" si="80"/>
        <v>0</v>
      </c>
      <c r="BJ87" s="36">
        <f t="shared" si="80"/>
        <v>0</v>
      </c>
      <c r="BK87" s="36">
        <f t="shared" si="80"/>
        <v>0</v>
      </c>
    </row>
    <row r="88" spans="2:63" x14ac:dyDescent="0.25">
      <c r="B88" t="str">
        <f t="shared" si="81"/>
        <v xml:space="preserve">    - canoni </v>
      </c>
      <c r="D88" s="36">
        <f t="shared" si="82"/>
        <v>0</v>
      </c>
      <c r="E88" s="36">
        <f t="shared" si="83"/>
        <v>0</v>
      </c>
      <c r="F88" s="36">
        <f t="shared" si="84"/>
        <v>0</v>
      </c>
      <c r="G88" s="36">
        <f t="shared" si="84"/>
        <v>0</v>
      </c>
      <c r="H88" s="36">
        <f t="shared" si="84"/>
        <v>0</v>
      </c>
      <c r="I88" s="36">
        <f t="shared" si="84"/>
        <v>0</v>
      </c>
      <c r="J88" s="36">
        <f t="shared" si="84"/>
        <v>0</v>
      </c>
      <c r="K88" s="36">
        <f t="shared" si="84"/>
        <v>0</v>
      </c>
      <c r="L88" s="36">
        <f t="shared" si="84"/>
        <v>0</v>
      </c>
      <c r="M88" s="36">
        <f t="shared" si="84"/>
        <v>0</v>
      </c>
      <c r="N88" s="36">
        <f t="shared" si="84"/>
        <v>0</v>
      </c>
      <c r="O88" s="36">
        <f t="shared" si="84"/>
        <v>0</v>
      </c>
      <c r="P88" s="36">
        <f t="shared" si="84"/>
        <v>0</v>
      </c>
      <c r="Q88" s="36">
        <f t="shared" si="84"/>
        <v>0</v>
      </c>
      <c r="R88" s="36">
        <f t="shared" si="84"/>
        <v>0</v>
      </c>
      <c r="S88" s="36">
        <f t="shared" si="84"/>
        <v>0</v>
      </c>
      <c r="T88" s="36">
        <f t="shared" si="84"/>
        <v>0</v>
      </c>
      <c r="U88" s="36">
        <f t="shared" si="84"/>
        <v>0</v>
      </c>
      <c r="V88" s="36">
        <f t="shared" si="84"/>
        <v>0</v>
      </c>
      <c r="W88" s="36">
        <f t="shared" si="84"/>
        <v>0</v>
      </c>
      <c r="X88" s="36">
        <f t="shared" si="84"/>
        <v>0</v>
      </c>
      <c r="Y88" s="36">
        <f t="shared" si="84"/>
        <v>0</v>
      </c>
      <c r="Z88" s="36">
        <f t="shared" si="84"/>
        <v>0</v>
      </c>
      <c r="AA88" s="36">
        <f t="shared" si="84"/>
        <v>0</v>
      </c>
      <c r="AB88" s="36">
        <f t="shared" si="84"/>
        <v>0</v>
      </c>
      <c r="AC88" s="36">
        <f t="shared" si="84"/>
        <v>0</v>
      </c>
      <c r="AD88" s="36">
        <f t="shared" si="84"/>
        <v>0</v>
      </c>
      <c r="AE88" s="36">
        <f t="shared" si="84"/>
        <v>0</v>
      </c>
      <c r="AF88" s="36">
        <f t="shared" si="84"/>
        <v>0</v>
      </c>
      <c r="AG88" s="36">
        <f t="shared" si="84"/>
        <v>0</v>
      </c>
      <c r="AH88" s="36">
        <f t="shared" si="84"/>
        <v>0</v>
      </c>
      <c r="AI88" s="36">
        <f t="shared" si="84"/>
        <v>0</v>
      </c>
      <c r="AJ88" s="36">
        <f t="shared" si="84"/>
        <v>0</v>
      </c>
      <c r="AK88" s="36">
        <f t="shared" si="84"/>
        <v>0</v>
      </c>
      <c r="AL88" s="36">
        <f t="shared" si="84"/>
        <v>0</v>
      </c>
      <c r="AM88" s="36">
        <f t="shared" si="84"/>
        <v>0</v>
      </c>
      <c r="AN88" s="36">
        <f t="shared" si="79"/>
        <v>0</v>
      </c>
      <c r="AO88" s="36">
        <f t="shared" si="79"/>
        <v>0</v>
      </c>
      <c r="AP88" s="36">
        <f t="shared" si="79"/>
        <v>0</v>
      </c>
      <c r="AQ88" s="36">
        <f t="shared" si="79"/>
        <v>0</v>
      </c>
      <c r="AR88" s="36">
        <f t="shared" si="79"/>
        <v>0</v>
      </c>
      <c r="AS88" s="36">
        <f t="shared" si="79"/>
        <v>0</v>
      </c>
      <c r="AT88" s="36">
        <f t="shared" si="79"/>
        <v>0</v>
      </c>
      <c r="AU88" s="36">
        <f t="shared" si="79"/>
        <v>0</v>
      </c>
      <c r="AV88" s="36">
        <f t="shared" si="79"/>
        <v>0</v>
      </c>
      <c r="AW88" s="36">
        <f t="shared" si="79"/>
        <v>0</v>
      </c>
      <c r="AX88" s="36">
        <f t="shared" si="79"/>
        <v>0</v>
      </c>
      <c r="AY88" s="36">
        <f t="shared" si="79"/>
        <v>0</v>
      </c>
      <c r="AZ88" s="36">
        <f t="shared" si="79"/>
        <v>0</v>
      </c>
      <c r="BA88" s="36">
        <f t="shared" si="79"/>
        <v>0</v>
      </c>
      <c r="BB88" s="36">
        <f t="shared" si="79"/>
        <v>0</v>
      </c>
      <c r="BC88" s="36">
        <f t="shared" si="79"/>
        <v>0</v>
      </c>
      <c r="BD88" s="36">
        <f t="shared" si="79"/>
        <v>0</v>
      </c>
      <c r="BE88" s="36">
        <f t="shared" si="79"/>
        <v>0</v>
      </c>
      <c r="BF88" s="36">
        <f t="shared" si="79"/>
        <v>0</v>
      </c>
      <c r="BG88" s="36">
        <f t="shared" si="79"/>
        <v>0</v>
      </c>
      <c r="BH88" s="36">
        <f t="shared" si="79"/>
        <v>0</v>
      </c>
      <c r="BI88" s="36">
        <f t="shared" si="80"/>
        <v>0</v>
      </c>
      <c r="BJ88" s="36">
        <f t="shared" si="80"/>
        <v>0</v>
      </c>
      <c r="BK88" s="36">
        <f t="shared" si="80"/>
        <v>0</v>
      </c>
    </row>
    <row r="89" spans="2:63" x14ac:dyDescent="0.25">
      <c r="B89" t="str">
        <f t="shared" si="81"/>
        <v xml:space="preserve">    - spese di trasporto</v>
      </c>
      <c r="D89" s="36">
        <f t="shared" si="82"/>
        <v>0</v>
      </c>
      <c r="E89" s="36">
        <f t="shared" si="83"/>
        <v>0</v>
      </c>
      <c r="F89" s="36">
        <f t="shared" si="84"/>
        <v>0</v>
      </c>
      <c r="G89" s="36">
        <f t="shared" si="84"/>
        <v>0</v>
      </c>
      <c r="H89" s="36">
        <f t="shared" si="84"/>
        <v>0</v>
      </c>
      <c r="I89" s="36">
        <f t="shared" si="84"/>
        <v>0</v>
      </c>
      <c r="J89" s="36">
        <f t="shared" si="84"/>
        <v>0</v>
      </c>
      <c r="K89" s="36">
        <f t="shared" si="84"/>
        <v>0</v>
      </c>
      <c r="L89" s="36">
        <f t="shared" si="84"/>
        <v>0</v>
      </c>
      <c r="M89" s="36">
        <f t="shared" si="84"/>
        <v>0</v>
      </c>
      <c r="N89" s="36">
        <f t="shared" si="84"/>
        <v>0</v>
      </c>
      <c r="O89" s="36">
        <f t="shared" si="84"/>
        <v>0</v>
      </c>
      <c r="P89" s="36">
        <f t="shared" si="84"/>
        <v>0</v>
      </c>
      <c r="Q89" s="36">
        <f t="shared" si="84"/>
        <v>0</v>
      </c>
      <c r="R89" s="36">
        <f t="shared" si="84"/>
        <v>0</v>
      </c>
      <c r="S89" s="36">
        <f t="shared" si="84"/>
        <v>0</v>
      </c>
      <c r="T89" s="36">
        <f t="shared" si="84"/>
        <v>0</v>
      </c>
      <c r="U89" s="36">
        <f t="shared" si="84"/>
        <v>0</v>
      </c>
      <c r="V89" s="36">
        <f t="shared" si="84"/>
        <v>0</v>
      </c>
      <c r="W89" s="36">
        <f t="shared" si="84"/>
        <v>0</v>
      </c>
      <c r="X89" s="36">
        <f t="shared" si="84"/>
        <v>0</v>
      </c>
      <c r="Y89" s="36">
        <f t="shared" si="84"/>
        <v>0</v>
      </c>
      <c r="Z89" s="36">
        <f t="shared" si="84"/>
        <v>0</v>
      </c>
      <c r="AA89" s="36">
        <f t="shared" si="84"/>
        <v>0</v>
      </c>
      <c r="AB89" s="36">
        <f t="shared" si="84"/>
        <v>0</v>
      </c>
      <c r="AC89" s="36">
        <f t="shared" si="84"/>
        <v>0</v>
      </c>
      <c r="AD89" s="36">
        <f t="shared" si="84"/>
        <v>0</v>
      </c>
      <c r="AE89" s="36">
        <f t="shared" si="84"/>
        <v>0</v>
      </c>
      <c r="AF89" s="36">
        <f t="shared" si="84"/>
        <v>0</v>
      </c>
      <c r="AG89" s="36">
        <f t="shared" si="84"/>
        <v>0</v>
      </c>
      <c r="AH89" s="36">
        <f t="shared" si="84"/>
        <v>0</v>
      </c>
      <c r="AI89" s="36">
        <f t="shared" si="84"/>
        <v>0</v>
      </c>
      <c r="AJ89" s="36">
        <f t="shared" si="84"/>
        <v>0</v>
      </c>
      <c r="AK89" s="36">
        <f t="shared" si="84"/>
        <v>0</v>
      </c>
      <c r="AL89" s="36">
        <f t="shared" si="84"/>
        <v>0</v>
      </c>
      <c r="AM89" s="36">
        <f t="shared" si="84"/>
        <v>0</v>
      </c>
      <c r="AN89" s="36">
        <f t="shared" si="79"/>
        <v>0</v>
      </c>
      <c r="AO89" s="36">
        <f t="shared" si="79"/>
        <v>0</v>
      </c>
      <c r="AP89" s="36">
        <f t="shared" si="79"/>
        <v>0</v>
      </c>
      <c r="AQ89" s="36">
        <f t="shared" si="79"/>
        <v>0</v>
      </c>
      <c r="AR89" s="36">
        <f t="shared" si="79"/>
        <v>0</v>
      </c>
      <c r="AS89" s="36">
        <f t="shared" si="79"/>
        <v>0</v>
      </c>
      <c r="AT89" s="36">
        <f t="shared" si="79"/>
        <v>0</v>
      </c>
      <c r="AU89" s="36">
        <f t="shared" si="79"/>
        <v>0</v>
      </c>
      <c r="AV89" s="36">
        <f t="shared" si="79"/>
        <v>0</v>
      </c>
      <c r="AW89" s="36">
        <f t="shared" si="79"/>
        <v>0</v>
      </c>
      <c r="AX89" s="36">
        <f t="shared" si="79"/>
        <v>0</v>
      </c>
      <c r="AY89" s="36">
        <f t="shared" si="79"/>
        <v>0</v>
      </c>
      <c r="AZ89" s="36">
        <f t="shared" si="79"/>
        <v>0</v>
      </c>
      <c r="BA89" s="36">
        <f t="shared" si="79"/>
        <v>0</v>
      </c>
      <c r="BB89" s="36">
        <f t="shared" si="79"/>
        <v>0</v>
      </c>
      <c r="BC89" s="36">
        <f t="shared" si="79"/>
        <v>0</v>
      </c>
      <c r="BD89" s="36">
        <f t="shared" si="79"/>
        <v>0</v>
      </c>
      <c r="BE89" s="36">
        <f t="shared" si="79"/>
        <v>0</v>
      </c>
      <c r="BF89" s="36">
        <f t="shared" si="79"/>
        <v>0</v>
      </c>
      <c r="BG89" s="36">
        <f t="shared" si="79"/>
        <v>0</v>
      </c>
      <c r="BH89" s="36">
        <f t="shared" si="79"/>
        <v>0</v>
      </c>
      <c r="BI89" s="36">
        <f t="shared" si="80"/>
        <v>0</v>
      </c>
      <c r="BJ89" s="36">
        <f t="shared" si="80"/>
        <v>0</v>
      </c>
      <c r="BK89" s="36">
        <f t="shared" si="80"/>
        <v>0</v>
      </c>
    </row>
    <row r="90" spans="2:63" x14ac:dyDescent="0.25">
      <c r="B90" t="str">
        <f t="shared" si="81"/>
        <v xml:space="preserve">    - spese varie</v>
      </c>
      <c r="D90" s="36">
        <f t="shared" si="82"/>
        <v>0</v>
      </c>
      <c r="E90" s="36">
        <f t="shared" si="83"/>
        <v>0</v>
      </c>
      <c r="F90" s="36">
        <f t="shared" si="84"/>
        <v>0</v>
      </c>
      <c r="G90" s="36">
        <f t="shared" si="84"/>
        <v>0</v>
      </c>
      <c r="H90" s="36">
        <f t="shared" si="84"/>
        <v>0</v>
      </c>
      <c r="I90" s="36">
        <f t="shared" si="84"/>
        <v>0</v>
      </c>
      <c r="J90" s="36">
        <f t="shared" si="84"/>
        <v>0</v>
      </c>
      <c r="K90" s="36">
        <f t="shared" si="84"/>
        <v>0</v>
      </c>
      <c r="L90" s="36">
        <f t="shared" si="84"/>
        <v>0</v>
      </c>
      <c r="M90" s="36">
        <f t="shared" si="84"/>
        <v>0</v>
      </c>
      <c r="N90" s="36">
        <f t="shared" si="84"/>
        <v>0</v>
      </c>
      <c r="O90" s="36">
        <f t="shared" si="84"/>
        <v>0</v>
      </c>
      <c r="P90" s="36">
        <f t="shared" si="84"/>
        <v>0</v>
      </c>
      <c r="Q90" s="36">
        <f t="shared" si="84"/>
        <v>0</v>
      </c>
      <c r="R90" s="36">
        <f t="shared" si="84"/>
        <v>0</v>
      </c>
      <c r="S90" s="36">
        <f t="shared" si="84"/>
        <v>0</v>
      </c>
      <c r="T90" s="36">
        <f t="shared" si="84"/>
        <v>0</v>
      </c>
      <c r="U90" s="36">
        <f t="shared" si="84"/>
        <v>0</v>
      </c>
      <c r="V90" s="36">
        <f t="shared" si="84"/>
        <v>0</v>
      </c>
      <c r="W90" s="36">
        <f t="shared" si="84"/>
        <v>0</v>
      </c>
      <c r="X90" s="36">
        <f t="shared" si="84"/>
        <v>0</v>
      </c>
      <c r="Y90" s="36">
        <f t="shared" si="84"/>
        <v>0</v>
      </c>
      <c r="Z90" s="36">
        <f t="shared" si="84"/>
        <v>0</v>
      </c>
      <c r="AA90" s="36">
        <f t="shared" si="84"/>
        <v>0</v>
      </c>
      <c r="AB90" s="36">
        <f t="shared" si="84"/>
        <v>0</v>
      </c>
      <c r="AC90" s="36">
        <f t="shared" si="84"/>
        <v>0</v>
      </c>
      <c r="AD90" s="36">
        <f t="shared" si="84"/>
        <v>0</v>
      </c>
      <c r="AE90" s="36">
        <f t="shared" si="84"/>
        <v>0</v>
      </c>
      <c r="AF90" s="36">
        <f t="shared" si="84"/>
        <v>0</v>
      </c>
      <c r="AG90" s="36">
        <f t="shared" si="84"/>
        <v>0</v>
      </c>
      <c r="AH90" s="36">
        <f t="shared" si="84"/>
        <v>0</v>
      </c>
      <c r="AI90" s="36">
        <f t="shared" si="84"/>
        <v>0</v>
      </c>
      <c r="AJ90" s="36">
        <f t="shared" si="84"/>
        <v>0</v>
      </c>
      <c r="AK90" s="36">
        <f t="shared" si="84"/>
        <v>0</v>
      </c>
      <c r="AL90" s="36">
        <f t="shared" si="84"/>
        <v>0</v>
      </c>
      <c r="AM90" s="36">
        <f t="shared" si="84"/>
        <v>0</v>
      </c>
      <c r="AN90" s="36">
        <f t="shared" si="79"/>
        <v>0</v>
      </c>
      <c r="AO90" s="36">
        <f t="shared" si="79"/>
        <v>0</v>
      </c>
      <c r="AP90" s="36">
        <f t="shared" si="79"/>
        <v>0</v>
      </c>
      <c r="AQ90" s="36">
        <f t="shared" si="79"/>
        <v>0</v>
      </c>
      <c r="AR90" s="36">
        <f t="shared" si="79"/>
        <v>0</v>
      </c>
      <c r="AS90" s="36">
        <f t="shared" si="79"/>
        <v>0</v>
      </c>
      <c r="AT90" s="36">
        <f t="shared" si="79"/>
        <v>0</v>
      </c>
      <c r="AU90" s="36">
        <f t="shared" si="79"/>
        <v>0</v>
      </c>
      <c r="AV90" s="36">
        <f t="shared" si="79"/>
        <v>0</v>
      </c>
      <c r="AW90" s="36">
        <f t="shared" si="79"/>
        <v>0</v>
      </c>
      <c r="AX90" s="36">
        <f t="shared" si="79"/>
        <v>0</v>
      </c>
      <c r="AY90" s="36">
        <f t="shared" si="79"/>
        <v>0</v>
      </c>
      <c r="AZ90" s="36">
        <f t="shared" si="79"/>
        <v>0</v>
      </c>
      <c r="BA90" s="36">
        <f t="shared" si="79"/>
        <v>0</v>
      </c>
      <c r="BB90" s="36">
        <f t="shared" si="79"/>
        <v>0</v>
      </c>
      <c r="BC90" s="36">
        <f t="shared" si="79"/>
        <v>0</v>
      </c>
      <c r="BD90" s="36">
        <f t="shared" si="79"/>
        <v>0</v>
      </c>
      <c r="BE90" s="36">
        <f t="shared" si="79"/>
        <v>0</v>
      </c>
      <c r="BF90" s="36">
        <f t="shared" si="79"/>
        <v>0</v>
      </c>
      <c r="BG90" s="36">
        <f t="shared" si="79"/>
        <v>0</v>
      </c>
      <c r="BH90" s="36">
        <f t="shared" si="79"/>
        <v>0</v>
      </c>
      <c r="BI90" s="36">
        <f t="shared" si="80"/>
        <v>0</v>
      </c>
      <c r="BJ90" s="36">
        <f t="shared" si="80"/>
        <v>0</v>
      </c>
      <c r="BK90" s="36">
        <f t="shared" si="80"/>
        <v>0</v>
      </c>
    </row>
    <row r="91" spans="2:63" x14ac:dyDescent="0.25">
      <c r="B91" t="str">
        <f t="shared" si="81"/>
        <v xml:space="preserve">    - royalties</v>
      </c>
      <c r="D91" s="36">
        <f t="shared" si="82"/>
        <v>0</v>
      </c>
      <c r="E91" s="36">
        <f t="shared" si="83"/>
        <v>0</v>
      </c>
      <c r="F91" s="36">
        <f t="shared" si="84"/>
        <v>0</v>
      </c>
      <c r="G91" s="36">
        <f t="shared" si="84"/>
        <v>0</v>
      </c>
      <c r="H91" s="36">
        <f t="shared" si="84"/>
        <v>0</v>
      </c>
      <c r="I91" s="36">
        <f t="shared" si="84"/>
        <v>0</v>
      </c>
      <c r="J91" s="36">
        <f t="shared" si="84"/>
        <v>0</v>
      </c>
      <c r="K91" s="36">
        <f t="shared" si="84"/>
        <v>0</v>
      </c>
      <c r="L91" s="36">
        <f t="shared" si="84"/>
        <v>0</v>
      </c>
      <c r="M91" s="36">
        <f t="shared" si="84"/>
        <v>0</v>
      </c>
      <c r="N91" s="36">
        <f t="shared" si="84"/>
        <v>0</v>
      </c>
      <c r="O91" s="36">
        <f t="shared" si="84"/>
        <v>0</v>
      </c>
      <c r="P91" s="36">
        <f t="shared" si="84"/>
        <v>0</v>
      </c>
      <c r="Q91" s="36">
        <f t="shared" si="84"/>
        <v>0</v>
      </c>
      <c r="R91" s="36">
        <f t="shared" si="84"/>
        <v>0</v>
      </c>
      <c r="S91" s="36">
        <f t="shared" si="84"/>
        <v>0</v>
      </c>
      <c r="T91" s="36">
        <f t="shared" si="84"/>
        <v>0</v>
      </c>
      <c r="U91" s="36">
        <f t="shared" si="84"/>
        <v>0</v>
      </c>
      <c r="V91" s="36">
        <f t="shared" si="84"/>
        <v>0</v>
      </c>
      <c r="W91" s="36">
        <f t="shared" si="84"/>
        <v>0</v>
      </c>
      <c r="X91" s="36">
        <f t="shared" si="84"/>
        <v>0</v>
      </c>
      <c r="Y91" s="36">
        <f t="shared" si="84"/>
        <v>0</v>
      </c>
      <c r="Z91" s="36">
        <f t="shared" si="84"/>
        <v>0</v>
      </c>
      <c r="AA91" s="36">
        <f t="shared" si="84"/>
        <v>0</v>
      </c>
      <c r="AB91" s="36">
        <f t="shared" si="84"/>
        <v>0</v>
      </c>
      <c r="AC91" s="36">
        <f t="shared" si="84"/>
        <v>0</v>
      </c>
      <c r="AD91" s="36">
        <f t="shared" si="84"/>
        <v>0</v>
      </c>
      <c r="AE91" s="36">
        <f t="shared" si="84"/>
        <v>0</v>
      </c>
      <c r="AF91" s="36">
        <f t="shared" si="84"/>
        <v>0</v>
      </c>
      <c r="AG91" s="36">
        <f t="shared" si="84"/>
        <v>0</v>
      </c>
      <c r="AH91" s="36">
        <f t="shared" si="84"/>
        <v>0</v>
      </c>
      <c r="AI91" s="36">
        <f t="shared" si="84"/>
        <v>0</v>
      </c>
      <c r="AJ91" s="36">
        <f t="shared" si="84"/>
        <v>0</v>
      </c>
      <c r="AK91" s="36">
        <f t="shared" si="84"/>
        <v>0</v>
      </c>
      <c r="AL91" s="36">
        <f t="shared" si="84"/>
        <v>0</v>
      </c>
      <c r="AM91" s="36">
        <f t="shared" si="84"/>
        <v>0</v>
      </c>
      <c r="AN91" s="36">
        <f t="shared" si="79"/>
        <v>0</v>
      </c>
      <c r="AO91" s="36">
        <f t="shared" si="79"/>
        <v>0</v>
      </c>
      <c r="AP91" s="36">
        <f t="shared" si="79"/>
        <v>0</v>
      </c>
      <c r="AQ91" s="36">
        <f t="shared" ref="AN91:BH100" si="85">+AQ16+AQ41-(AQ66-AP66)</f>
        <v>0</v>
      </c>
      <c r="AR91" s="36">
        <f t="shared" si="85"/>
        <v>0</v>
      </c>
      <c r="AS91" s="36">
        <f t="shared" si="85"/>
        <v>0</v>
      </c>
      <c r="AT91" s="36">
        <f t="shared" si="85"/>
        <v>0</v>
      </c>
      <c r="AU91" s="36">
        <f t="shared" si="85"/>
        <v>0</v>
      </c>
      <c r="AV91" s="36">
        <f t="shared" si="85"/>
        <v>0</v>
      </c>
      <c r="AW91" s="36">
        <f t="shared" si="85"/>
        <v>0</v>
      </c>
      <c r="AX91" s="36">
        <f t="shared" si="85"/>
        <v>0</v>
      </c>
      <c r="AY91" s="36">
        <f t="shared" si="85"/>
        <v>0</v>
      </c>
      <c r="AZ91" s="36">
        <f t="shared" si="85"/>
        <v>0</v>
      </c>
      <c r="BA91" s="36">
        <f t="shared" si="85"/>
        <v>0</v>
      </c>
      <c r="BB91" s="36">
        <f t="shared" si="85"/>
        <v>0</v>
      </c>
      <c r="BC91" s="36">
        <f t="shared" si="85"/>
        <v>0</v>
      </c>
      <c r="BD91" s="36">
        <f t="shared" si="85"/>
        <v>0</v>
      </c>
      <c r="BE91" s="36">
        <f t="shared" si="85"/>
        <v>0</v>
      </c>
      <c r="BF91" s="36">
        <f t="shared" si="85"/>
        <v>0</v>
      </c>
      <c r="BG91" s="36">
        <f t="shared" si="85"/>
        <v>0</v>
      </c>
      <c r="BH91" s="36">
        <f t="shared" si="85"/>
        <v>0</v>
      </c>
      <c r="BI91" s="36">
        <f t="shared" si="80"/>
        <v>0</v>
      </c>
      <c r="BJ91" s="36">
        <f t="shared" si="80"/>
        <v>0</v>
      </c>
      <c r="BK91" s="36">
        <f t="shared" si="80"/>
        <v>0</v>
      </c>
    </row>
    <row r="92" spans="2:63" x14ac:dyDescent="0.25">
      <c r="B92" t="str">
        <f t="shared" si="81"/>
        <v xml:space="preserve">    - consulenze legali, fiscali, notarili, ecc…</v>
      </c>
      <c r="D92" s="36">
        <f t="shared" si="82"/>
        <v>0</v>
      </c>
      <c r="E92" s="36">
        <f t="shared" si="83"/>
        <v>0</v>
      </c>
      <c r="F92" s="36">
        <f t="shared" si="84"/>
        <v>0</v>
      </c>
      <c r="G92" s="36">
        <f t="shared" si="84"/>
        <v>0</v>
      </c>
      <c r="H92" s="36">
        <f t="shared" si="84"/>
        <v>0</v>
      </c>
      <c r="I92" s="36">
        <f t="shared" si="84"/>
        <v>0</v>
      </c>
      <c r="J92" s="36">
        <f t="shared" si="84"/>
        <v>0</v>
      </c>
      <c r="K92" s="36">
        <f t="shared" si="84"/>
        <v>0</v>
      </c>
      <c r="L92" s="36">
        <f t="shared" si="84"/>
        <v>0</v>
      </c>
      <c r="M92" s="36">
        <f t="shared" si="84"/>
        <v>0</v>
      </c>
      <c r="N92" s="36">
        <f t="shared" si="84"/>
        <v>0</v>
      </c>
      <c r="O92" s="36">
        <f t="shared" si="84"/>
        <v>0</v>
      </c>
      <c r="P92" s="36">
        <f t="shared" si="84"/>
        <v>0</v>
      </c>
      <c r="Q92" s="36">
        <f t="shared" si="84"/>
        <v>0</v>
      </c>
      <c r="R92" s="36">
        <f t="shared" si="84"/>
        <v>0</v>
      </c>
      <c r="S92" s="36">
        <f t="shared" si="84"/>
        <v>0</v>
      </c>
      <c r="T92" s="36">
        <f t="shared" si="84"/>
        <v>0</v>
      </c>
      <c r="U92" s="36">
        <f t="shared" si="84"/>
        <v>0</v>
      </c>
      <c r="V92" s="36">
        <f t="shared" si="84"/>
        <v>0</v>
      </c>
      <c r="W92" s="36">
        <f t="shared" si="84"/>
        <v>0</v>
      </c>
      <c r="X92" s="36">
        <f t="shared" si="84"/>
        <v>0</v>
      </c>
      <c r="Y92" s="36">
        <f t="shared" si="84"/>
        <v>0</v>
      </c>
      <c r="Z92" s="36">
        <f t="shared" si="84"/>
        <v>0</v>
      </c>
      <c r="AA92" s="36">
        <f t="shared" si="84"/>
        <v>0</v>
      </c>
      <c r="AB92" s="36">
        <f t="shared" si="84"/>
        <v>0</v>
      </c>
      <c r="AC92" s="36">
        <f t="shared" si="84"/>
        <v>0</v>
      </c>
      <c r="AD92" s="36">
        <f t="shared" si="84"/>
        <v>0</v>
      </c>
      <c r="AE92" s="36">
        <f t="shared" si="84"/>
        <v>0</v>
      </c>
      <c r="AF92" s="36">
        <f t="shared" si="84"/>
        <v>0</v>
      </c>
      <c r="AG92" s="36">
        <f t="shared" si="84"/>
        <v>0</v>
      </c>
      <c r="AH92" s="36">
        <f t="shared" si="84"/>
        <v>0</v>
      </c>
      <c r="AI92" s="36">
        <f t="shared" si="84"/>
        <v>0</v>
      </c>
      <c r="AJ92" s="36">
        <f t="shared" si="84"/>
        <v>0</v>
      </c>
      <c r="AK92" s="36">
        <f t="shared" si="84"/>
        <v>0</v>
      </c>
      <c r="AL92" s="36">
        <f t="shared" si="84"/>
        <v>0</v>
      </c>
      <c r="AM92" s="36">
        <f t="shared" si="84"/>
        <v>0</v>
      </c>
      <c r="AN92" s="36">
        <f t="shared" si="85"/>
        <v>0</v>
      </c>
      <c r="AO92" s="36">
        <f t="shared" si="85"/>
        <v>0</v>
      </c>
      <c r="AP92" s="36">
        <f t="shared" si="85"/>
        <v>0</v>
      </c>
      <c r="AQ92" s="36">
        <f t="shared" si="85"/>
        <v>0</v>
      </c>
      <c r="AR92" s="36">
        <f t="shared" si="85"/>
        <v>0</v>
      </c>
      <c r="AS92" s="36">
        <f t="shared" si="85"/>
        <v>0</v>
      </c>
      <c r="AT92" s="36">
        <f t="shared" si="85"/>
        <v>0</v>
      </c>
      <c r="AU92" s="36">
        <f t="shared" si="85"/>
        <v>0</v>
      </c>
      <c r="AV92" s="36">
        <f t="shared" si="85"/>
        <v>0</v>
      </c>
      <c r="AW92" s="36">
        <f t="shared" si="85"/>
        <v>0</v>
      </c>
      <c r="AX92" s="36">
        <f t="shared" si="85"/>
        <v>0</v>
      </c>
      <c r="AY92" s="36">
        <f t="shared" si="85"/>
        <v>0</v>
      </c>
      <c r="AZ92" s="36">
        <f t="shared" si="85"/>
        <v>0</v>
      </c>
      <c r="BA92" s="36">
        <f t="shared" si="85"/>
        <v>0</v>
      </c>
      <c r="BB92" s="36">
        <f t="shared" si="85"/>
        <v>0</v>
      </c>
      <c r="BC92" s="36">
        <f t="shared" si="85"/>
        <v>0</v>
      </c>
      <c r="BD92" s="36">
        <f t="shared" si="85"/>
        <v>0</v>
      </c>
      <c r="BE92" s="36">
        <f t="shared" si="85"/>
        <v>0</v>
      </c>
      <c r="BF92" s="36">
        <f t="shared" si="85"/>
        <v>0</v>
      </c>
      <c r="BG92" s="36">
        <f t="shared" si="85"/>
        <v>0</v>
      </c>
      <c r="BH92" s="36">
        <f t="shared" si="85"/>
        <v>0</v>
      </c>
      <c r="BI92" s="36">
        <f t="shared" si="80"/>
        <v>0</v>
      </c>
      <c r="BJ92" s="36">
        <f t="shared" si="80"/>
        <v>0</v>
      </c>
      <c r="BK92" s="36">
        <f t="shared" si="80"/>
        <v>0</v>
      </c>
    </row>
    <row r="93" spans="2:63" x14ac:dyDescent="0.25">
      <c r="B93" t="str">
        <f t="shared" si="81"/>
        <v xml:space="preserve">    - compensi amministratori</v>
      </c>
      <c r="D93" s="36">
        <f t="shared" si="82"/>
        <v>0</v>
      </c>
      <c r="E93" s="36">
        <f t="shared" si="83"/>
        <v>0</v>
      </c>
      <c r="F93" s="36">
        <f t="shared" si="84"/>
        <v>0</v>
      </c>
      <c r="G93" s="36">
        <f t="shared" si="84"/>
        <v>0</v>
      </c>
      <c r="H93" s="36">
        <f t="shared" si="84"/>
        <v>0</v>
      </c>
      <c r="I93" s="36">
        <f t="shared" si="84"/>
        <v>0</v>
      </c>
      <c r="J93" s="36">
        <f t="shared" si="84"/>
        <v>0</v>
      </c>
      <c r="K93" s="36">
        <f t="shared" si="84"/>
        <v>0</v>
      </c>
      <c r="L93" s="36">
        <f t="shared" si="84"/>
        <v>0</v>
      </c>
      <c r="M93" s="36">
        <f t="shared" si="84"/>
        <v>0</v>
      </c>
      <c r="N93" s="36">
        <f t="shared" si="84"/>
        <v>0</v>
      </c>
      <c r="O93" s="36">
        <f t="shared" si="84"/>
        <v>0</v>
      </c>
      <c r="P93" s="36">
        <f t="shared" si="84"/>
        <v>0</v>
      </c>
      <c r="Q93" s="36">
        <f t="shared" si="84"/>
        <v>0</v>
      </c>
      <c r="R93" s="36">
        <f t="shared" si="84"/>
        <v>0</v>
      </c>
      <c r="S93" s="36">
        <f t="shared" si="84"/>
        <v>0</v>
      </c>
      <c r="T93" s="36">
        <f t="shared" si="84"/>
        <v>0</v>
      </c>
      <c r="U93" s="36">
        <f t="shared" si="84"/>
        <v>0</v>
      </c>
      <c r="V93" s="36">
        <f t="shared" si="84"/>
        <v>0</v>
      </c>
      <c r="W93" s="36">
        <f t="shared" si="84"/>
        <v>0</v>
      </c>
      <c r="X93" s="36">
        <f t="shared" si="84"/>
        <v>0</v>
      </c>
      <c r="Y93" s="36">
        <f t="shared" si="84"/>
        <v>0</v>
      </c>
      <c r="Z93" s="36">
        <f t="shared" si="84"/>
        <v>0</v>
      </c>
      <c r="AA93" s="36">
        <f t="shared" si="84"/>
        <v>0</v>
      </c>
      <c r="AB93" s="36">
        <f t="shared" si="84"/>
        <v>0</v>
      </c>
      <c r="AC93" s="36">
        <f t="shared" si="84"/>
        <v>0</v>
      </c>
      <c r="AD93" s="36">
        <f t="shared" si="84"/>
        <v>0</v>
      </c>
      <c r="AE93" s="36">
        <f t="shared" si="84"/>
        <v>0</v>
      </c>
      <c r="AF93" s="36">
        <f t="shared" si="84"/>
        <v>0</v>
      </c>
      <c r="AG93" s="36">
        <f t="shared" si="84"/>
        <v>0</v>
      </c>
      <c r="AH93" s="36">
        <f t="shared" si="84"/>
        <v>0</v>
      </c>
      <c r="AI93" s="36">
        <f t="shared" si="84"/>
        <v>0</v>
      </c>
      <c r="AJ93" s="36">
        <f t="shared" si="84"/>
        <v>0</v>
      </c>
      <c r="AK93" s="36">
        <f t="shared" si="84"/>
        <v>0</v>
      </c>
      <c r="AL93" s="36">
        <f t="shared" si="84"/>
        <v>0</v>
      </c>
      <c r="AM93" s="36">
        <f t="shared" si="84"/>
        <v>0</v>
      </c>
      <c r="AN93" s="36">
        <f t="shared" si="85"/>
        <v>0</v>
      </c>
      <c r="AO93" s="36">
        <f t="shared" si="85"/>
        <v>0</v>
      </c>
      <c r="AP93" s="36">
        <f t="shared" si="85"/>
        <v>0</v>
      </c>
      <c r="AQ93" s="36">
        <f t="shared" si="85"/>
        <v>0</v>
      </c>
      <c r="AR93" s="36">
        <f t="shared" si="85"/>
        <v>0</v>
      </c>
      <c r="AS93" s="36">
        <f t="shared" si="85"/>
        <v>0</v>
      </c>
      <c r="AT93" s="36">
        <f t="shared" si="85"/>
        <v>0</v>
      </c>
      <c r="AU93" s="36">
        <f t="shared" si="85"/>
        <v>0</v>
      </c>
      <c r="AV93" s="36">
        <f t="shared" si="85"/>
        <v>0</v>
      </c>
      <c r="AW93" s="36">
        <f t="shared" si="85"/>
        <v>0</v>
      </c>
      <c r="AX93" s="36">
        <f t="shared" si="85"/>
        <v>0</v>
      </c>
      <c r="AY93" s="36">
        <f t="shared" si="85"/>
        <v>0</v>
      </c>
      <c r="AZ93" s="36">
        <f t="shared" si="85"/>
        <v>0</v>
      </c>
      <c r="BA93" s="36">
        <f t="shared" si="85"/>
        <v>0</v>
      </c>
      <c r="BB93" s="36">
        <f t="shared" si="85"/>
        <v>0</v>
      </c>
      <c r="BC93" s="36">
        <f t="shared" si="85"/>
        <v>0</v>
      </c>
      <c r="BD93" s="36">
        <f t="shared" si="85"/>
        <v>0</v>
      </c>
      <c r="BE93" s="36">
        <f t="shared" si="85"/>
        <v>0</v>
      </c>
      <c r="BF93" s="36">
        <f t="shared" si="85"/>
        <v>0</v>
      </c>
      <c r="BG93" s="36">
        <f t="shared" si="85"/>
        <v>0</v>
      </c>
      <c r="BH93" s="36">
        <f t="shared" si="85"/>
        <v>0</v>
      </c>
      <c r="BI93" s="36">
        <f t="shared" si="80"/>
        <v>0</v>
      </c>
      <c r="BJ93" s="36">
        <f t="shared" si="80"/>
        <v>0</v>
      </c>
      <c r="BK93" s="36">
        <f t="shared" si="80"/>
        <v>0</v>
      </c>
    </row>
    <row r="94" spans="2:63" x14ac:dyDescent="0.25">
      <c r="B94" t="str">
        <f t="shared" si="81"/>
        <v xml:space="preserve">    - spese postali</v>
      </c>
      <c r="D94" s="36">
        <f t="shared" si="82"/>
        <v>0</v>
      </c>
      <c r="E94" s="36">
        <f t="shared" si="83"/>
        <v>0</v>
      </c>
      <c r="F94" s="36">
        <f t="shared" si="84"/>
        <v>0</v>
      </c>
      <c r="G94" s="36">
        <f t="shared" si="84"/>
        <v>0</v>
      </c>
      <c r="H94" s="36">
        <f t="shared" si="84"/>
        <v>0</v>
      </c>
      <c r="I94" s="36">
        <f t="shared" si="84"/>
        <v>0</v>
      </c>
      <c r="J94" s="36">
        <f t="shared" si="84"/>
        <v>0</v>
      </c>
      <c r="K94" s="36">
        <f t="shared" si="84"/>
        <v>0</v>
      </c>
      <c r="L94" s="36">
        <f t="shared" si="84"/>
        <v>0</v>
      </c>
      <c r="M94" s="36">
        <f t="shared" si="84"/>
        <v>0</v>
      </c>
      <c r="N94" s="36">
        <f t="shared" si="84"/>
        <v>0</v>
      </c>
      <c r="O94" s="36">
        <f t="shared" si="84"/>
        <v>0</v>
      </c>
      <c r="P94" s="36">
        <f t="shared" si="84"/>
        <v>0</v>
      </c>
      <c r="Q94" s="36">
        <f t="shared" si="84"/>
        <v>0</v>
      </c>
      <c r="R94" s="36">
        <f t="shared" si="84"/>
        <v>0</v>
      </c>
      <c r="S94" s="36">
        <f t="shared" si="84"/>
        <v>0</v>
      </c>
      <c r="T94" s="36">
        <f t="shared" si="84"/>
        <v>0</v>
      </c>
      <c r="U94" s="36">
        <f t="shared" ref="F94:AM100" si="86">+U19+U44-(U69-T69)</f>
        <v>0</v>
      </c>
      <c r="V94" s="36">
        <f t="shared" si="86"/>
        <v>0</v>
      </c>
      <c r="W94" s="36">
        <f t="shared" si="86"/>
        <v>0</v>
      </c>
      <c r="X94" s="36">
        <f t="shared" si="86"/>
        <v>0</v>
      </c>
      <c r="Y94" s="36">
        <f t="shared" si="86"/>
        <v>0</v>
      </c>
      <c r="Z94" s="36">
        <f t="shared" si="86"/>
        <v>0</v>
      </c>
      <c r="AA94" s="36">
        <f t="shared" si="86"/>
        <v>0</v>
      </c>
      <c r="AB94" s="36">
        <f t="shared" si="86"/>
        <v>0</v>
      </c>
      <c r="AC94" s="36">
        <f t="shared" si="86"/>
        <v>0</v>
      </c>
      <c r="AD94" s="36">
        <f t="shared" si="86"/>
        <v>0</v>
      </c>
      <c r="AE94" s="36">
        <f t="shared" si="86"/>
        <v>0</v>
      </c>
      <c r="AF94" s="36">
        <f t="shared" si="86"/>
        <v>0</v>
      </c>
      <c r="AG94" s="36">
        <f t="shared" si="86"/>
        <v>0</v>
      </c>
      <c r="AH94" s="36">
        <f t="shared" si="86"/>
        <v>0</v>
      </c>
      <c r="AI94" s="36">
        <f t="shared" si="86"/>
        <v>0</v>
      </c>
      <c r="AJ94" s="36">
        <f t="shared" si="86"/>
        <v>0</v>
      </c>
      <c r="AK94" s="36">
        <f t="shared" si="86"/>
        <v>0</v>
      </c>
      <c r="AL94" s="36">
        <f t="shared" si="86"/>
        <v>0</v>
      </c>
      <c r="AM94" s="36">
        <f t="shared" si="86"/>
        <v>0</v>
      </c>
      <c r="AN94" s="36">
        <f t="shared" si="85"/>
        <v>0</v>
      </c>
      <c r="AO94" s="36">
        <f t="shared" si="85"/>
        <v>0</v>
      </c>
      <c r="AP94" s="36">
        <f t="shared" si="85"/>
        <v>0</v>
      </c>
      <c r="AQ94" s="36">
        <f t="shared" si="85"/>
        <v>0</v>
      </c>
      <c r="AR94" s="36">
        <f t="shared" si="85"/>
        <v>0</v>
      </c>
      <c r="AS94" s="36">
        <f t="shared" si="85"/>
        <v>0</v>
      </c>
      <c r="AT94" s="36">
        <f t="shared" si="85"/>
        <v>0</v>
      </c>
      <c r="AU94" s="36">
        <f t="shared" si="85"/>
        <v>0</v>
      </c>
      <c r="AV94" s="36">
        <f t="shared" si="85"/>
        <v>0</v>
      </c>
      <c r="AW94" s="36">
        <f t="shared" si="85"/>
        <v>0</v>
      </c>
      <c r="AX94" s="36">
        <f t="shared" si="85"/>
        <v>0</v>
      </c>
      <c r="AY94" s="36">
        <f t="shared" si="85"/>
        <v>0</v>
      </c>
      <c r="AZ94" s="36">
        <f t="shared" si="85"/>
        <v>0</v>
      </c>
      <c r="BA94" s="36">
        <f t="shared" si="85"/>
        <v>0</v>
      </c>
      <c r="BB94" s="36">
        <f t="shared" si="85"/>
        <v>0</v>
      </c>
      <c r="BC94" s="36">
        <f t="shared" si="85"/>
        <v>0</v>
      </c>
      <c r="BD94" s="36">
        <f t="shared" si="85"/>
        <v>0</v>
      </c>
      <c r="BE94" s="36">
        <f t="shared" si="85"/>
        <v>0</v>
      </c>
      <c r="BF94" s="36">
        <f t="shared" si="85"/>
        <v>0</v>
      </c>
      <c r="BG94" s="36">
        <f t="shared" si="85"/>
        <v>0</v>
      </c>
      <c r="BH94" s="36">
        <f t="shared" si="85"/>
        <v>0</v>
      </c>
      <c r="BI94" s="36">
        <f t="shared" si="80"/>
        <v>0</v>
      </c>
      <c r="BJ94" s="36">
        <f t="shared" si="80"/>
        <v>0</v>
      </c>
      <c r="BK94" s="36">
        <f t="shared" si="80"/>
        <v>0</v>
      </c>
    </row>
    <row r="95" spans="2:63" x14ac:dyDescent="0.25">
      <c r="B95" t="str">
        <f t="shared" si="81"/>
        <v xml:space="preserve">    - oneri bancari</v>
      </c>
      <c r="D95" s="36">
        <f t="shared" si="82"/>
        <v>0</v>
      </c>
      <c r="E95" s="36">
        <f t="shared" si="83"/>
        <v>0</v>
      </c>
      <c r="F95" s="36">
        <f t="shared" si="86"/>
        <v>0</v>
      </c>
      <c r="G95" s="36">
        <f t="shared" si="86"/>
        <v>0</v>
      </c>
      <c r="H95" s="36">
        <f t="shared" si="86"/>
        <v>0</v>
      </c>
      <c r="I95" s="36">
        <f t="shared" si="86"/>
        <v>0</v>
      </c>
      <c r="J95" s="36">
        <f t="shared" si="86"/>
        <v>0</v>
      </c>
      <c r="K95" s="36">
        <f t="shared" si="86"/>
        <v>0</v>
      </c>
      <c r="L95" s="36">
        <f t="shared" si="86"/>
        <v>0</v>
      </c>
      <c r="M95" s="36">
        <f t="shared" si="86"/>
        <v>0</v>
      </c>
      <c r="N95" s="36">
        <f t="shared" si="86"/>
        <v>0</v>
      </c>
      <c r="O95" s="36">
        <f t="shared" si="86"/>
        <v>0</v>
      </c>
      <c r="P95" s="36">
        <f t="shared" si="86"/>
        <v>0</v>
      </c>
      <c r="Q95" s="36">
        <f t="shared" si="86"/>
        <v>0</v>
      </c>
      <c r="R95" s="36">
        <f t="shared" si="86"/>
        <v>0</v>
      </c>
      <c r="S95" s="36">
        <f t="shared" si="86"/>
        <v>0</v>
      </c>
      <c r="T95" s="36">
        <f t="shared" si="86"/>
        <v>0</v>
      </c>
      <c r="U95" s="36">
        <f t="shared" si="86"/>
        <v>0</v>
      </c>
      <c r="V95" s="36">
        <f t="shared" si="86"/>
        <v>0</v>
      </c>
      <c r="W95" s="36">
        <f t="shared" si="86"/>
        <v>0</v>
      </c>
      <c r="X95" s="36">
        <f t="shared" si="86"/>
        <v>0</v>
      </c>
      <c r="Y95" s="36">
        <f t="shared" si="86"/>
        <v>0</v>
      </c>
      <c r="Z95" s="36">
        <f t="shared" si="86"/>
        <v>0</v>
      </c>
      <c r="AA95" s="36">
        <f t="shared" si="86"/>
        <v>0</v>
      </c>
      <c r="AB95" s="36">
        <f t="shared" si="86"/>
        <v>0</v>
      </c>
      <c r="AC95" s="36">
        <f t="shared" si="86"/>
        <v>0</v>
      </c>
      <c r="AD95" s="36">
        <f t="shared" si="86"/>
        <v>0</v>
      </c>
      <c r="AE95" s="36">
        <f t="shared" si="86"/>
        <v>0</v>
      </c>
      <c r="AF95" s="36">
        <f t="shared" si="86"/>
        <v>0</v>
      </c>
      <c r="AG95" s="36">
        <f t="shared" si="86"/>
        <v>0</v>
      </c>
      <c r="AH95" s="36">
        <f t="shared" si="86"/>
        <v>0</v>
      </c>
      <c r="AI95" s="36">
        <f t="shared" si="86"/>
        <v>0</v>
      </c>
      <c r="AJ95" s="36">
        <f t="shared" si="86"/>
        <v>0</v>
      </c>
      <c r="AK95" s="36">
        <f t="shared" si="86"/>
        <v>0</v>
      </c>
      <c r="AL95" s="36">
        <f t="shared" si="86"/>
        <v>0</v>
      </c>
      <c r="AM95" s="36">
        <f t="shared" si="86"/>
        <v>0</v>
      </c>
      <c r="AN95" s="36">
        <f t="shared" si="85"/>
        <v>0</v>
      </c>
      <c r="AO95" s="36">
        <f t="shared" si="85"/>
        <v>0</v>
      </c>
      <c r="AP95" s="36">
        <f t="shared" si="85"/>
        <v>0</v>
      </c>
      <c r="AQ95" s="36">
        <f t="shared" si="85"/>
        <v>0</v>
      </c>
      <c r="AR95" s="36">
        <f t="shared" si="85"/>
        <v>0</v>
      </c>
      <c r="AS95" s="36">
        <f t="shared" si="85"/>
        <v>0</v>
      </c>
      <c r="AT95" s="36">
        <f t="shared" si="85"/>
        <v>0</v>
      </c>
      <c r="AU95" s="36">
        <f t="shared" si="85"/>
        <v>0</v>
      </c>
      <c r="AV95" s="36">
        <f t="shared" si="85"/>
        <v>0</v>
      </c>
      <c r="AW95" s="36">
        <f t="shared" si="85"/>
        <v>0</v>
      </c>
      <c r="AX95" s="36">
        <f t="shared" si="85"/>
        <v>0</v>
      </c>
      <c r="AY95" s="36">
        <f t="shared" si="85"/>
        <v>0</v>
      </c>
      <c r="AZ95" s="36">
        <f t="shared" si="85"/>
        <v>0</v>
      </c>
      <c r="BA95" s="36">
        <f t="shared" si="85"/>
        <v>0</v>
      </c>
      <c r="BB95" s="36">
        <f t="shared" si="85"/>
        <v>0</v>
      </c>
      <c r="BC95" s="36">
        <f t="shared" si="85"/>
        <v>0</v>
      </c>
      <c r="BD95" s="36">
        <f t="shared" si="85"/>
        <v>0</v>
      </c>
      <c r="BE95" s="36">
        <f t="shared" si="85"/>
        <v>0</v>
      </c>
      <c r="BF95" s="36">
        <f t="shared" si="85"/>
        <v>0</v>
      </c>
      <c r="BG95" s="36">
        <f t="shared" si="85"/>
        <v>0</v>
      </c>
      <c r="BH95" s="36">
        <f t="shared" si="85"/>
        <v>0</v>
      </c>
      <c r="BI95" s="36">
        <f t="shared" ref="BI95:BI100" si="87">+BI20+BI45-(BI70-BH70)</f>
        <v>0</v>
      </c>
      <c r="BJ95" s="36">
        <f t="shared" ref="BJ95:BJ100" si="88">+BJ20+BJ45-(BJ70-BI70)</f>
        <v>0</v>
      </c>
      <c r="BK95" s="36">
        <f t="shared" ref="BK95:BK100" si="89">+BK20+BK45-(BK70-BJ70)</f>
        <v>0</v>
      </c>
    </row>
    <row r="96" spans="2:63" x14ac:dyDescent="0.25">
      <c r="B96" t="str">
        <f t="shared" si="81"/>
        <v xml:space="preserve">    - utenze</v>
      </c>
      <c r="D96" s="36">
        <f t="shared" si="82"/>
        <v>0</v>
      </c>
      <c r="E96" s="36">
        <f t="shared" ref="E96:E100" si="90">+E21+E46-(E71-D71)</f>
        <v>0</v>
      </c>
      <c r="F96" s="36">
        <f t="shared" si="86"/>
        <v>0</v>
      </c>
      <c r="G96" s="36">
        <f t="shared" si="86"/>
        <v>0</v>
      </c>
      <c r="H96" s="36">
        <f t="shared" si="86"/>
        <v>0</v>
      </c>
      <c r="I96" s="36">
        <f t="shared" si="86"/>
        <v>0</v>
      </c>
      <c r="J96" s="36">
        <f t="shared" si="86"/>
        <v>0</v>
      </c>
      <c r="K96" s="36">
        <f t="shared" si="86"/>
        <v>0</v>
      </c>
      <c r="L96" s="36">
        <f t="shared" si="86"/>
        <v>0</v>
      </c>
      <c r="M96" s="36">
        <f t="shared" si="86"/>
        <v>0</v>
      </c>
      <c r="N96" s="36">
        <f t="shared" si="86"/>
        <v>0</v>
      </c>
      <c r="O96" s="36">
        <f t="shared" si="86"/>
        <v>0</v>
      </c>
      <c r="P96" s="36">
        <f t="shared" si="86"/>
        <v>0</v>
      </c>
      <c r="Q96" s="36">
        <f t="shared" si="86"/>
        <v>0</v>
      </c>
      <c r="R96" s="36">
        <f t="shared" si="86"/>
        <v>0</v>
      </c>
      <c r="S96" s="36">
        <f t="shared" si="86"/>
        <v>0</v>
      </c>
      <c r="T96" s="36">
        <f t="shared" si="86"/>
        <v>0</v>
      </c>
      <c r="U96" s="36">
        <f t="shared" si="86"/>
        <v>0</v>
      </c>
      <c r="V96" s="36">
        <f t="shared" si="86"/>
        <v>0</v>
      </c>
      <c r="W96" s="36">
        <f t="shared" si="86"/>
        <v>0</v>
      </c>
      <c r="X96" s="36">
        <f t="shared" si="86"/>
        <v>0</v>
      </c>
      <c r="Y96" s="36">
        <f t="shared" si="86"/>
        <v>0</v>
      </c>
      <c r="Z96" s="36">
        <f t="shared" si="86"/>
        <v>0</v>
      </c>
      <c r="AA96" s="36">
        <f t="shared" si="86"/>
        <v>0</v>
      </c>
      <c r="AB96" s="36">
        <f t="shared" si="86"/>
        <v>0</v>
      </c>
      <c r="AC96" s="36">
        <f t="shared" si="86"/>
        <v>0</v>
      </c>
      <c r="AD96" s="36">
        <f t="shared" si="86"/>
        <v>0</v>
      </c>
      <c r="AE96" s="36">
        <f t="shared" si="86"/>
        <v>0</v>
      </c>
      <c r="AF96" s="36">
        <f t="shared" si="86"/>
        <v>0</v>
      </c>
      <c r="AG96" s="36">
        <f t="shared" si="86"/>
        <v>0</v>
      </c>
      <c r="AH96" s="36">
        <f t="shared" si="86"/>
        <v>0</v>
      </c>
      <c r="AI96" s="36">
        <f t="shared" si="86"/>
        <v>0</v>
      </c>
      <c r="AJ96" s="36">
        <f t="shared" si="86"/>
        <v>0</v>
      </c>
      <c r="AK96" s="36">
        <f t="shared" si="86"/>
        <v>0</v>
      </c>
      <c r="AL96" s="36">
        <f t="shared" si="86"/>
        <v>0</v>
      </c>
      <c r="AM96" s="36">
        <f t="shared" si="86"/>
        <v>0</v>
      </c>
      <c r="AN96" s="36">
        <f t="shared" si="85"/>
        <v>0</v>
      </c>
      <c r="AO96" s="36">
        <f t="shared" si="85"/>
        <v>0</v>
      </c>
      <c r="AP96" s="36">
        <f t="shared" si="85"/>
        <v>0</v>
      </c>
      <c r="AQ96" s="36">
        <f t="shared" si="85"/>
        <v>0</v>
      </c>
      <c r="AR96" s="36">
        <f t="shared" si="85"/>
        <v>0</v>
      </c>
      <c r="AS96" s="36">
        <f t="shared" si="85"/>
        <v>0</v>
      </c>
      <c r="AT96" s="36">
        <f t="shared" si="85"/>
        <v>0</v>
      </c>
      <c r="AU96" s="36">
        <f t="shared" si="85"/>
        <v>0</v>
      </c>
      <c r="AV96" s="36">
        <f t="shared" si="85"/>
        <v>0</v>
      </c>
      <c r="AW96" s="36">
        <f t="shared" si="85"/>
        <v>0</v>
      </c>
      <c r="AX96" s="36">
        <f t="shared" si="85"/>
        <v>0</v>
      </c>
      <c r="AY96" s="36">
        <f t="shared" si="85"/>
        <v>0</v>
      </c>
      <c r="AZ96" s="36">
        <f t="shared" si="85"/>
        <v>0</v>
      </c>
      <c r="BA96" s="36">
        <f t="shared" si="85"/>
        <v>0</v>
      </c>
      <c r="BB96" s="36">
        <f t="shared" si="85"/>
        <v>0</v>
      </c>
      <c r="BC96" s="36">
        <f t="shared" si="85"/>
        <v>0</v>
      </c>
      <c r="BD96" s="36">
        <f t="shared" si="85"/>
        <v>0</v>
      </c>
      <c r="BE96" s="36">
        <f t="shared" si="85"/>
        <v>0</v>
      </c>
      <c r="BF96" s="36">
        <f t="shared" si="85"/>
        <v>0</v>
      </c>
      <c r="BG96" s="36">
        <f t="shared" si="85"/>
        <v>0</v>
      </c>
      <c r="BH96" s="36">
        <f t="shared" si="85"/>
        <v>0</v>
      </c>
      <c r="BI96" s="36">
        <f t="shared" si="87"/>
        <v>0</v>
      </c>
      <c r="BJ96" s="36">
        <f t="shared" si="88"/>
        <v>0</v>
      </c>
      <c r="BK96" s="36">
        <f t="shared" si="89"/>
        <v>0</v>
      </c>
    </row>
    <row r="97" spans="2:63" x14ac:dyDescent="0.25">
      <c r="B97" t="str">
        <f t="shared" si="81"/>
        <v xml:space="preserve">    - affitti e locazioni passive</v>
      </c>
      <c r="D97" s="36">
        <f t="shared" si="82"/>
        <v>0</v>
      </c>
      <c r="E97" s="36">
        <f t="shared" si="90"/>
        <v>0</v>
      </c>
      <c r="F97" s="36">
        <f t="shared" si="86"/>
        <v>0</v>
      </c>
      <c r="G97" s="36">
        <f t="shared" si="86"/>
        <v>0</v>
      </c>
      <c r="H97" s="36">
        <f t="shared" si="86"/>
        <v>0</v>
      </c>
      <c r="I97" s="36">
        <f t="shared" si="86"/>
        <v>0</v>
      </c>
      <c r="J97" s="36">
        <f t="shared" si="86"/>
        <v>0</v>
      </c>
      <c r="K97" s="36">
        <f t="shared" si="86"/>
        <v>0</v>
      </c>
      <c r="L97" s="36">
        <f t="shared" si="86"/>
        <v>0</v>
      </c>
      <c r="M97" s="36">
        <f t="shared" si="86"/>
        <v>0</v>
      </c>
      <c r="N97" s="36">
        <f t="shared" si="86"/>
        <v>0</v>
      </c>
      <c r="O97" s="36">
        <f t="shared" si="86"/>
        <v>0</v>
      </c>
      <c r="P97" s="36">
        <f t="shared" si="86"/>
        <v>0</v>
      </c>
      <c r="Q97" s="36">
        <f t="shared" si="86"/>
        <v>0</v>
      </c>
      <c r="R97" s="36">
        <f t="shared" si="86"/>
        <v>0</v>
      </c>
      <c r="S97" s="36">
        <f t="shared" si="86"/>
        <v>0</v>
      </c>
      <c r="T97" s="36">
        <f t="shared" si="86"/>
        <v>0</v>
      </c>
      <c r="U97" s="36">
        <f t="shared" si="86"/>
        <v>0</v>
      </c>
      <c r="V97" s="36">
        <f t="shared" si="86"/>
        <v>0</v>
      </c>
      <c r="W97" s="36">
        <f t="shared" si="86"/>
        <v>0</v>
      </c>
      <c r="X97" s="36">
        <f t="shared" si="86"/>
        <v>0</v>
      </c>
      <c r="Y97" s="36">
        <f t="shared" si="86"/>
        <v>0</v>
      </c>
      <c r="Z97" s="36">
        <f t="shared" si="86"/>
        <v>0</v>
      </c>
      <c r="AA97" s="36">
        <f t="shared" si="86"/>
        <v>0</v>
      </c>
      <c r="AB97" s="36">
        <f t="shared" si="86"/>
        <v>0</v>
      </c>
      <c r="AC97" s="36">
        <f t="shared" si="86"/>
        <v>0</v>
      </c>
      <c r="AD97" s="36">
        <f t="shared" si="86"/>
        <v>0</v>
      </c>
      <c r="AE97" s="36">
        <f t="shared" si="86"/>
        <v>0</v>
      </c>
      <c r="AF97" s="36">
        <f t="shared" si="86"/>
        <v>0</v>
      </c>
      <c r="AG97" s="36">
        <f t="shared" si="86"/>
        <v>0</v>
      </c>
      <c r="AH97" s="36">
        <f t="shared" si="86"/>
        <v>0</v>
      </c>
      <c r="AI97" s="36">
        <f t="shared" si="86"/>
        <v>0</v>
      </c>
      <c r="AJ97" s="36">
        <f t="shared" si="86"/>
        <v>0</v>
      </c>
      <c r="AK97" s="36">
        <f t="shared" si="86"/>
        <v>0</v>
      </c>
      <c r="AL97" s="36">
        <f t="shared" si="86"/>
        <v>0</v>
      </c>
      <c r="AM97" s="36">
        <f t="shared" si="86"/>
        <v>0</v>
      </c>
      <c r="AN97" s="36">
        <f t="shared" si="85"/>
        <v>0</v>
      </c>
      <c r="AO97" s="36">
        <f t="shared" si="85"/>
        <v>0</v>
      </c>
      <c r="AP97" s="36">
        <f t="shared" si="85"/>
        <v>0</v>
      </c>
      <c r="AQ97" s="36">
        <f t="shared" si="85"/>
        <v>0</v>
      </c>
      <c r="AR97" s="36">
        <f t="shared" si="85"/>
        <v>0</v>
      </c>
      <c r="AS97" s="36">
        <f t="shared" si="85"/>
        <v>0</v>
      </c>
      <c r="AT97" s="36">
        <f t="shared" si="85"/>
        <v>0</v>
      </c>
      <c r="AU97" s="36">
        <f t="shared" si="85"/>
        <v>0</v>
      </c>
      <c r="AV97" s="36">
        <f t="shared" si="85"/>
        <v>0</v>
      </c>
      <c r="AW97" s="36">
        <f t="shared" si="85"/>
        <v>0</v>
      </c>
      <c r="AX97" s="36">
        <f t="shared" si="85"/>
        <v>0</v>
      </c>
      <c r="AY97" s="36">
        <f t="shared" si="85"/>
        <v>0</v>
      </c>
      <c r="AZ97" s="36">
        <f t="shared" si="85"/>
        <v>0</v>
      </c>
      <c r="BA97" s="36">
        <f t="shared" si="85"/>
        <v>0</v>
      </c>
      <c r="BB97" s="36">
        <f t="shared" si="85"/>
        <v>0</v>
      </c>
      <c r="BC97" s="36">
        <f t="shared" si="85"/>
        <v>0</v>
      </c>
      <c r="BD97" s="36">
        <f t="shared" si="85"/>
        <v>0</v>
      </c>
      <c r="BE97" s="36">
        <f t="shared" si="85"/>
        <v>0</v>
      </c>
      <c r="BF97" s="36">
        <f t="shared" si="85"/>
        <v>0</v>
      </c>
      <c r="BG97" s="36">
        <f t="shared" si="85"/>
        <v>0</v>
      </c>
      <c r="BH97" s="36">
        <f t="shared" si="85"/>
        <v>0</v>
      </c>
      <c r="BI97" s="36">
        <f t="shared" si="87"/>
        <v>0</v>
      </c>
      <c r="BJ97" s="36">
        <f t="shared" si="88"/>
        <v>0</v>
      </c>
      <c r="BK97" s="36">
        <f t="shared" si="89"/>
        <v>0</v>
      </c>
    </row>
    <row r="98" spans="2:63" x14ac:dyDescent="0.25">
      <c r="B98" t="str">
        <f t="shared" si="81"/>
        <v xml:space="preserve">    - altri costi amministrativi</v>
      </c>
      <c r="D98" s="36">
        <f t="shared" si="82"/>
        <v>0</v>
      </c>
      <c r="E98" s="36">
        <f t="shared" si="90"/>
        <v>0</v>
      </c>
      <c r="F98" s="36">
        <f t="shared" si="86"/>
        <v>0</v>
      </c>
      <c r="G98" s="36">
        <f t="shared" si="86"/>
        <v>0</v>
      </c>
      <c r="H98" s="36">
        <f t="shared" si="86"/>
        <v>0</v>
      </c>
      <c r="I98" s="36">
        <f t="shared" si="86"/>
        <v>0</v>
      </c>
      <c r="J98" s="36">
        <f t="shared" si="86"/>
        <v>0</v>
      </c>
      <c r="K98" s="36">
        <f t="shared" si="86"/>
        <v>0</v>
      </c>
      <c r="L98" s="36">
        <f t="shared" si="86"/>
        <v>0</v>
      </c>
      <c r="M98" s="36">
        <f t="shared" si="86"/>
        <v>0</v>
      </c>
      <c r="N98" s="36">
        <f t="shared" si="86"/>
        <v>0</v>
      </c>
      <c r="O98" s="36">
        <f t="shared" si="86"/>
        <v>0</v>
      </c>
      <c r="P98" s="36">
        <f t="shared" si="86"/>
        <v>0</v>
      </c>
      <c r="Q98" s="36">
        <f t="shared" si="86"/>
        <v>0</v>
      </c>
      <c r="R98" s="36">
        <f t="shared" si="86"/>
        <v>0</v>
      </c>
      <c r="S98" s="36">
        <f t="shared" si="86"/>
        <v>0</v>
      </c>
      <c r="T98" s="36">
        <f t="shared" si="86"/>
        <v>0</v>
      </c>
      <c r="U98" s="36">
        <f t="shared" si="86"/>
        <v>0</v>
      </c>
      <c r="V98" s="36">
        <f t="shared" si="86"/>
        <v>0</v>
      </c>
      <c r="W98" s="36">
        <f t="shared" si="86"/>
        <v>0</v>
      </c>
      <c r="X98" s="36">
        <f t="shared" si="86"/>
        <v>0</v>
      </c>
      <c r="Y98" s="36">
        <f t="shared" si="86"/>
        <v>0</v>
      </c>
      <c r="Z98" s="36">
        <f t="shared" si="86"/>
        <v>0</v>
      </c>
      <c r="AA98" s="36">
        <f t="shared" si="86"/>
        <v>0</v>
      </c>
      <c r="AB98" s="36">
        <f t="shared" si="86"/>
        <v>0</v>
      </c>
      <c r="AC98" s="36">
        <f t="shared" si="86"/>
        <v>0</v>
      </c>
      <c r="AD98" s="36">
        <f t="shared" si="86"/>
        <v>0</v>
      </c>
      <c r="AE98" s="36">
        <f t="shared" si="86"/>
        <v>0</v>
      </c>
      <c r="AF98" s="36">
        <f t="shared" si="86"/>
        <v>0</v>
      </c>
      <c r="AG98" s="36">
        <f t="shared" si="86"/>
        <v>0</v>
      </c>
      <c r="AH98" s="36">
        <f t="shared" si="86"/>
        <v>0</v>
      </c>
      <c r="AI98" s="36">
        <f t="shared" si="86"/>
        <v>0</v>
      </c>
      <c r="AJ98" s="36">
        <f t="shared" si="86"/>
        <v>0</v>
      </c>
      <c r="AK98" s="36">
        <f t="shared" si="86"/>
        <v>0</v>
      </c>
      <c r="AL98" s="36">
        <f t="shared" si="86"/>
        <v>0</v>
      </c>
      <c r="AM98" s="36">
        <f t="shared" si="86"/>
        <v>0</v>
      </c>
      <c r="AN98" s="36">
        <f t="shared" si="85"/>
        <v>0</v>
      </c>
      <c r="AO98" s="36">
        <f t="shared" si="85"/>
        <v>0</v>
      </c>
      <c r="AP98" s="36">
        <f t="shared" si="85"/>
        <v>0</v>
      </c>
      <c r="AQ98" s="36">
        <f t="shared" si="85"/>
        <v>0</v>
      </c>
      <c r="AR98" s="36">
        <f t="shared" si="85"/>
        <v>0</v>
      </c>
      <c r="AS98" s="36">
        <f t="shared" si="85"/>
        <v>0</v>
      </c>
      <c r="AT98" s="36">
        <f t="shared" si="85"/>
        <v>0</v>
      </c>
      <c r="AU98" s="36">
        <f t="shared" si="85"/>
        <v>0</v>
      </c>
      <c r="AV98" s="36">
        <f t="shared" si="85"/>
        <v>0</v>
      </c>
      <c r="AW98" s="36">
        <f t="shared" si="85"/>
        <v>0</v>
      </c>
      <c r="AX98" s="36">
        <f t="shared" si="85"/>
        <v>0</v>
      </c>
      <c r="AY98" s="36">
        <f t="shared" si="85"/>
        <v>0</v>
      </c>
      <c r="AZ98" s="36">
        <f t="shared" si="85"/>
        <v>0</v>
      </c>
      <c r="BA98" s="36">
        <f t="shared" si="85"/>
        <v>0</v>
      </c>
      <c r="BB98" s="36">
        <f t="shared" si="85"/>
        <v>0</v>
      </c>
      <c r="BC98" s="36">
        <f t="shared" si="85"/>
        <v>0</v>
      </c>
      <c r="BD98" s="36">
        <f t="shared" si="85"/>
        <v>0</v>
      </c>
      <c r="BE98" s="36">
        <f t="shared" si="85"/>
        <v>0</v>
      </c>
      <c r="BF98" s="36">
        <f t="shared" si="85"/>
        <v>0</v>
      </c>
      <c r="BG98" s="36">
        <f t="shared" si="85"/>
        <v>0</v>
      </c>
      <c r="BH98" s="36">
        <f t="shared" si="85"/>
        <v>0</v>
      </c>
      <c r="BI98" s="36">
        <f t="shared" si="87"/>
        <v>0</v>
      </c>
      <c r="BJ98" s="36">
        <f t="shared" si="88"/>
        <v>0</v>
      </c>
      <c r="BK98" s="36">
        <f t="shared" si="89"/>
        <v>0</v>
      </c>
    </row>
    <row r="99" spans="2:63" x14ac:dyDescent="0.25">
      <c r="B99" t="str">
        <f t="shared" si="81"/>
        <v xml:space="preserve">    - costi diversi</v>
      </c>
      <c r="D99" s="36">
        <f t="shared" si="82"/>
        <v>0</v>
      </c>
      <c r="E99" s="36">
        <f t="shared" si="90"/>
        <v>0</v>
      </c>
      <c r="F99" s="36">
        <f t="shared" si="86"/>
        <v>0</v>
      </c>
      <c r="G99" s="36">
        <f t="shared" si="86"/>
        <v>0</v>
      </c>
      <c r="H99" s="36">
        <f t="shared" si="86"/>
        <v>0</v>
      </c>
      <c r="I99" s="36">
        <f t="shared" si="86"/>
        <v>0</v>
      </c>
      <c r="J99" s="36">
        <f t="shared" si="86"/>
        <v>0</v>
      </c>
      <c r="K99" s="36">
        <f t="shared" si="86"/>
        <v>0</v>
      </c>
      <c r="L99" s="36">
        <f t="shared" si="86"/>
        <v>0</v>
      </c>
      <c r="M99" s="36">
        <f t="shared" si="86"/>
        <v>0</v>
      </c>
      <c r="N99" s="36">
        <f t="shared" si="86"/>
        <v>0</v>
      </c>
      <c r="O99" s="36">
        <f t="shared" si="86"/>
        <v>0</v>
      </c>
      <c r="P99" s="36">
        <f t="shared" si="86"/>
        <v>0</v>
      </c>
      <c r="Q99" s="36">
        <f t="shared" si="86"/>
        <v>0</v>
      </c>
      <c r="R99" s="36">
        <f t="shared" si="86"/>
        <v>0</v>
      </c>
      <c r="S99" s="36">
        <f t="shared" si="86"/>
        <v>0</v>
      </c>
      <c r="T99" s="36">
        <f t="shared" si="86"/>
        <v>0</v>
      </c>
      <c r="U99" s="36">
        <f t="shared" si="86"/>
        <v>0</v>
      </c>
      <c r="V99" s="36">
        <f t="shared" si="86"/>
        <v>0</v>
      </c>
      <c r="W99" s="36">
        <f t="shared" si="86"/>
        <v>0</v>
      </c>
      <c r="X99" s="36">
        <f t="shared" si="86"/>
        <v>0</v>
      </c>
      <c r="Y99" s="36">
        <f t="shared" si="86"/>
        <v>0</v>
      </c>
      <c r="Z99" s="36">
        <f t="shared" si="86"/>
        <v>0</v>
      </c>
      <c r="AA99" s="36">
        <f t="shared" si="86"/>
        <v>0</v>
      </c>
      <c r="AB99" s="36">
        <f t="shared" si="86"/>
        <v>0</v>
      </c>
      <c r="AC99" s="36">
        <f t="shared" si="86"/>
        <v>0</v>
      </c>
      <c r="AD99" s="36">
        <f t="shared" si="86"/>
        <v>0</v>
      </c>
      <c r="AE99" s="36">
        <f t="shared" si="86"/>
        <v>0</v>
      </c>
      <c r="AF99" s="36">
        <f t="shared" si="86"/>
        <v>0</v>
      </c>
      <c r="AG99" s="36">
        <f t="shared" si="86"/>
        <v>0</v>
      </c>
      <c r="AH99" s="36">
        <f t="shared" si="86"/>
        <v>0</v>
      </c>
      <c r="AI99" s="36">
        <f t="shared" si="86"/>
        <v>0</v>
      </c>
      <c r="AJ99" s="36">
        <f t="shared" si="86"/>
        <v>0</v>
      </c>
      <c r="AK99" s="36">
        <f t="shared" si="86"/>
        <v>0</v>
      </c>
      <c r="AL99" s="36">
        <f t="shared" si="86"/>
        <v>0</v>
      </c>
      <c r="AM99" s="36">
        <f t="shared" si="86"/>
        <v>0</v>
      </c>
      <c r="AN99" s="36">
        <f t="shared" si="85"/>
        <v>0</v>
      </c>
      <c r="AO99" s="36">
        <f t="shared" si="85"/>
        <v>0</v>
      </c>
      <c r="AP99" s="36">
        <f t="shared" si="85"/>
        <v>0</v>
      </c>
      <c r="AQ99" s="36">
        <f t="shared" si="85"/>
        <v>0</v>
      </c>
      <c r="AR99" s="36">
        <f t="shared" si="85"/>
        <v>0</v>
      </c>
      <c r="AS99" s="36">
        <f t="shared" si="85"/>
        <v>0</v>
      </c>
      <c r="AT99" s="36">
        <f t="shared" si="85"/>
        <v>0</v>
      </c>
      <c r="AU99" s="36">
        <f t="shared" si="85"/>
        <v>0</v>
      </c>
      <c r="AV99" s="36">
        <f t="shared" si="85"/>
        <v>0</v>
      </c>
      <c r="AW99" s="36">
        <f t="shared" si="85"/>
        <v>0</v>
      </c>
      <c r="AX99" s="36">
        <f t="shared" si="85"/>
        <v>0</v>
      </c>
      <c r="AY99" s="36">
        <f t="shared" si="85"/>
        <v>0</v>
      </c>
      <c r="AZ99" s="36">
        <f t="shared" si="85"/>
        <v>0</v>
      </c>
      <c r="BA99" s="36">
        <f t="shared" si="85"/>
        <v>0</v>
      </c>
      <c r="BB99" s="36">
        <f t="shared" si="85"/>
        <v>0</v>
      </c>
      <c r="BC99" s="36">
        <f t="shared" si="85"/>
        <v>0</v>
      </c>
      <c r="BD99" s="36">
        <f t="shared" si="85"/>
        <v>0</v>
      </c>
      <c r="BE99" s="36">
        <f t="shared" si="85"/>
        <v>0</v>
      </c>
      <c r="BF99" s="36">
        <f t="shared" si="85"/>
        <v>0</v>
      </c>
      <c r="BG99" s="36">
        <f t="shared" si="85"/>
        <v>0</v>
      </c>
      <c r="BH99" s="36">
        <f t="shared" si="85"/>
        <v>0</v>
      </c>
      <c r="BI99" s="36">
        <f t="shared" si="87"/>
        <v>0</v>
      </c>
      <c r="BJ99" s="36">
        <f t="shared" si="88"/>
        <v>0</v>
      </c>
      <c r="BK99" s="36">
        <f t="shared" si="89"/>
        <v>0</v>
      </c>
    </row>
    <row r="100" spans="2:63" x14ac:dyDescent="0.25">
      <c r="B100" t="str">
        <f t="shared" si="81"/>
        <v xml:space="preserve">    - premi assicurativi</v>
      </c>
      <c r="D100" s="36">
        <f t="shared" si="82"/>
        <v>0</v>
      </c>
      <c r="E100" s="36">
        <f t="shared" si="90"/>
        <v>0</v>
      </c>
      <c r="F100" s="36">
        <f t="shared" si="86"/>
        <v>0</v>
      </c>
      <c r="G100" s="36">
        <f t="shared" si="86"/>
        <v>0</v>
      </c>
      <c r="H100" s="36">
        <f t="shared" si="86"/>
        <v>0</v>
      </c>
      <c r="I100" s="36">
        <f t="shared" si="86"/>
        <v>0</v>
      </c>
      <c r="J100" s="36">
        <f t="shared" si="86"/>
        <v>0</v>
      </c>
      <c r="K100" s="36">
        <f t="shared" si="86"/>
        <v>0</v>
      </c>
      <c r="L100" s="36">
        <f t="shared" si="86"/>
        <v>0</v>
      </c>
      <c r="M100" s="36">
        <f t="shared" si="86"/>
        <v>0</v>
      </c>
      <c r="N100" s="36">
        <f t="shared" si="86"/>
        <v>0</v>
      </c>
      <c r="O100" s="36">
        <f t="shared" si="86"/>
        <v>0</v>
      </c>
      <c r="P100" s="36">
        <f t="shared" si="86"/>
        <v>0</v>
      </c>
      <c r="Q100" s="36">
        <f t="shared" si="86"/>
        <v>0</v>
      </c>
      <c r="R100" s="36">
        <f t="shared" si="86"/>
        <v>0</v>
      </c>
      <c r="S100" s="36">
        <f t="shared" si="86"/>
        <v>0</v>
      </c>
      <c r="T100" s="36">
        <f t="shared" si="86"/>
        <v>0</v>
      </c>
      <c r="U100" s="36">
        <f t="shared" si="86"/>
        <v>0</v>
      </c>
      <c r="V100" s="36">
        <f t="shared" si="86"/>
        <v>0</v>
      </c>
      <c r="W100" s="36">
        <f t="shared" si="86"/>
        <v>0</v>
      </c>
      <c r="X100" s="36">
        <f t="shared" si="86"/>
        <v>0</v>
      </c>
      <c r="Y100" s="36">
        <f t="shared" si="86"/>
        <v>0</v>
      </c>
      <c r="Z100" s="36">
        <f t="shared" si="86"/>
        <v>0</v>
      </c>
      <c r="AA100" s="36">
        <f t="shared" si="86"/>
        <v>0</v>
      </c>
      <c r="AB100" s="36">
        <f t="shared" si="86"/>
        <v>0</v>
      </c>
      <c r="AC100" s="36">
        <f t="shared" si="86"/>
        <v>0</v>
      </c>
      <c r="AD100" s="36">
        <f t="shared" si="86"/>
        <v>0</v>
      </c>
      <c r="AE100" s="36">
        <f t="shared" si="86"/>
        <v>0</v>
      </c>
      <c r="AF100" s="36">
        <f t="shared" si="86"/>
        <v>0</v>
      </c>
      <c r="AG100" s="36">
        <f t="shared" si="86"/>
        <v>0</v>
      </c>
      <c r="AH100" s="36">
        <f t="shared" si="86"/>
        <v>0</v>
      </c>
      <c r="AI100" s="36">
        <f t="shared" si="86"/>
        <v>0</v>
      </c>
      <c r="AJ100" s="36">
        <f t="shared" si="86"/>
        <v>0</v>
      </c>
      <c r="AK100" s="36">
        <f t="shared" si="86"/>
        <v>0</v>
      </c>
      <c r="AL100" s="36">
        <f t="shared" si="86"/>
        <v>0</v>
      </c>
      <c r="AM100" s="36">
        <f t="shared" si="86"/>
        <v>0</v>
      </c>
      <c r="AN100" s="36">
        <f t="shared" si="85"/>
        <v>0</v>
      </c>
      <c r="AO100" s="36">
        <f t="shared" si="85"/>
        <v>0</v>
      </c>
      <c r="AP100" s="36">
        <f t="shared" si="85"/>
        <v>0</v>
      </c>
      <c r="AQ100" s="36">
        <f t="shared" si="85"/>
        <v>0</v>
      </c>
      <c r="AR100" s="36">
        <f t="shared" si="85"/>
        <v>0</v>
      </c>
      <c r="AS100" s="36">
        <f t="shared" si="85"/>
        <v>0</v>
      </c>
      <c r="AT100" s="36">
        <f t="shared" si="85"/>
        <v>0</v>
      </c>
      <c r="AU100" s="36">
        <f t="shared" si="85"/>
        <v>0</v>
      </c>
      <c r="AV100" s="36">
        <f t="shared" si="85"/>
        <v>0</v>
      </c>
      <c r="AW100" s="36">
        <f t="shared" si="85"/>
        <v>0</v>
      </c>
      <c r="AX100" s="36">
        <f t="shared" si="85"/>
        <v>0</v>
      </c>
      <c r="AY100" s="36">
        <f t="shared" si="85"/>
        <v>0</v>
      </c>
      <c r="AZ100" s="36">
        <f t="shared" si="85"/>
        <v>0</v>
      </c>
      <c r="BA100" s="36">
        <f t="shared" si="85"/>
        <v>0</v>
      </c>
      <c r="BB100" s="36">
        <f t="shared" si="85"/>
        <v>0</v>
      </c>
      <c r="BC100" s="36">
        <f t="shared" si="85"/>
        <v>0</v>
      </c>
      <c r="BD100" s="36">
        <f t="shared" si="85"/>
        <v>0</v>
      </c>
      <c r="BE100" s="36">
        <f t="shared" si="85"/>
        <v>0</v>
      </c>
      <c r="BF100" s="36">
        <f t="shared" si="85"/>
        <v>0</v>
      </c>
      <c r="BG100" s="36">
        <f t="shared" si="85"/>
        <v>0</v>
      </c>
      <c r="BH100" s="36">
        <f t="shared" si="85"/>
        <v>0</v>
      </c>
      <c r="BI100" s="36">
        <f t="shared" si="87"/>
        <v>0</v>
      </c>
      <c r="BJ100" s="36">
        <f t="shared" si="88"/>
        <v>0</v>
      </c>
      <c r="BK100" s="36">
        <f t="shared" si="89"/>
        <v>0</v>
      </c>
    </row>
    <row r="101" spans="2:63" s="92" customFormat="1" x14ac:dyDescent="0.25">
      <c r="C101" s="92" t="s">
        <v>143</v>
      </c>
      <c r="D101" s="63">
        <f>SUM(D79:D100)</f>
        <v>0</v>
      </c>
      <c r="E101" s="63">
        <f t="shared" ref="E101:AM101" si="91">SUM(E79:E100)</f>
        <v>0</v>
      </c>
      <c r="F101" s="63">
        <f t="shared" si="91"/>
        <v>0</v>
      </c>
      <c r="G101" s="63">
        <f t="shared" si="91"/>
        <v>0</v>
      </c>
      <c r="H101" s="63">
        <f t="shared" si="91"/>
        <v>0</v>
      </c>
      <c r="I101" s="63">
        <f t="shared" si="91"/>
        <v>0</v>
      </c>
      <c r="J101" s="63">
        <f t="shared" si="91"/>
        <v>0</v>
      </c>
      <c r="K101" s="63">
        <f t="shared" si="91"/>
        <v>0</v>
      </c>
      <c r="L101" s="63">
        <f t="shared" si="91"/>
        <v>0</v>
      </c>
      <c r="M101" s="63">
        <f t="shared" si="91"/>
        <v>0</v>
      </c>
      <c r="N101" s="63">
        <f t="shared" si="91"/>
        <v>0</v>
      </c>
      <c r="O101" s="63">
        <f t="shared" si="91"/>
        <v>0</v>
      </c>
      <c r="P101" s="63">
        <f t="shared" si="91"/>
        <v>0</v>
      </c>
      <c r="Q101" s="63">
        <f t="shared" si="91"/>
        <v>0</v>
      </c>
      <c r="R101" s="63">
        <f t="shared" si="91"/>
        <v>0</v>
      </c>
      <c r="S101" s="63">
        <f t="shared" si="91"/>
        <v>0</v>
      </c>
      <c r="T101" s="63">
        <f t="shared" si="91"/>
        <v>0</v>
      </c>
      <c r="U101" s="63">
        <f t="shared" si="91"/>
        <v>0</v>
      </c>
      <c r="V101" s="63">
        <f t="shared" si="91"/>
        <v>0</v>
      </c>
      <c r="W101" s="63">
        <f t="shared" si="91"/>
        <v>0</v>
      </c>
      <c r="X101" s="63">
        <f t="shared" si="91"/>
        <v>0</v>
      </c>
      <c r="Y101" s="63">
        <f t="shared" si="91"/>
        <v>0</v>
      </c>
      <c r="Z101" s="63">
        <f t="shared" si="91"/>
        <v>0</v>
      </c>
      <c r="AA101" s="63">
        <f t="shared" si="91"/>
        <v>0</v>
      </c>
      <c r="AB101" s="63">
        <f t="shared" si="91"/>
        <v>0</v>
      </c>
      <c r="AC101" s="63">
        <f t="shared" si="91"/>
        <v>0</v>
      </c>
      <c r="AD101" s="63">
        <f t="shared" si="91"/>
        <v>0</v>
      </c>
      <c r="AE101" s="63">
        <f t="shared" si="91"/>
        <v>0</v>
      </c>
      <c r="AF101" s="63">
        <f t="shared" si="91"/>
        <v>0</v>
      </c>
      <c r="AG101" s="63">
        <f t="shared" si="91"/>
        <v>0</v>
      </c>
      <c r="AH101" s="63">
        <f t="shared" si="91"/>
        <v>0</v>
      </c>
      <c r="AI101" s="63">
        <f t="shared" si="91"/>
        <v>0</v>
      </c>
      <c r="AJ101" s="63">
        <f t="shared" si="91"/>
        <v>0</v>
      </c>
      <c r="AK101" s="63">
        <f t="shared" si="91"/>
        <v>0</v>
      </c>
      <c r="AL101" s="63">
        <f t="shared" si="91"/>
        <v>0</v>
      </c>
      <c r="AM101" s="63">
        <f t="shared" si="91"/>
        <v>0</v>
      </c>
      <c r="AN101" s="63">
        <f t="shared" ref="AN101:BI101" si="92">SUM(AN79:AN100)</f>
        <v>0</v>
      </c>
      <c r="AO101" s="63">
        <f t="shared" si="92"/>
        <v>0</v>
      </c>
      <c r="AP101" s="63">
        <f t="shared" si="92"/>
        <v>0</v>
      </c>
      <c r="AQ101" s="63">
        <f t="shared" si="92"/>
        <v>0</v>
      </c>
      <c r="AR101" s="63">
        <f t="shared" si="92"/>
        <v>0</v>
      </c>
      <c r="AS101" s="63">
        <f t="shared" si="92"/>
        <v>0</v>
      </c>
      <c r="AT101" s="63">
        <f t="shared" si="92"/>
        <v>0</v>
      </c>
      <c r="AU101" s="63">
        <f t="shared" si="92"/>
        <v>0</v>
      </c>
      <c r="AV101" s="63">
        <f t="shared" si="92"/>
        <v>0</v>
      </c>
      <c r="AW101" s="63">
        <f t="shared" si="92"/>
        <v>0</v>
      </c>
      <c r="AX101" s="63">
        <f t="shared" si="92"/>
        <v>0</v>
      </c>
      <c r="AY101" s="63">
        <f t="shared" si="92"/>
        <v>0</v>
      </c>
      <c r="AZ101" s="63">
        <f t="shared" si="92"/>
        <v>0</v>
      </c>
      <c r="BA101" s="63">
        <f t="shared" si="92"/>
        <v>0</v>
      </c>
      <c r="BB101" s="63">
        <f t="shared" si="92"/>
        <v>0</v>
      </c>
      <c r="BC101" s="63">
        <f t="shared" si="92"/>
        <v>0</v>
      </c>
      <c r="BD101" s="63">
        <f t="shared" si="92"/>
        <v>0</v>
      </c>
      <c r="BE101" s="63">
        <f t="shared" si="92"/>
        <v>0</v>
      </c>
      <c r="BF101" s="63">
        <f t="shared" si="92"/>
        <v>0</v>
      </c>
      <c r="BG101" s="63">
        <f t="shared" si="92"/>
        <v>0</v>
      </c>
      <c r="BH101" s="63">
        <f t="shared" si="92"/>
        <v>0</v>
      </c>
      <c r="BI101" s="63">
        <f t="shared" si="92"/>
        <v>0</v>
      </c>
      <c r="BJ101" s="63">
        <f t="shared" ref="BJ101:BK101" si="93">SUM(BJ79:BJ100)</f>
        <v>0</v>
      </c>
      <c r="BK101" s="63">
        <f t="shared" si="93"/>
        <v>0</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BJ46"/>
  <sheetViews>
    <sheetView showGridLines="0" workbookViewId="0">
      <selection activeCell="C17" sqref="C17:BJ17"/>
    </sheetView>
  </sheetViews>
  <sheetFormatPr defaultRowHeight="15" x14ac:dyDescent="0.25"/>
  <cols>
    <col min="1" max="1" width="34.42578125" customWidth="1"/>
    <col min="2" max="2" width="9.5703125" bestFit="1" customWidth="1"/>
    <col min="3" max="3" width="21.7109375" bestFit="1" customWidth="1"/>
    <col min="5" max="5" width="10.42578125" bestFit="1" customWidth="1"/>
    <col min="6" max="6" width="11.85546875" bestFit="1" customWidth="1"/>
    <col min="7" max="7" width="12.140625" bestFit="1" customWidth="1"/>
    <col min="8" max="8" width="12.28515625" bestFit="1" customWidth="1"/>
    <col min="9" max="9" width="14.42578125" bestFit="1" customWidth="1"/>
  </cols>
  <sheetData>
    <row r="1" spans="1:62" x14ac:dyDescent="0.25">
      <c r="E1" s="29" t="s">
        <v>135</v>
      </c>
      <c r="F1" t="s">
        <v>136</v>
      </c>
      <c r="G1" s="30" t="s">
        <v>137</v>
      </c>
      <c r="H1" s="31" t="s">
        <v>138</v>
      </c>
      <c r="I1" s="32" t="s">
        <v>139</v>
      </c>
    </row>
    <row r="2" spans="1:62" x14ac:dyDescent="0.25">
      <c r="A2" t="s">
        <v>200</v>
      </c>
      <c r="B2" s="96"/>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row>
    <row r="3" spans="1:62" x14ac:dyDescent="0.25">
      <c r="A3" t="s">
        <v>201</v>
      </c>
      <c r="B3" s="52">
        <f>+I_Personale!B4</f>
        <v>0</v>
      </c>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row>
    <row r="4" spans="1:62" x14ac:dyDescent="0.25">
      <c r="A4" t="s">
        <v>202</v>
      </c>
      <c r="B4" s="172">
        <f>+I_Personale!B5</f>
        <v>0</v>
      </c>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row>
    <row r="5" spans="1:62" x14ac:dyDescent="0.25">
      <c r="A5" t="s">
        <v>203</v>
      </c>
      <c r="B5" s="172">
        <f>+I_Personale!B6</f>
        <v>0</v>
      </c>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row>
    <row r="6" spans="1:62" x14ac:dyDescent="0.25">
      <c r="A6" t="s">
        <v>204</v>
      </c>
      <c r="B6" s="172">
        <f>+I_Personale!B7</f>
        <v>0</v>
      </c>
      <c r="C6" s="72" t="s">
        <v>232</v>
      </c>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row>
    <row r="7" spans="1:62" x14ac:dyDescent="0.25">
      <c r="B7" s="72"/>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row>
    <row r="8" spans="1:62" x14ac:dyDescent="0.25">
      <c r="B8" s="72"/>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row>
    <row r="9" spans="1:62" ht="30.75" thickBot="1" x14ac:dyDescent="0.3">
      <c r="A9" s="76"/>
      <c r="B9" s="77"/>
      <c r="C9" s="78" t="str">
        <f>+IF($B$10&gt;12,"inserire mese","")</f>
        <v>inserire mese</v>
      </c>
      <c r="D9" s="78" t="str">
        <f>+IF($B$10&gt;13,"inserire mese","")</f>
        <v>inserire mese</v>
      </c>
      <c r="E9" s="78" t="str">
        <f>+IF($B$10&gt;14,"inserire mese","")</f>
        <v>inserire mese</v>
      </c>
      <c r="F9" s="78" t="str">
        <f>+IF($B$10&gt;15,"inserire mese","")</f>
        <v>inserire mese</v>
      </c>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row>
    <row r="10" spans="1:62" ht="15.75" thickTop="1" x14ac:dyDescent="0.25">
      <c r="A10" t="s">
        <v>205</v>
      </c>
      <c r="B10" s="95">
        <f>+I_Personale!B11</f>
        <v>16</v>
      </c>
      <c r="C10" s="72" t="str">
        <f>+I_Personale!C11</f>
        <v>febbraio</v>
      </c>
      <c r="D10" s="72" t="str">
        <f>+I_Personale!D11</f>
        <v>marzo</v>
      </c>
      <c r="E10" s="72" t="str">
        <f>+I_Personale!E11</f>
        <v>aprile</v>
      </c>
      <c r="F10" s="72" t="str">
        <f>+I_Personale!F11</f>
        <v>maggio</v>
      </c>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row>
    <row r="11" spans="1:62" x14ac:dyDescent="0.25">
      <c r="A11" s="76"/>
      <c r="B11" s="80"/>
      <c r="C11" s="79"/>
      <c r="D11" s="79"/>
      <c r="E11" s="79"/>
      <c r="F11" s="79"/>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row>
    <row r="12" spans="1:62" x14ac:dyDescent="0.25">
      <c r="A12" t="s">
        <v>207</v>
      </c>
      <c r="B12" s="173">
        <f>+I_Personale!B13</f>
        <v>0</v>
      </c>
      <c r="C12" s="79"/>
      <c r="D12" s="79"/>
      <c r="E12" s="79"/>
      <c r="F12" s="79"/>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row>
    <row r="13" spans="1:62" x14ac:dyDescent="0.25">
      <c r="A13" s="76"/>
      <c r="B13" s="72"/>
      <c r="C13" s="72"/>
      <c r="D13" s="72"/>
      <c r="E13" s="72"/>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row>
    <row r="14" spans="1:62" x14ac:dyDescent="0.25">
      <c r="A14" s="76"/>
      <c r="B14" s="72"/>
      <c r="C14" s="72"/>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row>
    <row r="15" spans="1:62" x14ac:dyDescent="0.25">
      <c r="A15" s="72"/>
      <c r="B15" s="72"/>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row>
    <row r="16" spans="1:62" x14ac:dyDescent="0.25">
      <c r="A16" t="s">
        <v>208</v>
      </c>
      <c r="B16" s="72"/>
      <c r="C16" s="56" t="str">
        <f>+SPm!C2</f>
        <v>gen 2014</v>
      </c>
      <c r="D16" s="56">
        <f>+SPm!D2</f>
        <v>41698</v>
      </c>
      <c r="E16" s="56">
        <f>+SPm!E2</f>
        <v>41729</v>
      </c>
      <c r="F16" s="56">
        <f>+SPm!F2</f>
        <v>41759</v>
      </c>
      <c r="G16" s="56">
        <f>+SPm!G2</f>
        <v>41790</v>
      </c>
      <c r="H16" s="56">
        <f>+SPm!H2</f>
        <v>41820</v>
      </c>
      <c r="I16" s="56">
        <f>+SPm!I2</f>
        <v>41851</v>
      </c>
      <c r="J16" s="56">
        <f>+SPm!J2</f>
        <v>41882</v>
      </c>
      <c r="K16" s="56">
        <f>+SPm!K2</f>
        <v>41912</v>
      </c>
      <c r="L16" s="56">
        <f>+SPm!L2</f>
        <v>41943</v>
      </c>
      <c r="M16" s="56">
        <f>+SPm!M2</f>
        <v>41973</v>
      </c>
      <c r="N16" s="56">
        <f>+SPm!N2</f>
        <v>42004</v>
      </c>
      <c r="O16" s="56">
        <f>+SPm!O2</f>
        <v>42035</v>
      </c>
      <c r="P16" s="56">
        <f>+SPm!P2</f>
        <v>42063</v>
      </c>
      <c r="Q16" s="56">
        <f>+SPm!Q2</f>
        <v>42094</v>
      </c>
      <c r="R16" s="56">
        <f>+SPm!R2</f>
        <v>42124</v>
      </c>
      <c r="S16" s="56">
        <f>+SPm!S2</f>
        <v>42155</v>
      </c>
      <c r="T16" s="56">
        <f>+SPm!T2</f>
        <v>42185</v>
      </c>
      <c r="U16" s="56">
        <f>+SPm!U2</f>
        <v>42216</v>
      </c>
      <c r="V16" s="56">
        <f>+SPm!V2</f>
        <v>42247</v>
      </c>
      <c r="W16" s="56">
        <f>+SPm!W2</f>
        <v>42277</v>
      </c>
      <c r="X16" s="56">
        <f>+SPm!X2</f>
        <v>42308</v>
      </c>
      <c r="Y16" s="56">
        <f>+SPm!Y2</f>
        <v>42338</v>
      </c>
      <c r="Z16" s="56">
        <f>+SPm!Z2</f>
        <v>42369</v>
      </c>
      <c r="AA16" s="56">
        <f>+SPm!AA2</f>
        <v>42400</v>
      </c>
      <c r="AB16" s="56">
        <f>+SPm!AB2</f>
        <v>42429</v>
      </c>
      <c r="AC16" s="56">
        <f>+SPm!AC2</f>
        <v>42460</v>
      </c>
      <c r="AD16" s="56">
        <f>+SPm!AD2</f>
        <v>42490</v>
      </c>
      <c r="AE16" s="56">
        <f>+SPm!AE2</f>
        <v>42521</v>
      </c>
      <c r="AF16" s="56">
        <f>+SPm!AF2</f>
        <v>42551</v>
      </c>
      <c r="AG16" s="56">
        <f>+SPm!AG2</f>
        <v>42582</v>
      </c>
      <c r="AH16" s="56">
        <f>+SPm!AH2</f>
        <v>42613</v>
      </c>
      <c r="AI16" s="56">
        <f>+SPm!AI2</f>
        <v>42643</v>
      </c>
      <c r="AJ16" s="56">
        <f>+SPm!AJ2</f>
        <v>42674</v>
      </c>
      <c r="AK16" s="56">
        <f>+SPm!AK2</f>
        <v>42704</v>
      </c>
      <c r="AL16" s="56">
        <f>+SPm!AL2</f>
        <v>42735</v>
      </c>
      <c r="AM16" s="56">
        <f>+SPm!AM2</f>
        <v>42766</v>
      </c>
      <c r="AN16" s="56">
        <f>+SPm!AN2</f>
        <v>42794</v>
      </c>
      <c r="AO16" s="56">
        <f>+SPm!AO2</f>
        <v>42825</v>
      </c>
      <c r="AP16" s="56">
        <f>+SPm!AP2</f>
        <v>42855</v>
      </c>
      <c r="AQ16" s="56">
        <f>+SPm!AQ2</f>
        <v>42886</v>
      </c>
      <c r="AR16" s="56">
        <f>+SPm!AR2</f>
        <v>42916</v>
      </c>
      <c r="AS16" s="56">
        <f>+SPm!AS2</f>
        <v>42947</v>
      </c>
      <c r="AT16" s="56">
        <f>+SPm!AT2</f>
        <v>42978</v>
      </c>
      <c r="AU16" s="56">
        <f>+SPm!AU2</f>
        <v>43008</v>
      </c>
      <c r="AV16" s="56">
        <f>+SPm!AV2</f>
        <v>43039</v>
      </c>
      <c r="AW16" s="56">
        <f>+SPm!AW2</f>
        <v>43069</v>
      </c>
      <c r="AX16" s="56">
        <f>+SPm!AX2</f>
        <v>43100</v>
      </c>
      <c r="AY16" s="56">
        <f>+SPm!AY2</f>
        <v>43131</v>
      </c>
      <c r="AZ16" s="56">
        <f>+SPm!AZ2</f>
        <v>43159</v>
      </c>
      <c r="BA16" s="56">
        <f>+SPm!BA2</f>
        <v>43190</v>
      </c>
      <c r="BB16" s="56">
        <f>+SPm!BB2</f>
        <v>43220</v>
      </c>
      <c r="BC16" s="56">
        <f>+SPm!BC2</f>
        <v>43251</v>
      </c>
      <c r="BD16" s="56">
        <f>+SPm!BD2</f>
        <v>43281</v>
      </c>
      <c r="BE16" s="56">
        <f>+SPm!BE2</f>
        <v>43312</v>
      </c>
      <c r="BF16" s="56">
        <f>+SPm!BF2</f>
        <v>43343</v>
      </c>
      <c r="BG16" s="56">
        <f>+SPm!BG2</f>
        <v>43373</v>
      </c>
      <c r="BH16" s="56">
        <f>+SPm!BH2</f>
        <v>43404</v>
      </c>
      <c r="BI16" s="56">
        <f>+SPm!BI2</f>
        <v>43434</v>
      </c>
      <c r="BJ16" s="56">
        <f>+SPm!BJ2</f>
        <v>43465</v>
      </c>
    </row>
    <row r="17" spans="1:62" x14ac:dyDescent="0.25">
      <c r="A17" t="s">
        <v>209</v>
      </c>
      <c r="B17" s="72"/>
      <c r="C17" s="46">
        <f>+I_Personale!C18</f>
        <v>0</v>
      </c>
      <c r="D17" s="46">
        <f>+I_Personale!D18</f>
        <v>0</v>
      </c>
      <c r="E17" s="46">
        <f>+I_Personale!E18</f>
        <v>0</v>
      </c>
      <c r="F17" s="46">
        <f>+I_Personale!F18</f>
        <v>0</v>
      </c>
      <c r="G17" s="46">
        <f>+I_Personale!G18</f>
        <v>0</v>
      </c>
      <c r="H17" s="46">
        <f>+I_Personale!H18</f>
        <v>0</v>
      </c>
      <c r="I17" s="46">
        <f>+I_Personale!I18</f>
        <v>0</v>
      </c>
      <c r="J17" s="46">
        <f>+I_Personale!J18</f>
        <v>0</v>
      </c>
      <c r="K17" s="46">
        <f>+I_Personale!K18</f>
        <v>0</v>
      </c>
      <c r="L17" s="46">
        <f>+I_Personale!L18</f>
        <v>0</v>
      </c>
      <c r="M17" s="46">
        <f>+I_Personale!M18</f>
        <v>0</v>
      </c>
      <c r="N17" s="46">
        <f>+I_Personale!N18</f>
        <v>0</v>
      </c>
      <c r="O17" s="46">
        <f>+I_Personale!O18</f>
        <v>0</v>
      </c>
      <c r="P17" s="46">
        <f>+I_Personale!P18</f>
        <v>0</v>
      </c>
      <c r="Q17" s="46">
        <f>+I_Personale!Q18</f>
        <v>0</v>
      </c>
      <c r="R17" s="46">
        <f>+I_Personale!R18</f>
        <v>0</v>
      </c>
      <c r="S17" s="46">
        <f>+I_Personale!S18</f>
        <v>0</v>
      </c>
      <c r="T17" s="46">
        <f>+I_Personale!T18</f>
        <v>0</v>
      </c>
      <c r="U17" s="46">
        <f>+I_Personale!U18</f>
        <v>0</v>
      </c>
      <c r="V17" s="46">
        <f>+I_Personale!V18</f>
        <v>0</v>
      </c>
      <c r="W17" s="46">
        <f>+I_Personale!W18</f>
        <v>0</v>
      </c>
      <c r="X17" s="46">
        <f>+I_Personale!X18</f>
        <v>0</v>
      </c>
      <c r="Y17" s="46">
        <f>+I_Personale!Y18</f>
        <v>0</v>
      </c>
      <c r="Z17" s="46">
        <f>+I_Personale!Z18</f>
        <v>0</v>
      </c>
      <c r="AA17" s="46">
        <f>+I_Personale!AA18</f>
        <v>0</v>
      </c>
      <c r="AB17" s="46">
        <f>+I_Personale!AB18</f>
        <v>0</v>
      </c>
      <c r="AC17" s="46">
        <f>+I_Personale!AC18</f>
        <v>0</v>
      </c>
      <c r="AD17" s="46">
        <f>+I_Personale!AD18</f>
        <v>0</v>
      </c>
      <c r="AE17" s="46">
        <f>+I_Personale!AE18</f>
        <v>0</v>
      </c>
      <c r="AF17" s="46">
        <f>+I_Personale!AF18</f>
        <v>0</v>
      </c>
      <c r="AG17" s="46">
        <f>+I_Personale!AG18</f>
        <v>0</v>
      </c>
      <c r="AH17" s="46">
        <f>+I_Personale!AH18</f>
        <v>0</v>
      </c>
      <c r="AI17" s="46">
        <f>+I_Personale!AI18</f>
        <v>0</v>
      </c>
      <c r="AJ17" s="46">
        <f>+I_Personale!AJ18</f>
        <v>0</v>
      </c>
      <c r="AK17" s="46">
        <f>+I_Personale!AK18</f>
        <v>0</v>
      </c>
      <c r="AL17" s="46">
        <f>+I_Personale!AL18</f>
        <v>0</v>
      </c>
      <c r="AM17" s="46">
        <f>+I_Personale!AM18</f>
        <v>0</v>
      </c>
      <c r="AN17" s="46">
        <f>+I_Personale!AN18</f>
        <v>0</v>
      </c>
      <c r="AO17" s="46">
        <f>+I_Personale!AO18</f>
        <v>0</v>
      </c>
      <c r="AP17" s="46">
        <f>+I_Personale!AP18</f>
        <v>0</v>
      </c>
      <c r="AQ17" s="46">
        <f>+I_Personale!AQ18</f>
        <v>0</v>
      </c>
      <c r="AR17" s="46">
        <f>+I_Personale!AR18</f>
        <v>0</v>
      </c>
      <c r="AS17" s="46">
        <f>+I_Personale!AS18</f>
        <v>0</v>
      </c>
      <c r="AT17" s="46">
        <f>+I_Personale!AT18</f>
        <v>0</v>
      </c>
      <c r="AU17" s="46">
        <f>+I_Personale!AU18</f>
        <v>0</v>
      </c>
      <c r="AV17" s="46">
        <f>+I_Personale!AV18</f>
        <v>0</v>
      </c>
      <c r="AW17" s="46">
        <f>+I_Personale!AW18</f>
        <v>0</v>
      </c>
      <c r="AX17" s="46">
        <f>+I_Personale!AX18</f>
        <v>0</v>
      </c>
      <c r="AY17" s="46">
        <f>+I_Personale!AY18</f>
        <v>0</v>
      </c>
      <c r="AZ17" s="46">
        <f>+I_Personale!AZ18</f>
        <v>0</v>
      </c>
      <c r="BA17" s="46">
        <f>+I_Personale!BA18</f>
        <v>0</v>
      </c>
      <c r="BB17" s="46">
        <f>+I_Personale!BB18</f>
        <v>0</v>
      </c>
      <c r="BC17" s="46">
        <f>+I_Personale!BC18</f>
        <v>0</v>
      </c>
      <c r="BD17" s="46">
        <f>+I_Personale!BD18</f>
        <v>0</v>
      </c>
      <c r="BE17" s="46">
        <f>+I_Personale!BE18</f>
        <v>0</v>
      </c>
      <c r="BF17" s="46">
        <f>+I_Personale!BF18</f>
        <v>0</v>
      </c>
      <c r="BG17" s="46">
        <f>+I_Personale!BG18</f>
        <v>0</v>
      </c>
      <c r="BH17" s="46">
        <f>+I_Personale!BH18</f>
        <v>0</v>
      </c>
      <c r="BI17" s="46">
        <f>+I_Personale!BI18</f>
        <v>0</v>
      </c>
      <c r="BJ17" s="46">
        <f>+I_Personale!BJ18</f>
        <v>0</v>
      </c>
    </row>
    <row r="18" spans="1:62" x14ac:dyDescent="0.25">
      <c r="A18" s="76"/>
      <c r="B18" s="72"/>
      <c r="C18" s="72"/>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row>
    <row r="19" spans="1:62" x14ac:dyDescent="0.25">
      <c r="A19" s="76"/>
      <c r="B19" s="72"/>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row>
    <row r="20" spans="1:62" x14ac:dyDescent="0.25">
      <c r="A20" s="76"/>
      <c r="B20" s="72"/>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row>
    <row r="21" spans="1:62" x14ac:dyDescent="0.25">
      <c r="A21" s="76"/>
      <c r="B21" s="7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c r="BA21" s="72"/>
      <c r="BB21" s="72"/>
      <c r="BC21" s="72"/>
      <c r="BD21" s="72"/>
      <c r="BE21" s="72"/>
      <c r="BF21" s="72"/>
      <c r="BG21" s="72"/>
      <c r="BH21" s="72"/>
      <c r="BI21" s="72"/>
      <c r="BJ21" s="72"/>
    </row>
    <row r="22" spans="1:62" s="82" customFormat="1" ht="12" x14ac:dyDescent="0.2">
      <c r="A22" s="82" t="s">
        <v>194</v>
      </c>
      <c r="C22" s="82">
        <v>0</v>
      </c>
      <c r="D22" s="82">
        <v>0</v>
      </c>
      <c r="E22" s="82">
        <v>0</v>
      </c>
      <c r="F22" s="82">
        <v>0</v>
      </c>
      <c r="G22" s="82">
        <v>0</v>
      </c>
      <c r="H22" s="82">
        <v>0</v>
      </c>
      <c r="I22" s="82">
        <v>0</v>
      </c>
      <c r="J22" s="82">
        <v>0</v>
      </c>
      <c r="K22" s="82">
        <v>0</v>
      </c>
      <c r="L22" s="82">
        <v>0</v>
      </c>
      <c r="M22" s="82">
        <v>0</v>
      </c>
      <c r="N22" s="82">
        <v>0</v>
      </c>
      <c r="O22" s="82">
        <v>1</v>
      </c>
      <c r="P22" s="82">
        <v>1</v>
      </c>
      <c r="Q22" s="82">
        <v>1</v>
      </c>
      <c r="R22" s="82">
        <v>1</v>
      </c>
      <c r="S22" s="82">
        <v>1</v>
      </c>
      <c r="T22" s="82">
        <v>1</v>
      </c>
      <c r="U22" s="82">
        <v>1</v>
      </c>
      <c r="V22" s="82">
        <v>1</v>
      </c>
      <c r="W22" s="82">
        <v>1</v>
      </c>
      <c r="X22" s="82">
        <v>1</v>
      </c>
      <c r="Y22" s="82">
        <v>1</v>
      </c>
      <c r="Z22" s="82">
        <v>1</v>
      </c>
      <c r="AA22" s="82">
        <v>2</v>
      </c>
      <c r="AB22" s="82">
        <v>2</v>
      </c>
      <c r="AC22" s="82">
        <v>2</v>
      </c>
      <c r="AD22" s="82">
        <v>2</v>
      </c>
      <c r="AE22" s="82">
        <v>2</v>
      </c>
      <c r="AF22" s="82">
        <v>2</v>
      </c>
      <c r="AG22" s="82">
        <v>2</v>
      </c>
      <c r="AH22" s="82">
        <v>2</v>
      </c>
      <c r="AI22" s="82">
        <v>2</v>
      </c>
      <c r="AJ22" s="82">
        <v>2</v>
      </c>
      <c r="AK22" s="82">
        <v>2</v>
      </c>
      <c r="AL22" s="82">
        <v>2</v>
      </c>
      <c r="AM22" s="82">
        <v>2</v>
      </c>
      <c r="AN22" s="82">
        <v>2</v>
      </c>
      <c r="AO22" s="82">
        <v>2</v>
      </c>
      <c r="AP22" s="82">
        <v>2</v>
      </c>
      <c r="AQ22" s="82">
        <v>2</v>
      </c>
      <c r="AR22" s="82">
        <v>2</v>
      </c>
      <c r="AS22" s="82">
        <v>2</v>
      </c>
      <c r="AT22" s="82">
        <v>2</v>
      </c>
      <c r="AU22" s="82">
        <v>2</v>
      </c>
      <c r="AV22" s="82">
        <v>2</v>
      </c>
      <c r="AW22" s="82">
        <v>2</v>
      </c>
      <c r="AX22" s="82">
        <v>2</v>
      </c>
      <c r="AY22" s="82">
        <v>2</v>
      </c>
      <c r="AZ22" s="82">
        <v>2</v>
      </c>
      <c r="BA22" s="82">
        <v>2</v>
      </c>
      <c r="BB22" s="82">
        <v>2</v>
      </c>
      <c r="BC22" s="82">
        <v>2</v>
      </c>
      <c r="BD22" s="82">
        <v>2</v>
      </c>
      <c r="BE22" s="82">
        <v>2</v>
      </c>
      <c r="BF22" s="82">
        <v>2</v>
      </c>
      <c r="BG22" s="82">
        <v>2</v>
      </c>
      <c r="BH22" s="82">
        <v>2</v>
      </c>
      <c r="BI22" s="82">
        <v>2</v>
      </c>
      <c r="BJ22" s="82">
        <v>2</v>
      </c>
    </row>
    <row r="23" spans="1:62" x14ac:dyDescent="0.25">
      <c r="A23" t="s">
        <v>210</v>
      </c>
      <c r="B23" s="72"/>
      <c r="C23" s="56" t="str">
        <f>+C16</f>
        <v>gen 2014</v>
      </c>
      <c r="D23" s="56">
        <f t="shared" ref="D23:AL23" si="0">+D16</f>
        <v>41698</v>
      </c>
      <c r="E23" s="56">
        <f t="shared" si="0"/>
        <v>41729</v>
      </c>
      <c r="F23" s="56">
        <f t="shared" si="0"/>
        <v>41759</v>
      </c>
      <c r="G23" s="56">
        <f t="shared" si="0"/>
        <v>41790</v>
      </c>
      <c r="H23" s="56">
        <f t="shared" si="0"/>
        <v>41820</v>
      </c>
      <c r="I23" s="56">
        <f t="shared" si="0"/>
        <v>41851</v>
      </c>
      <c r="J23" s="56">
        <f t="shared" si="0"/>
        <v>41882</v>
      </c>
      <c r="K23" s="56">
        <f t="shared" si="0"/>
        <v>41912</v>
      </c>
      <c r="L23" s="56">
        <f t="shared" si="0"/>
        <v>41943</v>
      </c>
      <c r="M23" s="56">
        <f t="shared" si="0"/>
        <v>41973</v>
      </c>
      <c r="N23" s="56">
        <f t="shared" si="0"/>
        <v>42004</v>
      </c>
      <c r="O23" s="56">
        <f t="shared" si="0"/>
        <v>42035</v>
      </c>
      <c r="P23" s="56">
        <f t="shared" si="0"/>
        <v>42063</v>
      </c>
      <c r="Q23" s="56">
        <f t="shared" si="0"/>
        <v>42094</v>
      </c>
      <c r="R23" s="56">
        <f t="shared" si="0"/>
        <v>42124</v>
      </c>
      <c r="S23" s="56">
        <f t="shared" si="0"/>
        <v>42155</v>
      </c>
      <c r="T23" s="56">
        <f t="shared" si="0"/>
        <v>42185</v>
      </c>
      <c r="U23" s="56">
        <f t="shared" si="0"/>
        <v>42216</v>
      </c>
      <c r="V23" s="56">
        <f t="shared" si="0"/>
        <v>42247</v>
      </c>
      <c r="W23" s="56">
        <f t="shared" si="0"/>
        <v>42277</v>
      </c>
      <c r="X23" s="56">
        <f t="shared" si="0"/>
        <v>42308</v>
      </c>
      <c r="Y23" s="56">
        <f t="shared" si="0"/>
        <v>42338</v>
      </c>
      <c r="Z23" s="56">
        <f t="shared" si="0"/>
        <v>42369</v>
      </c>
      <c r="AA23" s="56">
        <f t="shared" si="0"/>
        <v>42400</v>
      </c>
      <c r="AB23" s="56">
        <f t="shared" si="0"/>
        <v>42429</v>
      </c>
      <c r="AC23" s="56">
        <f t="shared" si="0"/>
        <v>42460</v>
      </c>
      <c r="AD23" s="56">
        <f t="shared" si="0"/>
        <v>42490</v>
      </c>
      <c r="AE23" s="56">
        <f t="shared" si="0"/>
        <v>42521</v>
      </c>
      <c r="AF23" s="56">
        <f t="shared" si="0"/>
        <v>42551</v>
      </c>
      <c r="AG23" s="56">
        <f t="shared" si="0"/>
        <v>42582</v>
      </c>
      <c r="AH23" s="56">
        <f t="shared" si="0"/>
        <v>42613</v>
      </c>
      <c r="AI23" s="56">
        <f t="shared" si="0"/>
        <v>42643</v>
      </c>
      <c r="AJ23" s="56">
        <f t="shared" si="0"/>
        <v>42674</v>
      </c>
      <c r="AK23" s="56">
        <f t="shared" si="0"/>
        <v>42704</v>
      </c>
      <c r="AL23" s="56">
        <f t="shared" si="0"/>
        <v>42735</v>
      </c>
      <c r="AM23" s="56">
        <f t="shared" ref="AM23:BG23" si="1">+AM16</f>
        <v>42766</v>
      </c>
      <c r="AN23" s="56">
        <f t="shared" si="1"/>
        <v>42794</v>
      </c>
      <c r="AO23" s="56">
        <f t="shared" si="1"/>
        <v>42825</v>
      </c>
      <c r="AP23" s="56">
        <f t="shared" si="1"/>
        <v>42855</v>
      </c>
      <c r="AQ23" s="56">
        <f t="shared" si="1"/>
        <v>42886</v>
      </c>
      <c r="AR23" s="56">
        <f t="shared" si="1"/>
        <v>42916</v>
      </c>
      <c r="AS23" s="56">
        <f t="shared" si="1"/>
        <v>42947</v>
      </c>
      <c r="AT23" s="56">
        <f t="shared" si="1"/>
        <v>42978</v>
      </c>
      <c r="AU23" s="56">
        <f t="shared" si="1"/>
        <v>43008</v>
      </c>
      <c r="AV23" s="56">
        <f t="shared" si="1"/>
        <v>43039</v>
      </c>
      <c r="AW23" s="56">
        <f t="shared" si="1"/>
        <v>43069</v>
      </c>
      <c r="AX23" s="56">
        <f t="shared" si="1"/>
        <v>43100</v>
      </c>
      <c r="AY23" s="56">
        <f t="shared" si="1"/>
        <v>43131</v>
      </c>
      <c r="AZ23" s="56">
        <f t="shared" si="1"/>
        <v>43159</v>
      </c>
      <c r="BA23" s="56">
        <f t="shared" si="1"/>
        <v>43190</v>
      </c>
      <c r="BB23" s="56">
        <f t="shared" si="1"/>
        <v>43220</v>
      </c>
      <c r="BC23" s="56">
        <f t="shared" si="1"/>
        <v>43251</v>
      </c>
      <c r="BD23" s="56">
        <f t="shared" si="1"/>
        <v>43281</v>
      </c>
      <c r="BE23" s="56">
        <f t="shared" si="1"/>
        <v>43312</v>
      </c>
      <c r="BF23" s="56">
        <f t="shared" si="1"/>
        <v>43343</v>
      </c>
      <c r="BG23" s="56">
        <f t="shared" si="1"/>
        <v>43373</v>
      </c>
      <c r="BH23" s="56">
        <f t="shared" ref="BH23:BJ23" si="2">+BH16</f>
        <v>43404</v>
      </c>
      <c r="BI23" s="56">
        <f t="shared" si="2"/>
        <v>43434</v>
      </c>
      <c r="BJ23" s="56">
        <f t="shared" si="2"/>
        <v>43465</v>
      </c>
    </row>
    <row r="24" spans="1:62" x14ac:dyDescent="0.25">
      <c r="A24" t="s">
        <v>211</v>
      </c>
      <c r="B24" s="83"/>
      <c r="C24" s="83">
        <f>+(($B3+((($B10-12)*$B3)/12))*C17)*((1+$B12)^C22)</f>
        <v>0</v>
      </c>
      <c r="D24" s="83">
        <f t="shared" ref="D24:AL24" si="3">+(($B3+((($B10-12)*$B3)/12))*D17)*((1+$B12)^D22)</f>
        <v>0</v>
      </c>
      <c r="E24" s="83">
        <f t="shared" si="3"/>
        <v>0</v>
      </c>
      <c r="F24" s="83">
        <f t="shared" si="3"/>
        <v>0</v>
      </c>
      <c r="G24" s="83">
        <f t="shared" si="3"/>
        <v>0</v>
      </c>
      <c r="H24" s="83">
        <f t="shared" si="3"/>
        <v>0</v>
      </c>
      <c r="I24" s="83">
        <f t="shared" si="3"/>
        <v>0</v>
      </c>
      <c r="J24" s="83">
        <f t="shared" si="3"/>
        <v>0</v>
      </c>
      <c r="K24" s="83">
        <f t="shared" si="3"/>
        <v>0</v>
      </c>
      <c r="L24" s="83">
        <f t="shared" si="3"/>
        <v>0</v>
      </c>
      <c r="M24" s="83">
        <f t="shared" si="3"/>
        <v>0</v>
      </c>
      <c r="N24" s="83">
        <f t="shared" si="3"/>
        <v>0</v>
      </c>
      <c r="O24" s="83">
        <f t="shared" si="3"/>
        <v>0</v>
      </c>
      <c r="P24" s="83">
        <f t="shared" si="3"/>
        <v>0</v>
      </c>
      <c r="Q24" s="83">
        <f t="shared" si="3"/>
        <v>0</v>
      </c>
      <c r="R24" s="83">
        <f t="shared" si="3"/>
        <v>0</v>
      </c>
      <c r="S24" s="83">
        <f t="shared" si="3"/>
        <v>0</v>
      </c>
      <c r="T24" s="83">
        <f t="shared" si="3"/>
        <v>0</v>
      </c>
      <c r="U24" s="83">
        <f t="shared" si="3"/>
        <v>0</v>
      </c>
      <c r="V24" s="83">
        <f t="shared" si="3"/>
        <v>0</v>
      </c>
      <c r="W24" s="83">
        <f t="shared" si="3"/>
        <v>0</v>
      </c>
      <c r="X24" s="83">
        <f t="shared" si="3"/>
        <v>0</v>
      </c>
      <c r="Y24" s="83">
        <f t="shared" si="3"/>
        <v>0</v>
      </c>
      <c r="Z24" s="83">
        <f t="shared" si="3"/>
        <v>0</v>
      </c>
      <c r="AA24" s="83">
        <f t="shared" si="3"/>
        <v>0</v>
      </c>
      <c r="AB24" s="83">
        <f t="shared" si="3"/>
        <v>0</v>
      </c>
      <c r="AC24" s="83">
        <f t="shared" si="3"/>
        <v>0</v>
      </c>
      <c r="AD24" s="83">
        <f t="shared" si="3"/>
        <v>0</v>
      </c>
      <c r="AE24" s="83">
        <f t="shared" si="3"/>
        <v>0</v>
      </c>
      <c r="AF24" s="83">
        <f t="shared" si="3"/>
        <v>0</v>
      </c>
      <c r="AG24" s="83">
        <f t="shared" si="3"/>
        <v>0</v>
      </c>
      <c r="AH24" s="83">
        <f t="shared" si="3"/>
        <v>0</v>
      </c>
      <c r="AI24" s="83">
        <f t="shared" si="3"/>
        <v>0</v>
      </c>
      <c r="AJ24" s="83">
        <f t="shared" si="3"/>
        <v>0</v>
      </c>
      <c r="AK24" s="83">
        <f t="shared" si="3"/>
        <v>0</v>
      </c>
      <c r="AL24" s="83">
        <f t="shared" si="3"/>
        <v>0</v>
      </c>
      <c r="AM24" s="83">
        <f t="shared" ref="AM24:BG24" si="4">+(($B3+((($B10-12)*$B3)/12))*AM17)*((1+$B12)^AM22)</f>
        <v>0</v>
      </c>
      <c r="AN24" s="83">
        <f t="shared" si="4"/>
        <v>0</v>
      </c>
      <c r="AO24" s="83">
        <f t="shared" si="4"/>
        <v>0</v>
      </c>
      <c r="AP24" s="83">
        <f t="shared" si="4"/>
        <v>0</v>
      </c>
      <c r="AQ24" s="83">
        <f t="shared" si="4"/>
        <v>0</v>
      </c>
      <c r="AR24" s="83">
        <f t="shared" si="4"/>
        <v>0</v>
      </c>
      <c r="AS24" s="83">
        <f t="shared" si="4"/>
        <v>0</v>
      </c>
      <c r="AT24" s="83">
        <f t="shared" si="4"/>
        <v>0</v>
      </c>
      <c r="AU24" s="83">
        <f t="shared" si="4"/>
        <v>0</v>
      </c>
      <c r="AV24" s="83">
        <f t="shared" si="4"/>
        <v>0</v>
      </c>
      <c r="AW24" s="83">
        <f t="shared" si="4"/>
        <v>0</v>
      </c>
      <c r="AX24" s="83">
        <f t="shared" si="4"/>
        <v>0</v>
      </c>
      <c r="AY24" s="83">
        <f t="shared" si="4"/>
        <v>0</v>
      </c>
      <c r="AZ24" s="83">
        <f t="shared" si="4"/>
        <v>0</v>
      </c>
      <c r="BA24" s="83">
        <f t="shared" si="4"/>
        <v>0</v>
      </c>
      <c r="BB24" s="83">
        <f t="shared" si="4"/>
        <v>0</v>
      </c>
      <c r="BC24" s="83">
        <f t="shared" si="4"/>
        <v>0</v>
      </c>
      <c r="BD24" s="83">
        <f t="shared" si="4"/>
        <v>0</v>
      </c>
      <c r="BE24" s="83">
        <f t="shared" si="4"/>
        <v>0</v>
      </c>
      <c r="BF24" s="83">
        <f t="shared" si="4"/>
        <v>0</v>
      </c>
      <c r="BG24" s="83">
        <f t="shared" si="4"/>
        <v>0</v>
      </c>
      <c r="BH24" s="83">
        <f t="shared" ref="BH24:BJ24" si="5">+(($B3+((($B10-12)*$B3)/12))*BH17)*((1+$B12)^BH22)</f>
        <v>0</v>
      </c>
      <c r="BI24" s="83">
        <f t="shared" si="5"/>
        <v>0</v>
      </c>
      <c r="BJ24" s="83">
        <f t="shared" si="5"/>
        <v>0</v>
      </c>
    </row>
    <row r="25" spans="1:62" x14ac:dyDescent="0.25">
      <c r="A25" t="s">
        <v>212</v>
      </c>
      <c r="B25" s="83"/>
      <c r="C25" s="83">
        <f>+C24*$B4</f>
        <v>0</v>
      </c>
      <c r="D25" s="83">
        <f t="shared" ref="D25:AL25" si="6">+D24*$B4</f>
        <v>0</v>
      </c>
      <c r="E25" s="83">
        <f t="shared" si="6"/>
        <v>0</v>
      </c>
      <c r="F25" s="83">
        <f t="shared" si="6"/>
        <v>0</v>
      </c>
      <c r="G25" s="83">
        <f t="shared" si="6"/>
        <v>0</v>
      </c>
      <c r="H25" s="83">
        <f t="shared" si="6"/>
        <v>0</v>
      </c>
      <c r="I25" s="83">
        <f t="shared" si="6"/>
        <v>0</v>
      </c>
      <c r="J25" s="83">
        <f t="shared" si="6"/>
        <v>0</v>
      </c>
      <c r="K25" s="83">
        <f t="shared" si="6"/>
        <v>0</v>
      </c>
      <c r="L25" s="83">
        <f t="shared" si="6"/>
        <v>0</v>
      </c>
      <c r="M25" s="83">
        <f t="shared" si="6"/>
        <v>0</v>
      </c>
      <c r="N25" s="83">
        <f t="shared" si="6"/>
        <v>0</v>
      </c>
      <c r="O25" s="83">
        <f t="shared" si="6"/>
        <v>0</v>
      </c>
      <c r="P25" s="83">
        <f t="shared" si="6"/>
        <v>0</v>
      </c>
      <c r="Q25" s="83">
        <f t="shared" si="6"/>
        <v>0</v>
      </c>
      <c r="R25" s="83">
        <f t="shared" si="6"/>
        <v>0</v>
      </c>
      <c r="S25" s="83">
        <f t="shared" si="6"/>
        <v>0</v>
      </c>
      <c r="T25" s="83">
        <f t="shared" si="6"/>
        <v>0</v>
      </c>
      <c r="U25" s="83">
        <f t="shared" si="6"/>
        <v>0</v>
      </c>
      <c r="V25" s="83">
        <f t="shared" si="6"/>
        <v>0</v>
      </c>
      <c r="W25" s="83">
        <f t="shared" si="6"/>
        <v>0</v>
      </c>
      <c r="X25" s="83">
        <f t="shared" si="6"/>
        <v>0</v>
      </c>
      <c r="Y25" s="83">
        <f t="shared" si="6"/>
        <v>0</v>
      </c>
      <c r="Z25" s="83">
        <f t="shared" si="6"/>
        <v>0</v>
      </c>
      <c r="AA25" s="83">
        <f t="shared" si="6"/>
        <v>0</v>
      </c>
      <c r="AB25" s="83">
        <f t="shared" si="6"/>
        <v>0</v>
      </c>
      <c r="AC25" s="83">
        <f t="shared" si="6"/>
        <v>0</v>
      </c>
      <c r="AD25" s="83">
        <f t="shared" si="6"/>
        <v>0</v>
      </c>
      <c r="AE25" s="83">
        <f t="shared" si="6"/>
        <v>0</v>
      </c>
      <c r="AF25" s="83">
        <f t="shared" si="6"/>
        <v>0</v>
      </c>
      <c r="AG25" s="83">
        <f t="shared" si="6"/>
        <v>0</v>
      </c>
      <c r="AH25" s="83">
        <f t="shared" si="6"/>
        <v>0</v>
      </c>
      <c r="AI25" s="83">
        <f t="shared" si="6"/>
        <v>0</v>
      </c>
      <c r="AJ25" s="83">
        <f t="shared" si="6"/>
        <v>0</v>
      </c>
      <c r="AK25" s="83">
        <f t="shared" si="6"/>
        <v>0</v>
      </c>
      <c r="AL25" s="83">
        <f t="shared" si="6"/>
        <v>0</v>
      </c>
      <c r="AM25" s="83">
        <f t="shared" ref="AM25:BG25" si="7">+AM24*$B4</f>
        <v>0</v>
      </c>
      <c r="AN25" s="83">
        <f t="shared" si="7"/>
        <v>0</v>
      </c>
      <c r="AO25" s="83">
        <f t="shared" si="7"/>
        <v>0</v>
      </c>
      <c r="AP25" s="83">
        <f t="shared" si="7"/>
        <v>0</v>
      </c>
      <c r="AQ25" s="83">
        <f t="shared" si="7"/>
        <v>0</v>
      </c>
      <c r="AR25" s="83">
        <f t="shared" si="7"/>
        <v>0</v>
      </c>
      <c r="AS25" s="83">
        <f t="shared" si="7"/>
        <v>0</v>
      </c>
      <c r="AT25" s="83">
        <f t="shared" si="7"/>
        <v>0</v>
      </c>
      <c r="AU25" s="83">
        <f t="shared" si="7"/>
        <v>0</v>
      </c>
      <c r="AV25" s="83">
        <f t="shared" si="7"/>
        <v>0</v>
      </c>
      <c r="AW25" s="83">
        <f t="shared" si="7"/>
        <v>0</v>
      </c>
      <c r="AX25" s="83">
        <f t="shared" si="7"/>
        <v>0</v>
      </c>
      <c r="AY25" s="83">
        <f t="shared" si="7"/>
        <v>0</v>
      </c>
      <c r="AZ25" s="83">
        <f t="shared" si="7"/>
        <v>0</v>
      </c>
      <c r="BA25" s="83">
        <f t="shared" si="7"/>
        <v>0</v>
      </c>
      <c r="BB25" s="83">
        <f t="shared" si="7"/>
        <v>0</v>
      </c>
      <c r="BC25" s="83">
        <f t="shared" si="7"/>
        <v>0</v>
      </c>
      <c r="BD25" s="83">
        <f t="shared" si="7"/>
        <v>0</v>
      </c>
      <c r="BE25" s="83">
        <f t="shared" si="7"/>
        <v>0</v>
      </c>
      <c r="BF25" s="83">
        <f t="shared" si="7"/>
        <v>0</v>
      </c>
      <c r="BG25" s="83">
        <f t="shared" si="7"/>
        <v>0</v>
      </c>
      <c r="BH25" s="83">
        <f t="shared" ref="BH25:BJ25" si="8">+BH24*$B4</f>
        <v>0</v>
      </c>
      <c r="BI25" s="83">
        <f t="shared" si="8"/>
        <v>0</v>
      </c>
      <c r="BJ25" s="83">
        <f t="shared" si="8"/>
        <v>0</v>
      </c>
    </row>
    <row r="26" spans="1:62" x14ac:dyDescent="0.25">
      <c r="A26" t="s">
        <v>213</v>
      </c>
      <c r="B26" s="83"/>
      <c r="C26" s="83">
        <f>+C24*$B5</f>
        <v>0</v>
      </c>
      <c r="D26" s="83">
        <f t="shared" ref="D26:AL26" si="9">+D24*$B5</f>
        <v>0</v>
      </c>
      <c r="E26" s="83">
        <f t="shared" si="9"/>
        <v>0</v>
      </c>
      <c r="F26" s="83">
        <f t="shared" si="9"/>
        <v>0</v>
      </c>
      <c r="G26" s="83">
        <f t="shared" si="9"/>
        <v>0</v>
      </c>
      <c r="H26" s="83">
        <f t="shared" si="9"/>
        <v>0</v>
      </c>
      <c r="I26" s="83">
        <f t="shared" si="9"/>
        <v>0</v>
      </c>
      <c r="J26" s="83">
        <f t="shared" si="9"/>
        <v>0</v>
      </c>
      <c r="K26" s="83">
        <f t="shared" si="9"/>
        <v>0</v>
      </c>
      <c r="L26" s="83">
        <f t="shared" si="9"/>
        <v>0</v>
      </c>
      <c r="M26" s="83">
        <f t="shared" si="9"/>
        <v>0</v>
      </c>
      <c r="N26" s="83">
        <f t="shared" si="9"/>
        <v>0</v>
      </c>
      <c r="O26" s="83">
        <f t="shared" si="9"/>
        <v>0</v>
      </c>
      <c r="P26" s="83">
        <f t="shared" si="9"/>
        <v>0</v>
      </c>
      <c r="Q26" s="83">
        <f t="shared" si="9"/>
        <v>0</v>
      </c>
      <c r="R26" s="83">
        <f t="shared" si="9"/>
        <v>0</v>
      </c>
      <c r="S26" s="83">
        <f t="shared" si="9"/>
        <v>0</v>
      </c>
      <c r="T26" s="83">
        <f t="shared" si="9"/>
        <v>0</v>
      </c>
      <c r="U26" s="83">
        <f t="shared" si="9"/>
        <v>0</v>
      </c>
      <c r="V26" s="83">
        <f t="shared" si="9"/>
        <v>0</v>
      </c>
      <c r="W26" s="83">
        <f t="shared" si="9"/>
        <v>0</v>
      </c>
      <c r="X26" s="83">
        <f t="shared" si="9"/>
        <v>0</v>
      </c>
      <c r="Y26" s="83">
        <f t="shared" si="9"/>
        <v>0</v>
      </c>
      <c r="Z26" s="83">
        <f t="shared" si="9"/>
        <v>0</v>
      </c>
      <c r="AA26" s="83">
        <f t="shared" si="9"/>
        <v>0</v>
      </c>
      <c r="AB26" s="83">
        <f t="shared" si="9"/>
        <v>0</v>
      </c>
      <c r="AC26" s="83">
        <f t="shared" si="9"/>
        <v>0</v>
      </c>
      <c r="AD26" s="83">
        <f t="shared" si="9"/>
        <v>0</v>
      </c>
      <c r="AE26" s="83">
        <f t="shared" si="9"/>
        <v>0</v>
      </c>
      <c r="AF26" s="83">
        <f t="shared" si="9"/>
        <v>0</v>
      </c>
      <c r="AG26" s="83">
        <f t="shared" si="9"/>
        <v>0</v>
      </c>
      <c r="AH26" s="83">
        <f t="shared" si="9"/>
        <v>0</v>
      </c>
      <c r="AI26" s="83">
        <f t="shared" si="9"/>
        <v>0</v>
      </c>
      <c r="AJ26" s="83">
        <f t="shared" si="9"/>
        <v>0</v>
      </c>
      <c r="AK26" s="83">
        <f t="shared" si="9"/>
        <v>0</v>
      </c>
      <c r="AL26" s="83">
        <f t="shared" si="9"/>
        <v>0</v>
      </c>
      <c r="AM26" s="83">
        <f t="shared" ref="AM26:BG26" si="10">+AM24*$B5</f>
        <v>0</v>
      </c>
      <c r="AN26" s="83">
        <f t="shared" si="10"/>
        <v>0</v>
      </c>
      <c r="AO26" s="83">
        <f t="shared" si="10"/>
        <v>0</v>
      </c>
      <c r="AP26" s="83">
        <f t="shared" si="10"/>
        <v>0</v>
      </c>
      <c r="AQ26" s="83">
        <f t="shared" si="10"/>
        <v>0</v>
      </c>
      <c r="AR26" s="83">
        <f t="shared" si="10"/>
        <v>0</v>
      </c>
      <c r="AS26" s="83">
        <f t="shared" si="10"/>
        <v>0</v>
      </c>
      <c r="AT26" s="83">
        <f t="shared" si="10"/>
        <v>0</v>
      </c>
      <c r="AU26" s="83">
        <f t="shared" si="10"/>
        <v>0</v>
      </c>
      <c r="AV26" s="83">
        <f t="shared" si="10"/>
        <v>0</v>
      </c>
      <c r="AW26" s="83">
        <f t="shared" si="10"/>
        <v>0</v>
      </c>
      <c r="AX26" s="83">
        <f t="shared" si="10"/>
        <v>0</v>
      </c>
      <c r="AY26" s="83">
        <f t="shared" si="10"/>
        <v>0</v>
      </c>
      <c r="AZ26" s="83">
        <f t="shared" si="10"/>
        <v>0</v>
      </c>
      <c r="BA26" s="83">
        <f t="shared" si="10"/>
        <v>0</v>
      </c>
      <c r="BB26" s="83">
        <f t="shared" si="10"/>
        <v>0</v>
      </c>
      <c r="BC26" s="83">
        <f t="shared" si="10"/>
        <v>0</v>
      </c>
      <c r="BD26" s="83">
        <f t="shared" si="10"/>
        <v>0</v>
      </c>
      <c r="BE26" s="83">
        <f t="shared" si="10"/>
        <v>0</v>
      </c>
      <c r="BF26" s="83">
        <f t="shared" si="10"/>
        <v>0</v>
      </c>
      <c r="BG26" s="83">
        <f t="shared" si="10"/>
        <v>0</v>
      </c>
      <c r="BH26" s="83">
        <f t="shared" ref="BH26:BJ26" si="11">+BH24*$B5</f>
        <v>0</v>
      </c>
      <c r="BI26" s="83">
        <f t="shared" si="11"/>
        <v>0</v>
      </c>
      <c r="BJ26" s="83">
        <f t="shared" si="11"/>
        <v>0</v>
      </c>
    </row>
    <row r="27" spans="1:62" x14ac:dyDescent="0.25">
      <c r="A27" t="s">
        <v>214</v>
      </c>
      <c r="B27" s="83"/>
      <c r="C27" s="83">
        <f>+C24*$B6</f>
        <v>0</v>
      </c>
      <c r="D27" s="83">
        <f t="shared" ref="D27:AL27" si="12">+D24*$B6</f>
        <v>0</v>
      </c>
      <c r="E27" s="83">
        <f t="shared" si="12"/>
        <v>0</v>
      </c>
      <c r="F27" s="83">
        <f t="shared" si="12"/>
        <v>0</v>
      </c>
      <c r="G27" s="83">
        <f t="shared" si="12"/>
        <v>0</v>
      </c>
      <c r="H27" s="83">
        <f t="shared" si="12"/>
        <v>0</v>
      </c>
      <c r="I27" s="83">
        <f t="shared" si="12"/>
        <v>0</v>
      </c>
      <c r="J27" s="83">
        <f t="shared" si="12"/>
        <v>0</v>
      </c>
      <c r="K27" s="83">
        <f t="shared" si="12"/>
        <v>0</v>
      </c>
      <c r="L27" s="83">
        <f t="shared" si="12"/>
        <v>0</v>
      </c>
      <c r="M27" s="83">
        <f t="shared" si="12"/>
        <v>0</v>
      </c>
      <c r="N27" s="83">
        <f t="shared" si="12"/>
        <v>0</v>
      </c>
      <c r="O27" s="83">
        <f t="shared" si="12"/>
        <v>0</v>
      </c>
      <c r="P27" s="83">
        <f t="shared" si="12"/>
        <v>0</v>
      </c>
      <c r="Q27" s="83">
        <f t="shared" si="12"/>
        <v>0</v>
      </c>
      <c r="R27" s="83">
        <f t="shared" si="12"/>
        <v>0</v>
      </c>
      <c r="S27" s="83">
        <f t="shared" si="12"/>
        <v>0</v>
      </c>
      <c r="T27" s="83">
        <f t="shared" si="12"/>
        <v>0</v>
      </c>
      <c r="U27" s="83">
        <f t="shared" si="12"/>
        <v>0</v>
      </c>
      <c r="V27" s="83">
        <f t="shared" si="12"/>
        <v>0</v>
      </c>
      <c r="W27" s="83">
        <f t="shared" si="12"/>
        <v>0</v>
      </c>
      <c r="X27" s="83">
        <f t="shared" si="12"/>
        <v>0</v>
      </c>
      <c r="Y27" s="83">
        <f t="shared" si="12"/>
        <v>0</v>
      </c>
      <c r="Z27" s="83">
        <f t="shared" si="12"/>
        <v>0</v>
      </c>
      <c r="AA27" s="83">
        <f t="shared" si="12"/>
        <v>0</v>
      </c>
      <c r="AB27" s="83">
        <f t="shared" si="12"/>
        <v>0</v>
      </c>
      <c r="AC27" s="83">
        <f t="shared" si="12"/>
        <v>0</v>
      </c>
      <c r="AD27" s="83">
        <f t="shared" si="12"/>
        <v>0</v>
      </c>
      <c r="AE27" s="83">
        <f t="shared" si="12"/>
        <v>0</v>
      </c>
      <c r="AF27" s="83">
        <f t="shared" si="12"/>
        <v>0</v>
      </c>
      <c r="AG27" s="83">
        <f t="shared" si="12"/>
        <v>0</v>
      </c>
      <c r="AH27" s="83">
        <f t="shared" si="12"/>
        <v>0</v>
      </c>
      <c r="AI27" s="83">
        <f t="shared" si="12"/>
        <v>0</v>
      </c>
      <c r="AJ27" s="83">
        <f t="shared" si="12"/>
        <v>0</v>
      </c>
      <c r="AK27" s="83">
        <f t="shared" si="12"/>
        <v>0</v>
      </c>
      <c r="AL27" s="83">
        <f t="shared" si="12"/>
        <v>0</v>
      </c>
      <c r="AM27" s="83">
        <f t="shared" ref="AM27:BG27" si="13">+AM24*$B6</f>
        <v>0</v>
      </c>
      <c r="AN27" s="83">
        <f t="shared" si="13"/>
        <v>0</v>
      </c>
      <c r="AO27" s="83">
        <f t="shared" si="13"/>
        <v>0</v>
      </c>
      <c r="AP27" s="83">
        <f t="shared" si="13"/>
        <v>0</v>
      </c>
      <c r="AQ27" s="83">
        <f t="shared" si="13"/>
        <v>0</v>
      </c>
      <c r="AR27" s="83">
        <f t="shared" si="13"/>
        <v>0</v>
      </c>
      <c r="AS27" s="83">
        <f t="shared" si="13"/>
        <v>0</v>
      </c>
      <c r="AT27" s="83">
        <f t="shared" si="13"/>
        <v>0</v>
      </c>
      <c r="AU27" s="83">
        <f t="shared" si="13"/>
        <v>0</v>
      </c>
      <c r="AV27" s="83">
        <f t="shared" si="13"/>
        <v>0</v>
      </c>
      <c r="AW27" s="83">
        <f t="shared" si="13"/>
        <v>0</v>
      </c>
      <c r="AX27" s="83">
        <f t="shared" si="13"/>
        <v>0</v>
      </c>
      <c r="AY27" s="83">
        <f t="shared" si="13"/>
        <v>0</v>
      </c>
      <c r="AZ27" s="83">
        <f t="shared" si="13"/>
        <v>0</v>
      </c>
      <c r="BA27" s="83">
        <f t="shared" si="13"/>
        <v>0</v>
      </c>
      <c r="BB27" s="83">
        <f t="shared" si="13"/>
        <v>0</v>
      </c>
      <c r="BC27" s="83">
        <f t="shared" si="13"/>
        <v>0</v>
      </c>
      <c r="BD27" s="83">
        <f t="shared" si="13"/>
        <v>0</v>
      </c>
      <c r="BE27" s="83">
        <f t="shared" si="13"/>
        <v>0</v>
      </c>
      <c r="BF27" s="83">
        <f t="shared" si="13"/>
        <v>0</v>
      </c>
      <c r="BG27" s="83">
        <f t="shared" si="13"/>
        <v>0</v>
      </c>
      <c r="BH27" s="83">
        <f t="shared" ref="BH27:BJ27" si="14">+BH24*$B6</f>
        <v>0</v>
      </c>
      <c r="BI27" s="83">
        <f t="shared" si="14"/>
        <v>0</v>
      </c>
      <c r="BJ27" s="83">
        <f t="shared" si="14"/>
        <v>0</v>
      </c>
    </row>
    <row r="28" spans="1:62" s="84" customFormat="1" x14ac:dyDescent="0.25">
      <c r="A28" s="84" t="s">
        <v>215</v>
      </c>
      <c r="C28" s="85">
        <f t="shared" ref="C28:AL28" si="15">SUM(C24:C27)</f>
        <v>0</v>
      </c>
      <c r="D28" s="85">
        <f t="shared" si="15"/>
        <v>0</v>
      </c>
      <c r="E28" s="85">
        <f t="shared" si="15"/>
        <v>0</v>
      </c>
      <c r="F28" s="85">
        <f t="shared" si="15"/>
        <v>0</v>
      </c>
      <c r="G28" s="85">
        <f t="shared" si="15"/>
        <v>0</v>
      </c>
      <c r="H28" s="85">
        <f t="shared" si="15"/>
        <v>0</v>
      </c>
      <c r="I28" s="85">
        <f t="shared" si="15"/>
        <v>0</v>
      </c>
      <c r="J28" s="85">
        <f t="shared" si="15"/>
        <v>0</v>
      </c>
      <c r="K28" s="85">
        <f t="shared" si="15"/>
        <v>0</v>
      </c>
      <c r="L28" s="85">
        <f t="shared" si="15"/>
        <v>0</v>
      </c>
      <c r="M28" s="85">
        <f t="shared" si="15"/>
        <v>0</v>
      </c>
      <c r="N28" s="85">
        <f t="shared" si="15"/>
        <v>0</v>
      </c>
      <c r="O28" s="85">
        <f t="shared" si="15"/>
        <v>0</v>
      </c>
      <c r="P28" s="85">
        <f t="shared" si="15"/>
        <v>0</v>
      </c>
      <c r="Q28" s="85">
        <f t="shared" si="15"/>
        <v>0</v>
      </c>
      <c r="R28" s="85">
        <f t="shared" si="15"/>
        <v>0</v>
      </c>
      <c r="S28" s="85">
        <f t="shared" si="15"/>
        <v>0</v>
      </c>
      <c r="T28" s="85">
        <f t="shared" si="15"/>
        <v>0</v>
      </c>
      <c r="U28" s="85">
        <f t="shared" si="15"/>
        <v>0</v>
      </c>
      <c r="V28" s="85">
        <f t="shared" si="15"/>
        <v>0</v>
      </c>
      <c r="W28" s="85">
        <f t="shared" si="15"/>
        <v>0</v>
      </c>
      <c r="X28" s="85">
        <f t="shared" si="15"/>
        <v>0</v>
      </c>
      <c r="Y28" s="85">
        <f t="shared" si="15"/>
        <v>0</v>
      </c>
      <c r="Z28" s="85">
        <f t="shared" si="15"/>
        <v>0</v>
      </c>
      <c r="AA28" s="85">
        <f t="shared" si="15"/>
        <v>0</v>
      </c>
      <c r="AB28" s="85">
        <f t="shared" si="15"/>
        <v>0</v>
      </c>
      <c r="AC28" s="85">
        <f t="shared" si="15"/>
        <v>0</v>
      </c>
      <c r="AD28" s="85">
        <f t="shared" si="15"/>
        <v>0</v>
      </c>
      <c r="AE28" s="85">
        <f t="shared" si="15"/>
        <v>0</v>
      </c>
      <c r="AF28" s="85">
        <f t="shared" si="15"/>
        <v>0</v>
      </c>
      <c r="AG28" s="85">
        <f t="shared" si="15"/>
        <v>0</v>
      </c>
      <c r="AH28" s="85">
        <f t="shared" si="15"/>
        <v>0</v>
      </c>
      <c r="AI28" s="85">
        <f t="shared" si="15"/>
        <v>0</v>
      </c>
      <c r="AJ28" s="85">
        <f t="shared" si="15"/>
        <v>0</v>
      </c>
      <c r="AK28" s="85">
        <f t="shared" si="15"/>
        <v>0</v>
      </c>
      <c r="AL28" s="85">
        <f t="shared" si="15"/>
        <v>0</v>
      </c>
      <c r="AM28" s="85">
        <f t="shared" ref="AM28" si="16">SUM(AM24:AM27)</f>
        <v>0</v>
      </c>
      <c r="AN28" s="85">
        <f t="shared" ref="AN28" si="17">SUM(AN24:AN27)</f>
        <v>0</v>
      </c>
      <c r="AO28" s="85">
        <f t="shared" ref="AO28" si="18">SUM(AO24:AO27)</f>
        <v>0</v>
      </c>
      <c r="AP28" s="85">
        <f t="shared" ref="AP28" si="19">SUM(AP24:AP27)</f>
        <v>0</v>
      </c>
      <c r="AQ28" s="85">
        <f t="shared" ref="AQ28" si="20">SUM(AQ24:AQ27)</f>
        <v>0</v>
      </c>
      <c r="AR28" s="85">
        <f t="shared" ref="AR28" si="21">SUM(AR24:AR27)</f>
        <v>0</v>
      </c>
      <c r="AS28" s="85">
        <f t="shared" ref="AS28" si="22">SUM(AS24:AS27)</f>
        <v>0</v>
      </c>
      <c r="AT28" s="85">
        <f t="shared" ref="AT28" si="23">SUM(AT24:AT27)</f>
        <v>0</v>
      </c>
      <c r="AU28" s="85">
        <f t="shared" ref="AU28" si="24">SUM(AU24:AU27)</f>
        <v>0</v>
      </c>
      <c r="AV28" s="85">
        <f t="shared" ref="AV28" si="25">SUM(AV24:AV27)</f>
        <v>0</v>
      </c>
      <c r="AW28" s="85">
        <f t="shared" ref="AW28" si="26">SUM(AW24:AW27)</f>
        <v>0</v>
      </c>
      <c r="AX28" s="85">
        <f t="shared" ref="AX28" si="27">SUM(AX24:AX27)</f>
        <v>0</v>
      </c>
      <c r="AY28" s="85">
        <f t="shared" ref="AY28" si="28">SUM(AY24:AY27)</f>
        <v>0</v>
      </c>
      <c r="AZ28" s="85">
        <f t="shared" ref="AZ28" si="29">SUM(AZ24:AZ27)</f>
        <v>0</v>
      </c>
      <c r="BA28" s="85">
        <f t="shared" ref="BA28" si="30">SUM(BA24:BA27)</f>
        <v>0</v>
      </c>
      <c r="BB28" s="85">
        <f t="shared" ref="BB28" si="31">SUM(BB24:BB27)</f>
        <v>0</v>
      </c>
      <c r="BC28" s="85">
        <f t="shared" ref="BC28" si="32">SUM(BC24:BC27)</f>
        <v>0</v>
      </c>
      <c r="BD28" s="85">
        <f t="shared" ref="BD28" si="33">SUM(BD24:BD27)</f>
        <v>0</v>
      </c>
      <c r="BE28" s="85">
        <f t="shared" ref="BE28" si="34">SUM(BE24:BE27)</f>
        <v>0</v>
      </c>
      <c r="BF28" s="85">
        <f t="shared" ref="BF28" si="35">SUM(BF24:BF27)</f>
        <v>0</v>
      </c>
      <c r="BG28" s="85">
        <f t="shared" ref="BG28" si="36">SUM(BG24:BG27)</f>
        <v>0</v>
      </c>
      <c r="BH28" s="85">
        <f t="shared" ref="BH28" si="37">SUM(BH24:BH27)</f>
        <v>0</v>
      </c>
      <c r="BI28" s="85">
        <f t="shared" ref="BI28:BJ28" si="38">SUM(BI24:BI27)</f>
        <v>0</v>
      </c>
      <c r="BJ28" s="85">
        <f t="shared" si="38"/>
        <v>0</v>
      </c>
    </row>
    <row r="29" spans="1:62" x14ac:dyDescent="0.25">
      <c r="A29" s="86"/>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row>
    <row r="30" spans="1:62" x14ac:dyDescent="0.25">
      <c r="A30" s="87"/>
      <c r="B30" s="88"/>
      <c r="C30" s="89"/>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c r="BE30" s="89"/>
      <c r="BF30" s="89"/>
      <c r="BG30" s="89"/>
      <c r="BH30" s="89"/>
      <c r="BI30" s="89"/>
      <c r="BJ30" s="89"/>
    </row>
    <row r="31" spans="1:62" x14ac:dyDescent="0.25">
      <c r="A31" s="86"/>
      <c r="B31" s="83"/>
      <c r="C31" s="90" t="s">
        <v>216</v>
      </c>
      <c r="D31" s="90" t="s">
        <v>206</v>
      </c>
      <c r="E31" s="90" t="s">
        <v>217</v>
      </c>
      <c r="F31" s="90" t="s">
        <v>218</v>
      </c>
      <c r="G31" s="90" t="s">
        <v>219</v>
      </c>
      <c r="H31" s="90" t="s">
        <v>220</v>
      </c>
      <c r="I31" s="90" t="s">
        <v>221</v>
      </c>
      <c r="J31" s="90" t="s">
        <v>222</v>
      </c>
      <c r="K31" s="90" t="s">
        <v>223</v>
      </c>
      <c r="L31" s="90" t="s">
        <v>224</v>
      </c>
      <c r="M31" s="90" t="s">
        <v>225</v>
      </c>
      <c r="N31" s="90" t="s">
        <v>226</v>
      </c>
      <c r="O31" s="90" t="s">
        <v>216</v>
      </c>
      <c r="P31" s="90" t="s">
        <v>206</v>
      </c>
      <c r="Q31" s="90" t="s">
        <v>217</v>
      </c>
      <c r="R31" s="90" t="s">
        <v>218</v>
      </c>
      <c r="S31" s="90" t="s">
        <v>219</v>
      </c>
      <c r="T31" s="90" t="s">
        <v>220</v>
      </c>
      <c r="U31" s="90" t="s">
        <v>221</v>
      </c>
      <c r="V31" s="90" t="s">
        <v>222</v>
      </c>
      <c r="W31" s="90" t="s">
        <v>223</v>
      </c>
      <c r="X31" s="90" t="s">
        <v>224</v>
      </c>
      <c r="Y31" s="90" t="s">
        <v>225</v>
      </c>
      <c r="Z31" s="90" t="s">
        <v>226</v>
      </c>
      <c r="AA31" s="90" t="s">
        <v>216</v>
      </c>
      <c r="AB31" s="90" t="s">
        <v>206</v>
      </c>
      <c r="AC31" s="90" t="s">
        <v>217</v>
      </c>
      <c r="AD31" s="90" t="s">
        <v>218</v>
      </c>
      <c r="AE31" s="90" t="s">
        <v>219</v>
      </c>
      <c r="AF31" s="90" t="s">
        <v>220</v>
      </c>
      <c r="AG31" s="90" t="s">
        <v>221</v>
      </c>
      <c r="AH31" s="90" t="s">
        <v>222</v>
      </c>
      <c r="AI31" s="90" t="s">
        <v>223</v>
      </c>
      <c r="AJ31" s="90" t="s">
        <v>224</v>
      </c>
      <c r="AK31" s="90" t="s">
        <v>225</v>
      </c>
      <c r="AL31" s="90" t="s">
        <v>226</v>
      </c>
      <c r="AM31" s="90" t="s">
        <v>216</v>
      </c>
      <c r="AN31" s="90" t="s">
        <v>206</v>
      </c>
      <c r="AO31" s="90" t="s">
        <v>217</v>
      </c>
      <c r="AP31" s="90" t="s">
        <v>218</v>
      </c>
      <c r="AQ31" s="90" t="s">
        <v>219</v>
      </c>
      <c r="AR31" s="90" t="s">
        <v>220</v>
      </c>
      <c r="AS31" s="90" t="s">
        <v>221</v>
      </c>
      <c r="AT31" s="90" t="s">
        <v>222</v>
      </c>
      <c r="AU31" s="90" t="s">
        <v>223</v>
      </c>
      <c r="AV31" s="90" t="s">
        <v>224</v>
      </c>
      <c r="AW31" s="90" t="s">
        <v>225</v>
      </c>
      <c r="AX31" s="90" t="s">
        <v>226</v>
      </c>
      <c r="AY31" s="90" t="s">
        <v>216</v>
      </c>
      <c r="AZ31" s="90" t="s">
        <v>206</v>
      </c>
      <c r="BA31" s="90" t="s">
        <v>217</v>
      </c>
      <c r="BB31" s="90" t="s">
        <v>218</v>
      </c>
      <c r="BC31" s="90" t="s">
        <v>219</v>
      </c>
      <c r="BD31" s="90" t="s">
        <v>220</v>
      </c>
      <c r="BE31" s="90" t="s">
        <v>221</v>
      </c>
      <c r="BF31" s="90" t="s">
        <v>222</v>
      </c>
      <c r="BG31" s="90" t="s">
        <v>223</v>
      </c>
      <c r="BH31" s="90" t="s">
        <v>224</v>
      </c>
      <c r="BI31" s="90" t="s">
        <v>225</v>
      </c>
      <c r="BJ31" s="90" t="s">
        <v>226</v>
      </c>
    </row>
    <row r="32" spans="1:62" x14ac:dyDescent="0.25">
      <c r="A32" t="s">
        <v>227</v>
      </c>
      <c r="B32" s="72"/>
      <c r="C32" s="56" t="str">
        <f>+C23</f>
        <v>gen 2014</v>
      </c>
      <c r="D32" s="56">
        <f t="shared" ref="D32:AL32" si="39">+D23</f>
        <v>41698</v>
      </c>
      <c r="E32" s="56">
        <f t="shared" si="39"/>
        <v>41729</v>
      </c>
      <c r="F32" s="56">
        <f t="shared" si="39"/>
        <v>41759</v>
      </c>
      <c r="G32" s="56">
        <f t="shared" si="39"/>
        <v>41790</v>
      </c>
      <c r="H32" s="56">
        <f t="shared" si="39"/>
        <v>41820</v>
      </c>
      <c r="I32" s="56">
        <f t="shared" si="39"/>
        <v>41851</v>
      </c>
      <c r="J32" s="56">
        <f t="shared" si="39"/>
        <v>41882</v>
      </c>
      <c r="K32" s="56">
        <f t="shared" si="39"/>
        <v>41912</v>
      </c>
      <c r="L32" s="56">
        <f t="shared" si="39"/>
        <v>41943</v>
      </c>
      <c r="M32" s="56">
        <f t="shared" si="39"/>
        <v>41973</v>
      </c>
      <c r="N32" s="56">
        <f t="shared" si="39"/>
        <v>42004</v>
      </c>
      <c r="O32" s="56">
        <f t="shared" si="39"/>
        <v>42035</v>
      </c>
      <c r="P32" s="56">
        <f t="shared" si="39"/>
        <v>42063</v>
      </c>
      <c r="Q32" s="56">
        <f t="shared" si="39"/>
        <v>42094</v>
      </c>
      <c r="R32" s="56">
        <f t="shared" si="39"/>
        <v>42124</v>
      </c>
      <c r="S32" s="56">
        <f t="shared" si="39"/>
        <v>42155</v>
      </c>
      <c r="T32" s="56">
        <f t="shared" si="39"/>
        <v>42185</v>
      </c>
      <c r="U32" s="56">
        <f t="shared" si="39"/>
        <v>42216</v>
      </c>
      <c r="V32" s="56">
        <f t="shared" si="39"/>
        <v>42247</v>
      </c>
      <c r="W32" s="56">
        <f t="shared" si="39"/>
        <v>42277</v>
      </c>
      <c r="X32" s="56">
        <f t="shared" si="39"/>
        <v>42308</v>
      </c>
      <c r="Y32" s="56">
        <f t="shared" si="39"/>
        <v>42338</v>
      </c>
      <c r="Z32" s="56">
        <f t="shared" si="39"/>
        <v>42369</v>
      </c>
      <c r="AA32" s="56">
        <f t="shared" si="39"/>
        <v>42400</v>
      </c>
      <c r="AB32" s="56">
        <f t="shared" si="39"/>
        <v>42429</v>
      </c>
      <c r="AC32" s="56">
        <f t="shared" si="39"/>
        <v>42460</v>
      </c>
      <c r="AD32" s="56">
        <f t="shared" si="39"/>
        <v>42490</v>
      </c>
      <c r="AE32" s="56">
        <f t="shared" si="39"/>
        <v>42521</v>
      </c>
      <c r="AF32" s="56">
        <f t="shared" si="39"/>
        <v>42551</v>
      </c>
      <c r="AG32" s="56">
        <f t="shared" si="39"/>
        <v>42582</v>
      </c>
      <c r="AH32" s="56">
        <f t="shared" si="39"/>
        <v>42613</v>
      </c>
      <c r="AI32" s="56">
        <f t="shared" si="39"/>
        <v>42643</v>
      </c>
      <c r="AJ32" s="56">
        <f t="shared" si="39"/>
        <v>42674</v>
      </c>
      <c r="AK32" s="56">
        <f t="shared" si="39"/>
        <v>42704</v>
      </c>
      <c r="AL32" s="56">
        <f t="shared" si="39"/>
        <v>42735</v>
      </c>
      <c r="AM32" s="56">
        <f t="shared" ref="AM32:BG32" si="40">+AM23</f>
        <v>42766</v>
      </c>
      <c r="AN32" s="56">
        <f t="shared" si="40"/>
        <v>42794</v>
      </c>
      <c r="AO32" s="56">
        <f t="shared" si="40"/>
        <v>42825</v>
      </c>
      <c r="AP32" s="56">
        <f t="shared" si="40"/>
        <v>42855</v>
      </c>
      <c r="AQ32" s="56">
        <f t="shared" si="40"/>
        <v>42886</v>
      </c>
      <c r="AR32" s="56">
        <f t="shared" si="40"/>
        <v>42916</v>
      </c>
      <c r="AS32" s="56">
        <f t="shared" si="40"/>
        <v>42947</v>
      </c>
      <c r="AT32" s="56">
        <f t="shared" si="40"/>
        <v>42978</v>
      </c>
      <c r="AU32" s="56">
        <f t="shared" si="40"/>
        <v>43008</v>
      </c>
      <c r="AV32" s="56">
        <f t="shared" si="40"/>
        <v>43039</v>
      </c>
      <c r="AW32" s="56">
        <f t="shared" si="40"/>
        <v>43069</v>
      </c>
      <c r="AX32" s="56">
        <f t="shared" si="40"/>
        <v>43100</v>
      </c>
      <c r="AY32" s="56">
        <f t="shared" si="40"/>
        <v>43131</v>
      </c>
      <c r="AZ32" s="56">
        <f t="shared" si="40"/>
        <v>43159</v>
      </c>
      <c r="BA32" s="56">
        <f t="shared" si="40"/>
        <v>43190</v>
      </c>
      <c r="BB32" s="56">
        <f t="shared" si="40"/>
        <v>43220</v>
      </c>
      <c r="BC32" s="56">
        <f t="shared" si="40"/>
        <v>43251</v>
      </c>
      <c r="BD32" s="56">
        <f t="shared" si="40"/>
        <v>43281</v>
      </c>
      <c r="BE32" s="56">
        <f t="shared" si="40"/>
        <v>43312</v>
      </c>
      <c r="BF32" s="56">
        <f t="shared" si="40"/>
        <v>43343</v>
      </c>
      <c r="BG32" s="56">
        <f t="shared" si="40"/>
        <v>43373</v>
      </c>
      <c r="BH32" s="56">
        <f t="shared" ref="BH32:BJ32" si="41">+BH23</f>
        <v>43404</v>
      </c>
      <c r="BI32" s="56">
        <f t="shared" si="41"/>
        <v>43434</v>
      </c>
      <c r="BJ32" s="56">
        <f t="shared" si="41"/>
        <v>43465</v>
      </c>
    </row>
    <row r="33" spans="1:62" x14ac:dyDescent="0.25">
      <c r="A33" t="str">
        <f t="shared" ref="A33:A35" si="42">+A24</f>
        <v>Retribuzione</v>
      </c>
      <c r="B33" s="83"/>
      <c r="C33" s="91">
        <f>+(($B3)*C17)*((1+$B12)^C22)</f>
        <v>0</v>
      </c>
      <c r="D33" s="83">
        <f>+IF(OR(D31=$C$10,D31=$D$10,D31=$E$10,D31=$F$10),(($B3)*D17)*((1+$B12)^C22)+C43,(($B3)*D17)*((1+$B12)^C22))</f>
        <v>0</v>
      </c>
      <c r="E33" s="83">
        <f>+IF(OR(E31=$C$10,E31=$D$10,E31=$E$10,E31=$F$10),(($B3)*E17)*((1+$B12)^D22)+D43,(($B3)*E17)*((1+$B12)^D22))</f>
        <v>0</v>
      </c>
      <c r="F33" s="83">
        <f t="shared" ref="F33:AL33" si="43">+IF(OR(F31=$C$10,F31=$D$10,F31=$E$10,F31=$F$10),(($B3)*F17)*((1+$B12)^E22)+E43,(($B3)*F17)*((1+$B12)^E22))</f>
        <v>0</v>
      </c>
      <c r="G33" s="83">
        <f t="shared" si="43"/>
        <v>0</v>
      </c>
      <c r="H33" s="83">
        <f t="shared" si="43"/>
        <v>0</v>
      </c>
      <c r="I33" s="83">
        <f t="shared" si="43"/>
        <v>0</v>
      </c>
      <c r="J33" s="83">
        <f t="shared" si="43"/>
        <v>0</v>
      </c>
      <c r="K33" s="83">
        <f t="shared" si="43"/>
        <v>0</v>
      </c>
      <c r="L33" s="83">
        <f t="shared" si="43"/>
        <v>0</v>
      </c>
      <c r="M33" s="83">
        <f t="shared" si="43"/>
        <v>0</v>
      </c>
      <c r="N33" s="83">
        <f t="shared" si="43"/>
        <v>0</v>
      </c>
      <c r="O33" s="83">
        <f t="shared" si="43"/>
        <v>0</v>
      </c>
      <c r="P33" s="83">
        <f t="shared" si="43"/>
        <v>0</v>
      </c>
      <c r="Q33" s="83">
        <f t="shared" si="43"/>
        <v>0</v>
      </c>
      <c r="R33" s="83">
        <f t="shared" si="43"/>
        <v>0</v>
      </c>
      <c r="S33" s="83">
        <f t="shared" si="43"/>
        <v>0</v>
      </c>
      <c r="T33" s="83">
        <f t="shared" si="43"/>
        <v>0</v>
      </c>
      <c r="U33" s="83">
        <f t="shared" si="43"/>
        <v>0</v>
      </c>
      <c r="V33" s="83">
        <f t="shared" si="43"/>
        <v>0</v>
      </c>
      <c r="W33" s="83">
        <f t="shared" si="43"/>
        <v>0</v>
      </c>
      <c r="X33" s="83">
        <f t="shared" si="43"/>
        <v>0</v>
      </c>
      <c r="Y33" s="83">
        <f t="shared" si="43"/>
        <v>0</v>
      </c>
      <c r="Z33" s="83">
        <f t="shared" si="43"/>
        <v>0</v>
      </c>
      <c r="AA33" s="83">
        <f t="shared" si="43"/>
        <v>0</v>
      </c>
      <c r="AB33" s="83">
        <f t="shared" si="43"/>
        <v>0</v>
      </c>
      <c r="AC33" s="83">
        <f t="shared" si="43"/>
        <v>0</v>
      </c>
      <c r="AD33" s="83">
        <f t="shared" si="43"/>
        <v>0</v>
      </c>
      <c r="AE33" s="83">
        <f t="shared" si="43"/>
        <v>0</v>
      </c>
      <c r="AF33" s="83">
        <f t="shared" si="43"/>
        <v>0</v>
      </c>
      <c r="AG33" s="83">
        <f t="shared" si="43"/>
        <v>0</v>
      </c>
      <c r="AH33" s="83">
        <f t="shared" si="43"/>
        <v>0</v>
      </c>
      <c r="AI33" s="83">
        <f t="shared" si="43"/>
        <v>0</v>
      </c>
      <c r="AJ33" s="83">
        <f t="shared" si="43"/>
        <v>0</v>
      </c>
      <c r="AK33" s="83">
        <f t="shared" si="43"/>
        <v>0</v>
      </c>
      <c r="AL33" s="83">
        <f t="shared" si="43"/>
        <v>0</v>
      </c>
      <c r="AM33" s="83">
        <f t="shared" ref="AM33" si="44">+IF(OR(AM31=$C$10,AM31=$D$10,AM31=$E$10,AM31=$F$10),(($B3)*AM17)*((1+$B12)^AL22)+AL43,(($B3)*AM17)*((1+$B12)^AL22))</f>
        <v>0</v>
      </c>
      <c r="AN33" s="83">
        <f t="shared" ref="AN33" si="45">+IF(OR(AN31=$C$10,AN31=$D$10,AN31=$E$10,AN31=$F$10),(($B3)*AN17)*((1+$B12)^AM22)+AM43,(($B3)*AN17)*((1+$B12)^AM22))</f>
        <v>0</v>
      </c>
      <c r="AO33" s="83">
        <f t="shared" ref="AO33" si="46">+IF(OR(AO31=$C$10,AO31=$D$10,AO31=$E$10,AO31=$F$10),(($B3)*AO17)*((1+$B12)^AN22)+AN43,(($B3)*AO17)*((1+$B12)^AN22))</f>
        <v>0</v>
      </c>
      <c r="AP33" s="83">
        <f t="shared" ref="AP33" si="47">+IF(OR(AP31=$C$10,AP31=$D$10,AP31=$E$10,AP31=$F$10),(($B3)*AP17)*((1+$B12)^AO22)+AO43,(($B3)*AP17)*((1+$B12)^AO22))</f>
        <v>0</v>
      </c>
      <c r="AQ33" s="83">
        <f t="shared" ref="AQ33" si="48">+IF(OR(AQ31=$C$10,AQ31=$D$10,AQ31=$E$10,AQ31=$F$10),(($B3)*AQ17)*((1+$B12)^AP22)+AP43,(($B3)*AQ17)*((1+$B12)^AP22))</f>
        <v>0</v>
      </c>
      <c r="AR33" s="83">
        <f t="shared" ref="AR33" si="49">+IF(OR(AR31=$C$10,AR31=$D$10,AR31=$E$10,AR31=$F$10),(($B3)*AR17)*((1+$B12)^AQ22)+AQ43,(($B3)*AR17)*((1+$B12)^AQ22))</f>
        <v>0</v>
      </c>
      <c r="AS33" s="83">
        <f t="shared" ref="AS33" si="50">+IF(OR(AS31=$C$10,AS31=$D$10,AS31=$E$10,AS31=$F$10),(($B3)*AS17)*((1+$B12)^AR22)+AR43,(($B3)*AS17)*((1+$B12)^AR22))</f>
        <v>0</v>
      </c>
      <c r="AT33" s="83">
        <f t="shared" ref="AT33" si="51">+IF(OR(AT31=$C$10,AT31=$D$10,AT31=$E$10,AT31=$F$10),(($B3)*AT17)*((1+$B12)^AS22)+AS43,(($B3)*AT17)*((1+$B12)^AS22))</f>
        <v>0</v>
      </c>
      <c r="AU33" s="83">
        <f t="shared" ref="AU33" si="52">+IF(OR(AU31=$C$10,AU31=$D$10,AU31=$E$10,AU31=$F$10),(($B3)*AU17)*((1+$B12)^AT22)+AT43,(($B3)*AU17)*((1+$B12)^AT22))</f>
        <v>0</v>
      </c>
      <c r="AV33" s="83">
        <f t="shared" ref="AV33" si="53">+IF(OR(AV31=$C$10,AV31=$D$10,AV31=$E$10,AV31=$F$10),(($B3)*AV17)*((1+$B12)^AU22)+AU43,(($B3)*AV17)*((1+$B12)^AU22))</f>
        <v>0</v>
      </c>
      <c r="AW33" s="83">
        <f t="shared" ref="AW33" si="54">+IF(OR(AW31=$C$10,AW31=$D$10,AW31=$E$10,AW31=$F$10),(($B3)*AW17)*((1+$B12)^AV22)+AV43,(($B3)*AW17)*((1+$B12)^AV22))</f>
        <v>0</v>
      </c>
      <c r="AX33" s="83">
        <f t="shared" ref="AX33" si="55">+IF(OR(AX31=$C$10,AX31=$D$10,AX31=$E$10,AX31=$F$10),(($B3)*AX17)*((1+$B12)^AW22)+AW43,(($B3)*AX17)*((1+$B12)^AW22))</f>
        <v>0</v>
      </c>
      <c r="AY33" s="83">
        <f t="shared" ref="AY33" si="56">+IF(OR(AY31=$C$10,AY31=$D$10,AY31=$E$10,AY31=$F$10),(($B3)*AY17)*((1+$B12)^AX22)+AX43,(($B3)*AY17)*((1+$B12)^AX22))</f>
        <v>0</v>
      </c>
      <c r="AZ33" s="83">
        <f t="shared" ref="AZ33" si="57">+IF(OR(AZ31=$C$10,AZ31=$D$10,AZ31=$E$10,AZ31=$F$10),(($B3)*AZ17)*((1+$B12)^AY22)+AY43,(($B3)*AZ17)*((1+$B12)^AY22))</f>
        <v>0</v>
      </c>
      <c r="BA33" s="83">
        <f t="shared" ref="BA33" si="58">+IF(OR(BA31=$C$10,BA31=$D$10,BA31=$E$10,BA31=$F$10),(($B3)*BA17)*((1+$B12)^AZ22)+AZ43,(($B3)*BA17)*((1+$B12)^AZ22))</f>
        <v>0</v>
      </c>
      <c r="BB33" s="83">
        <f t="shared" ref="BB33" si="59">+IF(OR(BB31=$C$10,BB31=$D$10,BB31=$E$10,BB31=$F$10),(($B3)*BB17)*((1+$B12)^BA22)+BA43,(($B3)*BB17)*((1+$B12)^BA22))</f>
        <v>0</v>
      </c>
      <c r="BC33" s="83">
        <f t="shared" ref="BC33" si="60">+IF(OR(BC31=$C$10,BC31=$D$10,BC31=$E$10,BC31=$F$10),(($B3)*BC17)*((1+$B12)^BB22)+BB43,(($B3)*BC17)*((1+$B12)^BB22))</f>
        <v>0</v>
      </c>
      <c r="BD33" s="83">
        <f t="shared" ref="BD33" si="61">+IF(OR(BD31=$C$10,BD31=$D$10,BD31=$E$10,BD31=$F$10),(($B3)*BD17)*((1+$B12)^BC22)+BC43,(($B3)*BD17)*((1+$B12)^BC22))</f>
        <v>0</v>
      </c>
      <c r="BE33" s="83">
        <f t="shared" ref="BE33" si="62">+IF(OR(BE31=$C$10,BE31=$D$10,BE31=$E$10,BE31=$F$10),(($B3)*BE17)*((1+$B12)^BD22)+BD43,(($B3)*BE17)*((1+$B12)^BD22))</f>
        <v>0</v>
      </c>
      <c r="BF33" s="83">
        <f t="shared" ref="BF33" si="63">+IF(OR(BF31=$C$10,BF31=$D$10,BF31=$E$10,BF31=$F$10),(($B3)*BF17)*((1+$B12)^BE22)+BE43,(($B3)*BF17)*((1+$B12)^BE22))</f>
        <v>0</v>
      </c>
      <c r="BG33" s="83">
        <f t="shared" ref="BG33" si="64">+IF(OR(BG31=$C$10,BG31=$D$10,BG31=$E$10,BG31=$F$10),(($B3)*BG17)*((1+$B12)^BF22)+BF43,(($B3)*BG17)*((1+$B12)^BF22))</f>
        <v>0</v>
      </c>
      <c r="BH33" s="83">
        <f t="shared" ref="BH33" si="65">+IF(OR(BH31=$C$10,BH31=$D$10,BH31=$E$10,BH31=$F$10),(($B3)*BH17)*((1+$B12)^BG22)+BG43,(($B3)*BH17)*((1+$B12)^BG22))</f>
        <v>0</v>
      </c>
      <c r="BI33" s="83">
        <f t="shared" ref="BI33:BJ33" si="66">+IF(OR(BI31=$C$10,BI31=$D$10,BI31=$E$10,BI31=$F$10),(($B3)*BI17)*((1+$B12)^BH22)+BH43,(($B3)*BI17)*((1+$B12)^BH22))</f>
        <v>0</v>
      </c>
      <c r="BJ33" s="83">
        <f t="shared" si="66"/>
        <v>0</v>
      </c>
    </row>
    <row r="34" spans="1:62" x14ac:dyDescent="0.25">
      <c r="A34" t="str">
        <f t="shared" si="42"/>
        <v>INPS</v>
      </c>
      <c r="B34" s="83"/>
      <c r="C34" s="83"/>
      <c r="D34" s="83">
        <f>+C25</f>
        <v>0</v>
      </c>
      <c r="E34" s="83">
        <f t="shared" ref="E34:AL35" si="67">+D25</f>
        <v>0</v>
      </c>
      <c r="F34" s="83">
        <f t="shared" si="67"/>
        <v>0</v>
      </c>
      <c r="G34" s="83">
        <f t="shared" si="67"/>
        <v>0</v>
      </c>
      <c r="H34" s="83">
        <f t="shared" si="67"/>
        <v>0</v>
      </c>
      <c r="I34" s="83">
        <f t="shared" si="67"/>
        <v>0</v>
      </c>
      <c r="J34" s="83">
        <f t="shared" si="67"/>
        <v>0</v>
      </c>
      <c r="K34" s="83">
        <f t="shared" si="67"/>
        <v>0</v>
      </c>
      <c r="L34" s="83">
        <f t="shared" si="67"/>
        <v>0</v>
      </c>
      <c r="M34" s="83">
        <f t="shared" si="67"/>
        <v>0</v>
      </c>
      <c r="N34" s="83">
        <f t="shared" si="67"/>
        <v>0</v>
      </c>
      <c r="O34" s="83">
        <f t="shared" si="67"/>
        <v>0</v>
      </c>
      <c r="P34" s="83">
        <f t="shared" si="67"/>
        <v>0</v>
      </c>
      <c r="Q34" s="83">
        <f t="shared" si="67"/>
        <v>0</v>
      </c>
      <c r="R34" s="83">
        <f t="shared" si="67"/>
        <v>0</v>
      </c>
      <c r="S34" s="83">
        <f t="shared" si="67"/>
        <v>0</v>
      </c>
      <c r="T34" s="83">
        <f t="shared" si="67"/>
        <v>0</v>
      </c>
      <c r="U34" s="83">
        <f t="shared" si="67"/>
        <v>0</v>
      </c>
      <c r="V34" s="83">
        <f t="shared" si="67"/>
        <v>0</v>
      </c>
      <c r="W34" s="83">
        <f t="shared" si="67"/>
        <v>0</v>
      </c>
      <c r="X34" s="83">
        <f t="shared" si="67"/>
        <v>0</v>
      </c>
      <c r="Y34" s="83">
        <f t="shared" si="67"/>
        <v>0</v>
      </c>
      <c r="Z34" s="83">
        <f t="shared" si="67"/>
        <v>0</v>
      </c>
      <c r="AA34" s="83">
        <f t="shared" si="67"/>
        <v>0</v>
      </c>
      <c r="AB34" s="83">
        <f t="shared" si="67"/>
        <v>0</v>
      </c>
      <c r="AC34" s="83">
        <f t="shared" si="67"/>
        <v>0</v>
      </c>
      <c r="AD34" s="83">
        <f t="shared" si="67"/>
        <v>0</v>
      </c>
      <c r="AE34" s="83">
        <f t="shared" si="67"/>
        <v>0</v>
      </c>
      <c r="AF34" s="83">
        <f t="shared" si="67"/>
        <v>0</v>
      </c>
      <c r="AG34" s="83">
        <f t="shared" si="67"/>
        <v>0</v>
      </c>
      <c r="AH34" s="83">
        <f t="shared" si="67"/>
        <v>0</v>
      </c>
      <c r="AI34" s="83">
        <f t="shared" si="67"/>
        <v>0</v>
      </c>
      <c r="AJ34" s="83">
        <f t="shared" si="67"/>
        <v>0</v>
      </c>
      <c r="AK34" s="83">
        <f t="shared" si="67"/>
        <v>0</v>
      </c>
      <c r="AL34" s="83">
        <f t="shared" si="67"/>
        <v>0</v>
      </c>
      <c r="AM34" s="83">
        <f t="shared" ref="AM34:AM35" si="68">+AL25</f>
        <v>0</v>
      </c>
      <c r="AN34" s="83">
        <f t="shared" ref="AN34:AN35" si="69">+AM25</f>
        <v>0</v>
      </c>
      <c r="AO34" s="83">
        <f t="shared" ref="AO34:AO35" si="70">+AN25</f>
        <v>0</v>
      </c>
      <c r="AP34" s="83">
        <f t="shared" ref="AP34:AP35" si="71">+AO25</f>
        <v>0</v>
      </c>
      <c r="AQ34" s="83">
        <f t="shared" ref="AQ34:AQ35" si="72">+AP25</f>
        <v>0</v>
      </c>
      <c r="AR34" s="83">
        <f t="shared" ref="AR34:AR35" si="73">+AQ25</f>
        <v>0</v>
      </c>
      <c r="AS34" s="83">
        <f t="shared" ref="AS34:AS35" si="74">+AR25</f>
        <v>0</v>
      </c>
      <c r="AT34" s="83">
        <f t="shared" ref="AT34:AT35" si="75">+AS25</f>
        <v>0</v>
      </c>
      <c r="AU34" s="83">
        <f t="shared" ref="AU34:AU35" si="76">+AT25</f>
        <v>0</v>
      </c>
      <c r="AV34" s="83">
        <f t="shared" ref="AV34:AV35" si="77">+AU25</f>
        <v>0</v>
      </c>
      <c r="AW34" s="83">
        <f t="shared" ref="AW34:AW35" si="78">+AV25</f>
        <v>0</v>
      </c>
      <c r="AX34" s="83">
        <f t="shared" ref="AX34:AX35" si="79">+AW25</f>
        <v>0</v>
      </c>
      <c r="AY34" s="83">
        <f t="shared" ref="AY34:AY35" si="80">+AX25</f>
        <v>0</v>
      </c>
      <c r="AZ34" s="83">
        <f t="shared" ref="AZ34:AZ35" si="81">+AY25</f>
        <v>0</v>
      </c>
      <c r="BA34" s="83">
        <f t="shared" ref="BA34:BA35" si="82">+AZ25</f>
        <v>0</v>
      </c>
      <c r="BB34" s="83">
        <f t="shared" ref="BB34:BB35" si="83">+BA25</f>
        <v>0</v>
      </c>
      <c r="BC34" s="83">
        <f t="shared" ref="BC34:BC35" si="84">+BB25</f>
        <v>0</v>
      </c>
      <c r="BD34" s="83">
        <f t="shared" ref="BD34:BD35" si="85">+BC25</f>
        <v>0</v>
      </c>
      <c r="BE34" s="83">
        <f t="shared" ref="BE34:BE35" si="86">+BD25</f>
        <v>0</v>
      </c>
      <c r="BF34" s="83">
        <f t="shared" ref="BF34:BF35" si="87">+BE25</f>
        <v>0</v>
      </c>
      <c r="BG34" s="83">
        <f t="shared" ref="BG34:BG35" si="88">+BF25</f>
        <v>0</v>
      </c>
      <c r="BH34" s="83">
        <f t="shared" ref="BH34:BH35" si="89">+BG25</f>
        <v>0</v>
      </c>
      <c r="BI34" s="83">
        <f t="shared" ref="BI34:BJ35" si="90">+BH25</f>
        <v>0</v>
      </c>
      <c r="BJ34" s="83">
        <f t="shared" si="90"/>
        <v>0</v>
      </c>
    </row>
    <row r="35" spans="1:62" x14ac:dyDescent="0.25">
      <c r="A35" t="str">
        <f t="shared" si="42"/>
        <v>INAIL</v>
      </c>
      <c r="B35" s="83"/>
      <c r="C35" s="83"/>
      <c r="D35" s="83">
        <f>+C26</f>
        <v>0</v>
      </c>
      <c r="E35" s="83">
        <f t="shared" si="67"/>
        <v>0</v>
      </c>
      <c r="F35" s="83">
        <f t="shared" si="67"/>
        <v>0</v>
      </c>
      <c r="G35" s="83">
        <f t="shared" si="67"/>
        <v>0</v>
      </c>
      <c r="H35" s="83">
        <f t="shared" si="67"/>
        <v>0</v>
      </c>
      <c r="I35" s="83">
        <f t="shared" si="67"/>
        <v>0</v>
      </c>
      <c r="J35" s="83">
        <f t="shared" si="67"/>
        <v>0</v>
      </c>
      <c r="K35" s="83">
        <f t="shared" si="67"/>
        <v>0</v>
      </c>
      <c r="L35" s="83">
        <f t="shared" si="67"/>
        <v>0</v>
      </c>
      <c r="M35" s="83">
        <f t="shared" si="67"/>
        <v>0</v>
      </c>
      <c r="N35" s="83">
        <f t="shared" si="67"/>
        <v>0</v>
      </c>
      <c r="O35" s="83">
        <f t="shared" si="67"/>
        <v>0</v>
      </c>
      <c r="P35" s="83">
        <f t="shared" si="67"/>
        <v>0</v>
      </c>
      <c r="Q35" s="83">
        <f t="shared" si="67"/>
        <v>0</v>
      </c>
      <c r="R35" s="83">
        <f t="shared" si="67"/>
        <v>0</v>
      </c>
      <c r="S35" s="83">
        <f t="shared" si="67"/>
        <v>0</v>
      </c>
      <c r="T35" s="83">
        <f t="shared" si="67"/>
        <v>0</v>
      </c>
      <c r="U35" s="83">
        <f t="shared" si="67"/>
        <v>0</v>
      </c>
      <c r="V35" s="83">
        <f t="shared" si="67"/>
        <v>0</v>
      </c>
      <c r="W35" s="83">
        <f t="shared" si="67"/>
        <v>0</v>
      </c>
      <c r="X35" s="83">
        <f t="shared" si="67"/>
        <v>0</v>
      </c>
      <c r="Y35" s="83">
        <f t="shared" si="67"/>
        <v>0</v>
      </c>
      <c r="Z35" s="83">
        <f t="shared" si="67"/>
        <v>0</v>
      </c>
      <c r="AA35" s="83">
        <f t="shared" si="67"/>
        <v>0</v>
      </c>
      <c r="AB35" s="83">
        <f t="shared" si="67"/>
        <v>0</v>
      </c>
      <c r="AC35" s="83">
        <f t="shared" si="67"/>
        <v>0</v>
      </c>
      <c r="AD35" s="83">
        <f t="shared" si="67"/>
        <v>0</v>
      </c>
      <c r="AE35" s="83">
        <f t="shared" si="67"/>
        <v>0</v>
      </c>
      <c r="AF35" s="83">
        <f t="shared" si="67"/>
        <v>0</v>
      </c>
      <c r="AG35" s="83">
        <f t="shared" si="67"/>
        <v>0</v>
      </c>
      <c r="AH35" s="83">
        <f t="shared" si="67"/>
        <v>0</v>
      </c>
      <c r="AI35" s="83">
        <f t="shared" si="67"/>
        <v>0</v>
      </c>
      <c r="AJ35" s="83">
        <f t="shared" si="67"/>
        <v>0</v>
      </c>
      <c r="AK35" s="83">
        <f t="shared" si="67"/>
        <v>0</v>
      </c>
      <c r="AL35" s="83">
        <f t="shared" si="67"/>
        <v>0</v>
      </c>
      <c r="AM35" s="83">
        <f t="shared" si="68"/>
        <v>0</v>
      </c>
      <c r="AN35" s="83">
        <f t="shared" si="69"/>
        <v>0</v>
      </c>
      <c r="AO35" s="83">
        <f t="shared" si="70"/>
        <v>0</v>
      </c>
      <c r="AP35" s="83">
        <f t="shared" si="71"/>
        <v>0</v>
      </c>
      <c r="AQ35" s="83">
        <f t="shared" si="72"/>
        <v>0</v>
      </c>
      <c r="AR35" s="83">
        <f t="shared" si="73"/>
        <v>0</v>
      </c>
      <c r="AS35" s="83">
        <f t="shared" si="74"/>
        <v>0</v>
      </c>
      <c r="AT35" s="83">
        <f t="shared" si="75"/>
        <v>0</v>
      </c>
      <c r="AU35" s="83">
        <f t="shared" si="76"/>
        <v>0</v>
      </c>
      <c r="AV35" s="83">
        <f t="shared" si="77"/>
        <v>0</v>
      </c>
      <c r="AW35" s="83">
        <f t="shared" si="78"/>
        <v>0</v>
      </c>
      <c r="AX35" s="83">
        <f t="shared" si="79"/>
        <v>0</v>
      </c>
      <c r="AY35" s="83">
        <f t="shared" si="80"/>
        <v>0</v>
      </c>
      <c r="AZ35" s="83">
        <f t="shared" si="81"/>
        <v>0</v>
      </c>
      <c r="BA35" s="83">
        <f t="shared" si="82"/>
        <v>0</v>
      </c>
      <c r="BB35" s="83">
        <f t="shared" si="83"/>
        <v>0</v>
      </c>
      <c r="BC35" s="83">
        <f t="shared" si="84"/>
        <v>0</v>
      </c>
      <c r="BD35" s="83">
        <f t="shared" si="85"/>
        <v>0</v>
      </c>
      <c r="BE35" s="83">
        <f t="shared" si="86"/>
        <v>0</v>
      </c>
      <c r="BF35" s="83">
        <f t="shared" si="87"/>
        <v>0</v>
      </c>
      <c r="BG35" s="83">
        <f t="shared" si="88"/>
        <v>0</v>
      </c>
      <c r="BH35" s="83">
        <f t="shared" si="89"/>
        <v>0</v>
      </c>
      <c r="BI35" s="83">
        <f t="shared" si="90"/>
        <v>0</v>
      </c>
      <c r="BJ35" s="83">
        <f t="shared" si="90"/>
        <v>0</v>
      </c>
    </row>
    <row r="36" spans="1:62" x14ac:dyDescent="0.25">
      <c r="A36" t="s">
        <v>228</v>
      </c>
      <c r="B36" s="83"/>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row>
    <row r="37" spans="1:62" s="92" customFormat="1" x14ac:dyDescent="0.25">
      <c r="A37" s="92" t="s">
        <v>215</v>
      </c>
      <c r="C37" s="63">
        <f>SUM(C33:C36)</f>
        <v>0</v>
      </c>
      <c r="D37" s="63">
        <f>SUM(D33:D36)</f>
        <v>0</v>
      </c>
      <c r="E37" s="63">
        <f t="shared" ref="E37:BJ37" si="91">SUM(E33:E36)</f>
        <v>0</v>
      </c>
      <c r="F37" s="63">
        <f t="shared" si="91"/>
        <v>0</v>
      </c>
      <c r="G37" s="63">
        <f t="shared" si="91"/>
        <v>0</v>
      </c>
      <c r="H37" s="63">
        <f t="shared" si="91"/>
        <v>0</v>
      </c>
      <c r="I37" s="63">
        <f t="shared" si="91"/>
        <v>0</v>
      </c>
      <c r="J37" s="63">
        <f t="shared" si="91"/>
        <v>0</v>
      </c>
      <c r="K37" s="63">
        <f t="shared" si="91"/>
        <v>0</v>
      </c>
      <c r="L37" s="63">
        <f t="shared" si="91"/>
        <v>0</v>
      </c>
      <c r="M37" s="63">
        <f t="shared" si="91"/>
        <v>0</v>
      </c>
      <c r="N37" s="63">
        <f t="shared" si="91"/>
        <v>0</v>
      </c>
      <c r="O37" s="63">
        <f t="shared" si="91"/>
        <v>0</v>
      </c>
      <c r="P37" s="63">
        <f t="shared" si="91"/>
        <v>0</v>
      </c>
      <c r="Q37" s="63">
        <f t="shared" si="91"/>
        <v>0</v>
      </c>
      <c r="R37" s="63">
        <f t="shared" si="91"/>
        <v>0</v>
      </c>
      <c r="S37" s="63">
        <f t="shared" si="91"/>
        <v>0</v>
      </c>
      <c r="T37" s="63">
        <f t="shared" si="91"/>
        <v>0</v>
      </c>
      <c r="U37" s="63">
        <f t="shared" si="91"/>
        <v>0</v>
      </c>
      <c r="V37" s="63">
        <f t="shared" si="91"/>
        <v>0</v>
      </c>
      <c r="W37" s="63">
        <f t="shared" si="91"/>
        <v>0</v>
      </c>
      <c r="X37" s="63">
        <f t="shared" si="91"/>
        <v>0</v>
      </c>
      <c r="Y37" s="63">
        <f t="shared" si="91"/>
        <v>0</v>
      </c>
      <c r="Z37" s="63">
        <f t="shared" si="91"/>
        <v>0</v>
      </c>
      <c r="AA37" s="63">
        <f t="shared" si="91"/>
        <v>0</v>
      </c>
      <c r="AB37" s="63">
        <f t="shared" si="91"/>
        <v>0</v>
      </c>
      <c r="AC37" s="63">
        <f t="shared" si="91"/>
        <v>0</v>
      </c>
      <c r="AD37" s="63">
        <f t="shared" si="91"/>
        <v>0</v>
      </c>
      <c r="AE37" s="63">
        <f t="shared" si="91"/>
        <v>0</v>
      </c>
      <c r="AF37" s="63">
        <f t="shared" si="91"/>
        <v>0</v>
      </c>
      <c r="AG37" s="63">
        <f t="shared" si="91"/>
        <v>0</v>
      </c>
      <c r="AH37" s="63">
        <f t="shared" si="91"/>
        <v>0</v>
      </c>
      <c r="AI37" s="63">
        <f t="shared" si="91"/>
        <v>0</v>
      </c>
      <c r="AJ37" s="63">
        <f t="shared" si="91"/>
        <v>0</v>
      </c>
      <c r="AK37" s="63">
        <f t="shared" si="91"/>
        <v>0</v>
      </c>
      <c r="AL37" s="63">
        <f t="shared" si="91"/>
        <v>0</v>
      </c>
      <c r="AM37" s="63">
        <f t="shared" si="91"/>
        <v>0</v>
      </c>
      <c r="AN37" s="63">
        <f t="shared" si="91"/>
        <v>0</v>
      </c>
      <c r="AO37" s="63">
        <f t="shared" si="91"/>
        <v>0</v>
      </c>
      <c r="AP37" s="63">
        <f t="shared" si="91"/>
        <v>0</v>
      </c>
      <c r="AQ37" s="63">
        <f t="shared" si="91"/>
        <v>0</v>
      </c>
      <c r="AR37" s="63">
        <f t="shared" si="91"/>
        <v>0</v>
      </c>
      <c r="AS37" s="63">
        <f t="shared" si="91"/>
        <v>0</v>
      </c>
      <c r="AT37" s="63">
        <f t="shared" si="91"/>
        <v>0</v>
      </c>
      <c r="AU37" s="63">
        <f t="shared" si="91"/>
        <v>0</v>
      </c>
      <c r="AV37" s="63">
        <f t="shared" si="91"/>
        <v>0</v>
      </c>
      <c r="AW37" s="63">
        <f t="shared" si="91"/>
        <v>0</v>
      </c>
      <c r="AX37" s="63">
        <f t="shared" si="91"/>
        <v>0</v>
      </c>
      <c r="AY37" s="63">
        <f t="shared" si="91"/>
        <v>0</v>
      </c>
      <c r="AZ37" s="63">
        <f t="shared" si="91"/>
        <v>0</v>
      </c>
      <c r="BA37" s="63">
        <f t="shared" si="91"/>
        <v>0</v>
      </c>
      <c r="BB37" s="63">
        <f t="shared" si="91"/>
        <v>0</v>
      </c>
      <c r="BC37" s="63">
        <f t="shared" si="91"/>
        <v>0</v>
      </c>
      <c r="BD37" s="63">
        <f t="shared" si="91"/>
        <v>0</v>
      </c>
      <c r="BE37" s="63">
        <f t="shared" si="91"/>
        <v>0</v>
      </c>
      <c r="BF37" s="63">
        <f t="shared" si="91"/>
        <v>0</v>
      </c>
      <c r="BG37" s="63">
        <f t="shared" si="91"/>
        <v>0</v>
      </c>
      <c r="BH37" s="63">
        <f t="shared" si="91"/>
        <v>0</v>
      </c>
      <c r="BI37" s="63">
        <f t="shared" si="91"/>
        <v>0</v>
      </c>
      <c r="BJ37" s="63">
        <f t="shared" si="91"/>
        <v>0</v>
      </c>
    </row>
    <row r="38" spans="1:62" x14ac:dyDescent="0.25">
      <c r="A38" s="93" t="s">
        <v>191</v>
      </c>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row>
    <row r="39" spans="1:62" s="96" customFormat="1" x14ac:dyDescent="0.25">
      <c r="A39" s="96" t="s">
        <v>229</v>
      </c>
      <c r="B39" s="72"/>
      <c r="C39" s="97" t="str">
        <f>+C23</f>
        <v>gen 2014</v>
      </c>
      <c r="D39" s="97">
        <f t="shared" ref="D39:AL39" si="92">+D23</f>
        <v>41698</v>
      </c>
      <c r="E39" s="97">
        <f t="shared" si="92"/>
        <v>41729</v>
      </c>
      <c r="F39" s="97">
        <f t="shared" si="92"/>
        <v>41759</v>
      </c>
      <c r="G39" s="97">
        <f t="shared" si="92"/>
        <v>41790</v>
      </c>
      <c r="H39" s="97">
        <f t="shared" si="92"/>
        <v>41820</v>
      </c>
      <c r="I39" s="97">
        <f t="shared" si="92"/>
        <v>41851</v>
      </c>
      <c r="J39" s="97">
        <f t="shared" si="92"/>
        <v>41882</v>
      </c>
      <c r="K39" s="97">
        <f t="shared" si="92"/>
        <v>41912</v>
      </c>
      <c r="L39" s="97">
        <f t="shared" si="92"/>
        <v>41943</v>
      </c>
      <c r="M39" s="97">
        <f t="shared" si="92"/>
        <v>41973</v>
      </c>
      <c r="N39" s="97">
        <f t="shared" si="92"/>
        <v>42004</v>
      </c>
      <c r="O39" s="97">
        <f t="shared" si="92"/>
        <v>42035</v>
      </c>
      <c r="P39" s="97">
        <f t="shared" si="92"/>
        <v>42063</v>
      </c>
      <c r="Q39" s="97">
        <f t="shared" si="92"/>
        <v>42094</v>
      </c>
      <c r="R39" s="97">
        <f t="shared" si="92"/>
        <v>42124</v>
      </c>
      <c r="S39" s="97">
        <f t="shared" si="92"/>
        <v>42155</v>
      </c>
      <c r="T39" s="97">
        <f t="shared" si="92"/>
        <v>42185</v>
      </c>
      <c r="U39" s="97">
        <f t="shared" si="92"/>
        <v>42216</v>
      </c>
      <c r="V39" s="97">
        <f t="shared" si="92"/>
        <v>42247</v>
      </c>
      <c r="W39" s="97">
        <f t="shared" si="92"/>
        <v>42277</v>
      </c>
      <c r="X39" s="97">
        <f t="shared" si="92"/>
        <v>42308</v>
      </c>
      <c r="Y39" s="97">
        <f t="shared" si="92"/>
        <v>42338</v>
      </c>
      <c r="Z39" s="97">
        <f t="shared" si="92"/>
        <v>42369</v>
      </c>
      <c r="AA39" s="97">
        <f t="shared" si="92"/>
        <v>42400</v>
      </c>
      <c r="AB39" s="97">
        <f t="shared" si="92"/>
        <v>42429</v>
      </c>
      <c r="AC39" s="97">
        <f t="shared" si="92"/>
        <v>42460</v>
      </c>
      <c r="AD39" s="97">
        <f t="shared" si="92"/>
        <v>42490</v>
      </c>
      <c r="AE39" s="97">
        <f t="shared" si="92"/>
        <v>42521</v>
      </c>
      <c r="AF39" s="97">
        <f t="shared" si="92"/>
        <v>42551</v>
      </c>
      <c r="AG39" s="97">
        <f t="shared" si="92"/>
        <v>42582</v>
      </c>
      <c r="AH39" s="97">
        <f t="shared" si="92"/>
        <v>42613</v>
      </c>
      <c r="AI39" s="97">
        <f t="shared" si="92"/>
        <v>42643</v>
      </c>
      <c r="AJ39" s="97">
        <f t="shared" si="92"/>
        <v>42674</v>
      </c>
      <c r="AK39" s="97">
        <f t="shared" si="92"/>
        <v>42704</v>
      </c>
      <c r="AL39" s="97">
        <f t="shared" si="92"/>
        <v>42735</v>
      </c>
      <c r="AM39" s="97">
        <f t="shared" ref="AM39:BG39" si="93">+AM23</f>
        <v>42766</v>
      </c>
      <c r="AN39" s="97">
        <f t="shared" si="93"/>
        <v>42794</v>
      </c>
      <c r="AO39" s="97">
        <f t="shared" si="93"/>
        <v>42825</v>
      </c>
      <c r="AP39" s="97">
        <f t="shared" si="93"/>
        <v>42855</v>
      </c>
      <c r="AQ39" s="97">
        <f t="shared" si="93"/>
        <v>42886</v>
      </c>
      <c r="AR39" s="97">
        <f t="shared" si="93"/>
        <v>42916</v>
      </c>
      <c r="AS39" s="97">
        <f t="shared" si="93"/>
        <v>42947</v>
      </c>
      <c r="AT39" s="97">
        <f t="shared" si="93"/>
        <v>42978</v>
      </c>
      <c r="AU39" s="97">
        <f t="shared" si="93"/>
        <v>43008</v>
      </c>
      <c r="AV39" s="97">
        <f t="shared" si="93"/>
        <v>43039</v>
      </c>
      <c r="AW39" s="97">
        <f t="shared" si="93"/>
        <v>43069</v>
      </c>
      <c r="AX39" s="97">
        <f t="shared" si="93"/>
        <v>43100</v>
      </c>
      <c r="AY39" s="97">
        <f t="shared" si="93"/>
        <v>43131</v>
      </c>
      <c r="AZ39" s="97">
        <f t="shared" si="93"/>
        <v>43159</v>
      </c>
      <c r="BA39" s="97">
        <f t="shared" si="93"/>
        <v>43190</v>
      </c>
      <c r="BB39" s="97">
        <f t="shared" si="93"/>
        <v>43220</v>
      </c>
      <c r="BC39" s="97">
        <f t="shared" si="93"/>
        <v>43251</v>
      </c>
      <c r="BD39" s="97">
        <f t="shared" si="93"/>
        <v>43281</v>
      </c>
      <c r="BE39" s="97">
        <f t="shared" si="93"/>
        <v>43312</v>
      </c>
      <c r="BF39" s="97">
        <f t="shared" si="93"/>
        <v>43343</v>
      </c>
      <c r="BG39" s="97">
        <f t="shared" si="93"/>
        <v>43373</v>
      </c>
      <c r="BH39" s="97">
        <f t="shared" ref="BH39:BJ39" si="94">+BH23</f>
        <v>43404</v>
      </c>
      <c r="BI39" s="97">
        <f t="shared" si="94"/>
        <v>43434</v>
      </c>
      <c r="BJ39" s="97">
        <f t="shared" si="94"/>
        <v>43465</v>
      </c>
    </row>
    <row r="40" spans="1:62" s="64" customFormat="1" x14ac:dyDescent="0.25">
      <c r="A40" s="98"/>
      <c r="B40" s="99"/>
      <c r="C40" s="99">
        <f t="shared" ref="C40:AL40" si="95">B40+C27-C36</f>
        <v>0</v>
      </c>
      <c r="D40" s="99">
        <f t="shared" si="95"/>
        <v>0</v>
      </c>
      <c r="E40" s="99">
        <f t="shared" si="95"/>
        <v>0</v>
      </c>
      <c r="F40" s="99">
        <f t="shared" si="95"/>
        <v>0</v>
      </c>
      <c r="G40" s="99">
        <f t="shared" si="95"/>
        <v>0</v>
      </c>
      <c r="H40" s="99">
        <f t="shared" si="95"/>
        <v>0</v>
      </c>
      <c r="I40" s="99">
        <f t="shared" si="95"/>
        <v>0</v>
      </c>
      <c r="J40" s="99">
        <f t="shared" si="95"/>
        <v>0</v>
      </c>
      <c r="K40" s="99">
        <f t="shared" si="95"/>
        <v>0</v>
      </c>
      <c r="L40" s="99">
        <f t="shared" si="95"/>
        <v>0</v>
      </c>
      <c r="M40" s="99">
        <f t="shared" si="95"/>
        <v>0</v>
      </c>
      <c r="N40" s="99">
        <f t="shared" si="95"/>
        <v>0</v>
      </c>
      <c r="O40" s="99">
        <f t="shared" si="95"/>
        <v>0</v>
      </c>
      <c r="P40" s="99">
        <f t="shared" si="95"/>
        <v>0</v>
      </c>
      <c r="Q40" s="99">
        <f t="shared" si="95"/>
        <v>0</v>
      </c>
      <c r="R40" s="99">
        <f t="shared" si="95"/>
        <v>0</v>
      </c>
      <c r="S40" s="99">
        <f t="shared" si="95"/>
        <v>0</v>
      </c>
      <c r="T40" s="99">
        <f t="shared" si="95"/>
        <v>0</v>
      </c>
      <c r="U40" s="99">
        <f t="shared" si="95"/>
        <v>0</v>
      </c>
      <c r="V40" s="99">
        <f t="shared" si="95"/>
        <v>0</v>
      </c>
      <c r="W40" s="99">
        <f t="shared" si="95"/>
        <v>0</v>
      </c>
      <c r="X40" s="99">
        <f t="shared" si="95"/>
        <v>0</v>
      </c>
      <c r="Y40" s="99">
        <f t="shared" si="95"/>
        <v>0</v>
      </c>
      <c r="Z40" s="99">
        <f t="shared" si="95"/>
        <v>0</v>
      </c>
      <c r="AA40" s="99">
        <f t="shared" si="95"/>
        <v>0</v>
      </c>
      <c r="AB40" s="99">
        <f t="shared" si="95"/>
        <v>0</v>
      </c>
      <c r="AC40" s="99">
        <f t="shared" si="95"/>
        <v>0</v>
      </c>
      <c r="AD40" s="99">
        <f t="shared" si="95"/>
        <v>0</v>
      </c>
      <c r="AE40" s="99">
        <f t="shared" si="95"/>
        <v>0</v>
      </c>
      <c r="AF40" s="99">
        <f t="shared" si="95"/>
        <v>0</v>
      </c>
      <c r="AG40" s="99">
        <f t="shared" si="95"/>
        <v>0</v>
      </c>
      <c r="AH40" s="99">
        <f t="shared" si="95"/>
        <v>0</v>
      </c>
      <c r="AI40" s="99">
        <f t="shared" si="95"/>
        <v>0</v>
      </c>
      <c r="AJ40" s="99">
        <f t="shared" si="95"/>
        <v>0</v>
      </c>
      <c r="AK40" s="99">
        <f t="shared" si="95"/>
        <v>0</v>
      </c>
      <c r="AL40" s="99">
        <f t="shared" si="95"/>
        <v>0</v>
      </c>
      <c r="AM40" s="99">
        <f t="shared" ref="AM40:BG40" si="96">AL40+AM27-AM36</f>
        <v>0</v>
      </c>
      <c r="AN40" s="99">
        <f t="shared" si="96"/>
        <v>0</v>
      </c>
      <c r="AO40" s="99">
        <f t="shared" si="96"/>
        <v>0</v>
      </c>
      <c r="AP40" s="99">
        <f t="shared" si="96"/>
        <v>0</v>
      </c>
      <c r="AQ40" s="99">
        <f t="shared" si="96"/>
        <v>0</v>
      </c>
      <c r="AR40" s="99">
        <f t="shared" si="96"/>
        <v>0</v>
      </c>
      <c r="AS40" s="99">
        <f t="shared" si="96"/>
        <v>0</v>
      </c>
      <c r="AT40" s="99">
        <f t="shared" si="96"/>
        <v>0</v>
      </c>
      <c r="AU40" s="99">
        <f t="shared" si="96"/>
        <v>0</v>
      </c>
      <c r="AV40" s="99">
        <f t="shared" si="96"/>
        <v>0</v>
      </c>
      <c r="AW40" s="99">
        <f t="shared" si="96"/>
        <v>0</v>
      </c>
      <c r="AX40" s="99">
        <f t="shared" si="96"/>
        <v>0</v>
      </c>
      <c r="AY40" s="99">
        <f t="shared" si="96"/>
        <v>0</v>
      </c>
      <c r="AZ40" s="99">
        <f t="shared" si="96"/>
        <v>0</v>
      </c>
      <c r="BA40" s="99">
        <f t="shared" si="96"/>
        <v>0</v>
      </c>
      <c r="BB40" s="99">
        <f t="shared" si="96"/>
        <v>0</v>
      </c>
      <c r="BC40" s="99">
        <f t="shared" si="96"/>
        <v>0</v>
      </c>
      <c r="BD40" s="99">
        <f t="shared" si="96"/>
        <v>0</v>
      </c>
      <c r="BE40" s="99">
        <f t="shared" si="96"/>
        <v>0</v>
      </c>
      <c r="BF40" s="99">
        <f t="shared" si="96"/>
        <v>0</v>
      </c>
      <c r="BG40" s="99">
        <f t="shared" si="96"/>
        <v>0</v>
      </c>
      <c r="BH40" s="99">
        <f t="shared" ref="BH40:BJ40" si="97">BG40+BH27-BH36</f>
        <v>0</v>
      </c>
      <c r="BI40" s="99">
        <f t="shared" si="97"/>
        <v>0</v>
      </c>
      <c r="BJ40" s="99">
        <f t="shared" si="97"/>
        <v>0</v>
      </c>
    </row>
    <row r="41" spans="1:62" x14ac:dyDescent="0.25">
      <c r="A41" s="93" t="s">
        <v>191</v>
      </c>
      <c r="B41" s="83"/>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row>
    <row r="42" spans="1:62" s="96" customFormat="1" x14ac:dyDescent="0.25">
      <c r="A42" s="96" t="s">
        <v>230</v>
      </c>
      <c r="B42" s="72"/>
      <c r="C42" s="97" t="str">
        <f>+C23</f>
        <v>gen 2014</v>
      </c>
      <c r="D42" s="97">
        <f t="shared" ref="D42:AL42" si="98">+D23</f>
        <v>41698</v>
      </c>
      <c r="E42" s="97">
        <f t="shared" si="98"/>
        <v>41729</v>
      </c>
      <c r="F42" s="97">
        <f t="shared" si="98"/>
        <v>41759</v>
      </c>
      <c r="G42" s="97">
        <f t="shared" si="98"/>
        <v>41790</v>
      </c>
      <c r="H42" s="97">
        <f t="shared" si="98"/>
        <v>41820</v>
      </c>
      <c r="I42" s="97">
        <f t="shared" si="98"/>
        <v>41851</v>
      </c>
      <c r="J42" s="97">
        <f t="shared" si="98"/>
        <v>41882</v>
      </c>
      <c r="K42" s="97">
        <f t="shared" si="98"/>
        <v>41912</v>
      </c>
      <c r="L42" s="97">
        <f t="shared" si="98"/>
        <v>41943</v>
      </c>
      <c r="M42" s="97">
        <f t="shared" si="98"/>
        <v>41973</v>
      </c>
      <c r="N42" s="97">
        <f t="shared" si="98"/>
        <v>42004</v>
      </c>
      <c r="O42" s="97">
        <f t="shared" si="98"/>
        <v>42035</v>
      </c>
      <c r="P42" s="97">
        <f t="shared" si="98"/>
        <v>42063</v>
      </c>
      <c r="Q42" s="97">
        <f t="shared" si="98"/>
        <v>42094</v>
      </c>
      <c r="R42" s="97">
        <f t="shared" si="98"/>
        <v>42124</v>
      </c>
      <c r="S42" s="97">
        <f t="shared" si="98"/>
        <v>42155</v>
      </c>
      <c r="T42" s="97">
        <f t="shared" si="98"/>
        <v>42185</v>
      </c>
      <c r="U42" s="97">
        <f t="shared" si="98"/>
        <v>42216</v>
      </c>
      <c r="V42" s="97">
        <f t="shared" si="98"/>
        <v>42247</v>
      </c>
      <c r="W42" s="97">
        <f t="shared" si="98"/>
        <v>42277</v>
      </c>
      <c r="X42" s="97">
        <f t="shared" si="98"/>
        <v>42308</v>
      </c>
      <c r="Y42" s="97">
        <f t="shared" si="98"/>
        <v>42338</v>
      </c>
      <c r="Z42" s="97">
        <f t="shared" si="98"/>
        <v>42369</v>
      </c>
      <c r="AA42" s="97">
        <f t="shared" si="98"/>
        <v>42400</v>
      </c>
      <c r="AB42" s="97">
        <f t="shared" si="98"/>
        <v>42429</v>
      </c>
      <c r="AC42" s="97">
        <f t="shared" si="98"/>
        <v>42460</v>
      </c>
      <c r="AD42" s="97">
        <f t="shared" si="98"/>
        <v>42490</v>
      </c>
      <c r="AE42" s="97">
        <f t="shared" si="98"/>
        <v>42521</v>
      </c>
      <c r="AF42" s="97">
        <f t="shared" si="98"/>
        <v>42551</v>
      </c>
      <c r="AG42" s="97">
        <f t="shared" si="98"/>
        <v>42582</v>
      </c>
      <c r="AH42" s="97">
        <f t="shared" si="98"/>
        <v>42613</v>
      </c>
      <c r="AI42" s="97">
        <f t="shared" si="98"/>
        <v>42643</v>
      </c>
      <c r="AJ42" s="97">
        <f t="shared" si="98"/>
        <v>42674</v>
      </c>
      <c r="AK42" s="97">
        <f t="shared" si="98"/>
        <v>42704</v>
      </c>
      <c r="AL42" s="97">
        <f t="shared" si="98"/>
        <v>42735</v>
      </c>
      <c r="AM42" s="97">
        <f t="shared" ref="AM42:BG42" si="99">+AM23</f>
        <v>42766</v>
      </c>
      <c r="AN42" s="97">
        <f t="shared" si="99"/>
        <v>42794</v>
      </c>
      <c r="AO42" s="97">
        <f t="shared" si="99"/>
        <v>42825</v>
      </c>
      <c r="AP42" s="97">
        <f t="shared" si="99"/>
        <v>42855</v>
      </c>
      <c r="AQ42" s="97">
        <f t="shared" si="99"/>
        <v>42886</v>
      </c>
      <c r="AR42" s="97">
        <f t="shared" si="99"/>
        <v>42916</v>
      </c>
      <c r="AS42" s="97">
        <f t="shared" si="99"/>
        <v>42947</v>
      </c>
      <c r="AT42" s="97">
        <f t="shared" si="99"/>
        <v>42978</v>
      </c>
      <c r="AU42" s="97">
        <f t="shared" si="99"/>
        <v>43008</v>
      </c>
      <c r="AV42" s="97">
        <f t="shared" si="99"/>
        <v>43039</v>
      </c>
      <c r="AW42" s="97">
        <f t="shared" si="99"/>
        <v>43069</v>
      </c>
      <c r="AX42" s="97">
        <f t="shared" si="99"/>
        <v>43100</v>
      </c>
      <c r="AY42" s="97">
        <f t="shared" si="99"/>
        <v>43131</v>
      </c>
      <c r="AZ42" s="97">
        <f t="shared" si="99"/>
        <v>43159</v>
      </c>
      <c r="BA42" s="97">
        <f t="shared" si="99"/>
        <v>43190</v>
      </c>
      <c r="BB42" s="97">
        <f t="shared" si="99"/>
        <v>43220</v>
      </c>
      <c r="BC42" s="97">
        <f t="shared" si="99"/>
        <v>43251</v>
      </c>
      <c r="BD42" s="97">
        <f t="shared" si="99"/>
        <v>43281</v>
      </c>
      <c r="BE42" s="97">
        <f t="shared" si="99"/>
        <v>43312</v>
      </c>
      <c r="BF42" s="97">
        <f t="shared" si="99"/>
        <v>43343</v>
      </c>
      <c r="BG42" s="97">
        <f t="shared" si="99"/>
        <v>43373</v>
      </c>
      <c r="BH42" s="97">
        <f t="shared" ref="BH42:BJ42" si="100">+BH23</f>
        <v>43404</v>
      </c>
      <c r="BI42" s="97">
        <f t="shared" si="100"/>
        <v>43434</v>
      </c>
      <c r="BJ42" s="97">
        <f t="shared" si="100"/>
        <v>43465</v>
      </c>
    </row>
    <row r="43" spans="1:62" s="64" customFormat="1" x14ac:dyDescent="0.25">
      <c r="A43" s="98"/>
      <c r="B43" s="99"/>
      <c r="C43" s="99">
        <f>+C24-C33</f>
        <v>0</v>
      </c>
      <c r="D43" s="99">
        <f>+C43+D24-D33</f>
        <v>0</v>
      </c>
      <c r="E43" s="99">
        <f t="shared" ref="E43:AL43" si="101">+D43+E24-E33</f>
        <v>0</v>
      </c>
      <c r="F43" s="99">
        <f t="shared" si="101"/>
        <v>0</v>
      </c>
      <c r="G43" s="99">
        <f t="shared" si="101"/>
        <v>0</v>
      </c>
      <c r="H43" s="99">
        <f t="shared" si="101"/>
        <v>0</v>
      </c>
      <c r="I43" s="99">
        <f t="shared" si="101"/>
        <v>0</v>
      </c>
      <c r="J43" s="99">
        <f t="shared" si="101"/>
        <v>0</v>
      </c>
      <c r="K43" s="99">
        <f t="shared" si="101"/>
        <v>0</v>
      </c>
      <c r="L43" s="99">
        <f t="shared" si="101"/>
        <v>0</v>
      </c>
      <c r="M43" s="99">
        <f t="shared" si="101"/>
        <v>0</v>
      </c>
      <c r="N43" s="99">
        <f t="shared" si="101"/>
        <v>0</v>
      </c>
      <c r="O43" s="99">
        <f t="shared" si="101"/>
        <v>0</v>
      </c>
      <c r="P43" s="99">
        <f t="shared" si="101"/>
        <v>0</v>
      </c>
      <c r="Q43" s="99">
        <f t="shared" si="101"/>
        <v>0</v>
      </c>
      <c r="R43" s="99">
        <f t="shared" si="101"/>
        <v>0</v>
      </c>
      <c r="S43" s="99">
        <f t="shared" si="101"/>
        <v>0</v>
      </c>
      <c r="T43" s="99">
        <f t="shared" si="101"/>
        <v>0</v>
      </c>
      <c r="U43" s="99">
        <f t="shared" si="101"/>
        <v>0</v>
      </c>
      <c r="V43" s="99">
        <f t="shared" si="101"/>
        <v>0</v>
      </c>
      <c r="W43" s="99">
        <f t="shared" si="101"/>
        <v>0</v>
      </c>
      <c r="X43" s="99">
        <f t="shared" si="101"/>
        <v>0</v>
      </c>
      <c r="Y43" s="99">
        <f t="shared" si="101"/>
        <v>0</v>
      </c>
      <c r="Z43" s="99">
        <f t="shared" si="101"/>
        <v>0</v>
      </c>
      <c r="AA43" s="99">
        <f t="shared" si="101"/>
        <v>0</v>
      </c>
      <c r="AB43" s="99">
        <f t="shared" si="101"/>
        <v>0</v>
      </c>
      <c r="AC43" s="99">
        <f t="shared" si="101"/>
        <v>0</v>
      </c>
      <c r="AD43" s="99">
        <f t="shared" si="101"/>
        <v>0</v>
      </c>
      <c r="AE43" s="99">
        <f t="shared" si="101"/>
        <v>0</v>
      </c>
      <c r="AF43" s="99">
        <f t="shared" si="101"/>
        <v>0</v>
      </c>
      <c r="AG43" s="99">
        <f t="shared" si="101"/>
        <v>0</v>
      </c>
      <c r="AH43" s="99">
        <f t="shared" si="101"/>
        <v>0</v>
      </c>
      <c r="AI43" s="99">
        <f t="shared" si="101"/>
        <v>0</v>
      </c>
      <c r="AJ43" s="99">
        <f t="shared" si="101"/>
        <v>0</v>
      </c>
      <c r="AK43" s="99">
        <f t="shared" si="101"/>
        <v>0</v>
      </c>
      <c r="AL43" s="99">
        <f t="shared" si="101"/>
        <v>0</v>
      </c>
      <c r="AM43" s="99">
        <f t="shared" ref="AM43" si="102">+AL43+AM24-AM33</f>
        <v>0</v>
      </c>
      <c r="AN43" s="99">
        <f t="shared" ref="AN43" si="103">+AM43+AN24-AN33</f>
        <v>0</v>
      </c>
      <c r="AO43" s="99">
        <f t="shared" ref="AO43" si="104">+AN43+AO24-AO33</f>
        <v>0</v>
      </c>
      <c r="AP43" s="99">
        <f t="shared" ref="AP43" si="105">+AO43+AP24-AP33</f>
        <v>0</v>
      </c>
      <c r="AQ43" s="99">
        <f t="shared" ref="AQ43" si="106">+AP43+AQ24-AQ33</f>
        <v>0</v>
      </c>
      <c r="AR43" s="99">
        <f t="shared" ref="AR43" si="107">+AQ43+AR24-AR33</f>
        <v>0</v>
      </c>
      <c r="AS43" s="99">
        <f t="shared" ref="AS43" si="108">+AR43+AS24-AS33</f>
        <v>0</v>
      </c>
      <c r="AT43" s="99">
        <f t="shared" ref="AT43" si="109">+AS43+AT24-AT33</f>
        <v>0</v>
      </c>
      <c r="AU43" s="99">
        <f t="shared" ref="AU43" si="110">+AT43+AU24-AU33</f>
        <v>0</v>
      </c>
      <c r="AV43" s="99">
        <f t="shared" ref="AV43" si="111">+AU43+AV24-AV33</f>
        <v>0</v>
      </c>
      <c r="AW43" s="99">
        <f t="shared" ref="AW43" si="112">+AV43+AW24-AW33</f>
        <v>0</v>
      </c>
      <c r="AX43" s="99">
        <f t="shared" ref="AX43" si="113">+AW43+AX24-AX33</f>
        <v>0</v>
      </c>
      <c r="AY43" s="99">
        <f t="shared" ref="AY43" si="114">+AX43+AY24-AY33</f>
        <v>0</v>
      </c>
      <c r="AZ43" s="99">
        <f t="shared" ref="AZ43" si="115">+AY43+AZ24-AZ33</f>
        <v>0</v>
      </c>
      <c r="BA43" s="99">
        <f t="shared" ref="BA43" si="116">+AZ43+BA24-BA33</f>
        <v>0</v>
      </c>
      <c r="BB43" s="99">
        <f t="shared" ref="BB43" si="117">+BA43+BB24-BB33</f>
        <v>0</v>
      </c>
      <c r="BC43" s="99">
        <f t="shared" ref="BC43" si="118">+BB43+BC24-BC33</f>
        <v>0</v>
      </c>
      <c r="BD43" s="99">
        <f t="shared" ref="BD43" si="119">+BC43+BD24-BD33</f>
        <v>0</v>
      </c>
      <c r="BE43" s="99">
        <f t="shared" ref="BE43" si="120">+BD43+BE24-BE33</f>
        <v>0</v>
      </c>
      <c r="BF43" s="99">
        <f t="shared" ref="BF43" si="121">+BE43+BF24-BF33</f>
        <v>0</v>
      </c>
      <c r="BG43" s="99">
        <f t="shared" ref="BG43" si="122">+BF43+BG24-BG33</f>
        <v>0</v>
      </c>
      <c r="BH43" s="99">
        <f t="shared" ref="BH43" si="123">+BG43+BH24-BH33</f>
        <v>0</v>
      </c>
      <c r="BI43" s="99">
        <f t="shared" ref="BI43:BJ43" si="124">+BH43+BI24-BI33</f>
        <v>0</v>
      </c>
      <c r="BJ43" s="99">
        <f t="shared" si="124"/>
        <v>0</v>
      </c>
    </row>
    <row r="44" spans="1:62" x14ac:dyDescent="0.25">
      <c r="A44" s="93" t="s">
        <v>191</v>
      </c>
      <c r="B44" s="83"/>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c r="AY44" s="83"/>
      <c r="AZ44" s="83"/>
      <c r="BA44" s="83"/>
      <c r="BB44" s="83"/>
      <c r="BC44" s="83"/>
      <c r="BD44" s="83"/>
      <c r="BE44" s="83"/>
      <c r="BF44" s="83"/>
      <c r="BG44" s="83"/>
      <c r="BH44" s="83"/>
      <c r="BI44" s="83"/>
      <c r="BJ44" s="83"/>
    </row>
    <row r="45" spans="1:62" s="96" customFormat="1" x14ac:dyDescent="0.25">
      <c r="A45" s="96" t="s">
        <v>231</v>
      </c>
      <c r="B45" s="72"/>
      <c r="C45" s="97" t="str">
        <f>+C23</f>
        <v>gen 2014</v>
      </c>
      <c r="D45" s="97">
        <f t="shared" ref="D45:AL45" si="125">+D23</f>
        <v>41698</v>
      </c>
      <c r="E45" s="97">
        <f t="shared" si="125"/>
        <v>41729</v>
      </c>
      <c r="F45" s="97">
        <f t="shared" si="125"/>
        <v>41759</v>
      </c>
      <c r="G45" s="97">
        <f t="shared" si="125"/>
        <v>41790</v>
      </c>
      <c r="H45" s="97">
        <f t="shared" si="125"/>
        <v>41820</v>
      </c>
      <c r="I45" s="97">
        <f t="shared" si="125"/>
        <v>41851</v>
      </c>
      <c r="J45" s="97">
        <f t="shared" si="125"/>
        <v>41882</v>
      </c>
      <c r="K45" s="97">
        <f t="shared" si="125"/>
        <v>41912</v>
      </c>
      <c r="L45" s="97">
        <f t="shared" si="125"/>
        <v>41943</v>
      </c>
      <c r="M45" s="97">
        <f t="shared" si="125"/>
        <v>41973</v>
      </c>
      <c r="N45" s="97">
        <f t="shared" si="125"/>
        <v>42004</v>
      </c>
      <c r="O45" s="97">
        <f t="shared" si="125"/>
        <v>42035</v>
      </c>
      <c r="P45" s="97">
        <f t="shared" si="125"/>
        <v>42063</v>
      </c>
      <c r="Q45" s="97">
        <f t="shared" si="125"/>
        <v>42094</v>
      </c>
      <c r="R45" s="97">
        <f t="shared" si="125"/>
        <v>42124</v>
      </c>
      <c r="S45" s="97">
        <f t="shared" si="125"/>
        <v>42155</v>
      </c>
      <c r="T45" s="97">
        <f t="shared" si="125"/>
        <v>42185</v>
      </c>
      <c r="U45" s="97">
        <f t="shared" si="125"/>
        <v>42216</v>
      </c>
      <c r="V45" s="97">
        <f t="shared" si="125"/>
        <v>42247</v>
      </c>
      <c r="W45" s="97">
        <f t="shared" si="125"/>
        <v>42277</v>
      </c>
      <c r="X45" s="97">
        <f t="shared" si="125"/>
        <v>42308</v>
      </c>
      <c r="Y45" s="97">
        <f t="shared" si="125"/>
        <v>42338</v>
      </c>
      <c r="Z45" s="97">
        <f t="shared" si="125"/>
        <v>42369</v>
      </c>
      <c r="AA45" s="97">
        <f t="shared" si="125"/>
        <v>42400</v>
      </c>
      <c r="AB45" s="97">
        <f t="shared" si="125"/>
        <v>42429</v>
      </c>
      <c r="AC45" s="97">
        <f t="shared" si="125"/>
        <v>42460</v>
      </c>
      <c r="AD45" s="97">
        <f t="shared" si="125"/>
        <v>42490</v>
      </c>
      <c r="AE45" s="97">
        <f t="shared" si="125"/>
        <v>42521</v>
      </c>
      <c r="AF45" s="97">
        <f t="shared" si="125"/>
        <v>42551</v>
      </c>
      <c r="AG45" s="97">
        <f t="shared" si="125"/>
        <v>42582</v>
      </c>
      <c r="AH45" s="97">
        <f t="shared" si="125"/>
        <v>42613</v>
      </c>
      <c r="AI45" s="97">
        <f t="shared" si="125"/>
        <v>42643</v>
      </c>
      <c r="AJ45" s="97">
        <f t="shared" si="125"/>
        <v>42674</v>
      </c>
      <c r="AK45" s="97">
        <f t="shared" si="125"/>
        <v>42704</v>
      </c>
      <c r="AL45" s="97">
        <f t="shared" si="125"/>
        <v>42735</v>
      </c>
      <c r="AM45" s="97">
        <f t="shared" ref="AM45:BG45" si="126">+AM23</f>
        <v>42766</v>
      </c>
      <c r="AN45" s="97">
        <f t="shared" si="126"/>
        <v>42794</v>
      </c>
      <c r="AO45" s="97">
        <f t="shared" si="126"/>
        <v>42825</v>
      </c>
      <c r="AP45" s="97">
        <f t="shared" si="126"/>
        <v>42855</v>
      </c>
      <c r="AQ45" s="97">
        <f t="shared" si="126"/>
        <v>42886</v>
      </c>
      <c r="AR45" s="97">
        <f t="shared" si="126"/>
        <v>42916</v>
      </c>
      <c r="AS45" s="97">
        <f t="shared" si="126"/>
        <v>42947</v>
      </c>
      <c r="AT45" s="97">
        <f t="shared" si="126"/>
        <v>42978</v>
      </c>
      <c r="AU45" s="97">
        <f t="shared" si="126"/>
        <v>43008</v>
      </c>
      <c r="AV45" s="97">
        <f t="shared" si="126"/>
        <v>43039</v>
      </c>
      <c r="AW45" s="97">
        <f t="shared" si="126"/>
        <v>43069</v>
      </c>
      <c r="AX45" s="97">
        <f t="shared" si="126"/>
        <v>43100</v>
      </c>
      <c r="AY45" s="97">
        <f t="shared" si="126"/>
        <v>43131</v>
      </c>
      <c r="AZ45" s="97">
        <f t="shared" si="126"/>
        <v>43159</v>
      </c>
      <c r="BA45" s="97">
        <f t="shared" si="126"/>
        <v>43190</v>
      </c>
      <c r="BB45" s="97">
        <f t="shared" si="126"/>
        <v>43220</v>
      </c>
      <c r="BC45" s="97">
        <f t="shared" si="126"/>
        <v>43251</v>
      </c>
      <c r="BD45" s="97">
        <f t="shared" si="126"/>
        <v>43281</v>
      </c>
      <c r="BE45" s="97">
        <f t="shared" si="126"/>
        <v>43312</v>
      </c>
      <c r="BF45" s="97">
        <f t="shared" si="126"/>
        <v>43343</v>
      </c>
      <c r="BG45" s="97">
        <f t="shared" si="126"/>
        <v>43373</v>
      </c>
      <c r="BH45" s="97">
        <f t="shared" ref="BH45:BJ45" si="127">+BH23</f>
        <v>43404</v>
      </c>
      <c r="BI45" s="97">
        <f t="shared" si="127"/>
        <v>43434</v>
      </c>
      <c r="BJ45" s="97">
        <f t="shared" si="127"/>
        <v>43465</v>
      </c>
    </row>
    <row r="46" spans="1:62" s="64" customFormat="1" x14ac:dyDescent="0.25">
      <c r="A46" s="98"/>
      <c r="B46" s="99"/>
      <c r="C46" s="99">
        <f>+C25+C26-C34-C35</f>
        <v>0</v>
      </c>
      <c r="D46" s="99">
        <f>+D25+D26-D34-D35+C46</f>
        <v>0</v>
      </c>
      <c r="E46" s="99">
        <f t="shared" ref="E46:BJ46" si="128">+E25+E26-E34-E35+D46</f>
        <v>0</v>
      </c>
      <c r="F46" s="99">
        <f t="shared" si="128"/>
        <v>0</v>
      </c>
      <c r="G46" s="99">
        <f t="shared" si="128"/>
        <v>0</v>
      </c>
      <c r="H46" s="99">
        <f t="shared" si="128"/>
        <v>0</v>
      </c>
      <c r="I46" s="99">
        <f t="shared" si="128"/>
        <v>0</v>
      </c>
      <c r="J46" s="99">
        <f t="shared" si="128"/>
        <v>0</v>
      </c>
      <c r="K46" s="99">
        <f t="shared" si="128"/>
        <v>0</v>
      </c>
      <c r="L46" s="99">
        <f t="shared" si="128"/>
        <v>0</v>
      </c>
      <c r="M46" s="99">
        <f t="shared" si="128"/>
        <v>0</v>
      </c>
      <c r="N46" s="99">
        <f t="shared" si="128"/>
        <v>0</v>
      </c>
      <c r="O46" s="99">
        <f t="shared" si="128"/>
        <v>0</v>
      </c>
      <c r="P46" s="99">
        <f t="shared" si="128"/>
        <v>0</v>
      </c>
      <c r="Q46" s="99">
        <f t="shared" si="128"/>
        <v>0</v>
      </c>
      <c r="R46" s="99">
        <f t="shared" si="128"/>
        <v>0</v>
      </c>
      <c r="S46" s="99">
        <f t="shared" si="128"/>
        <v>0</v>
      </c>
      <c r="T46" s="99">
        <f t="shared" si="128"/>
        <v>0</v>
      </c>
      <c r="U46" s="99">
        <f t="shared" si="128"/>
        <v>0</v>
      </c>
      <c r="V46" s="99">
        <f t="shared" si="128"/>
        <v>0</v>
      </c>
      <c r="W46" s="99">
        <f t="shared" si="128"/>
        <v>0</v>
      </c>
      <c r="X46" s="99">
        <f t="shared" si="128"/>
        <v>0</v>
      </c>
      <c r="Y46" s="99">
        <f t="shared" si="128"/>
        <v>0</v>
      </c>
      <c r="Z46" s="99">
        <f t="shared" si="128"/>
        <v>0</v>
      </c>
      <c r="AA46" s="99">
        <f t="shared" si="128"/>
        <v>0</v>
      </c>
      <c r="AB46" s="99">
        <f t="shared" si="128"/>
        <v>0</v>
      </c>
      <c r="AC46" s="99">
        <f t="shared" si="128"/>
        <v>0</v>
      </c>
      <c r="AD46" s="99">
        <f t="shared" si="128"/>
        <v>0</v>
      </c>
      <c r="AE46" s="99">
        <f t="shared" si="128"/>
        <v>0</v>
      </c>
      <c r="AF46" s="99">
        <f t="shared" si="128"/>
        <v>0</v>
      </c>
      <c r="AG46" s="99">
        <f t="shared" si="128"/>
        <v>0</v>
      </c>
      <c r="AH46" s="99">
        <f t="shared" si="128"/>
        <v>0</v>
      </c>
      <c r="AI46" s="99">
        <f t="shared" si="128"/>
        <v>0</v>
      </c>
      <c r="AJ46" s="99">
        <f t="shared" si="128"/>
        <v>0</v>
      </c>
      <c r="AK46" s="99">
        <f t="shared" si="128"/>
        <v>0</v>
      </c>
      <c r="AL46" s="99">
        <f t="shared" si="128"/>
        <v>0</v>
      </c>
      <c r="AM46" s="99">
        <f t="shared" si="128"/>
        <v>0</v>
      </c>
      <c r="AN46" s="99">
        <f t="shared" si="128"/>
        <v>0</v>
      </c>
      <c r="AO46" s="99">
        <f t="shared" si="128"/>
        <v>0</v>
      </c>
      <c r="AP46" s="99">
        <f t="shared" si="128"/>
        <v>0</v>
      </c>
      <c r="AQ46" s="99">
        <f t="shared" si="128"/>
        <v>0</v>
      </c>
      <c r="AR46" s="99">
        <f t="shared" si="128"/>
        <v>0</v>
      </c>
      <c r="AS46" s="99">
        <f t="shared" si="128"/>
        <v>0</v>
      </c>
      <c r="AT46" s="99">
        <f t="shared" si="128"/>
        <v>0</v>
      </c>
      <c r="AU46" s="99">
        <f t="shared" si="128"/>
        <v>0</v>
      </c>
      <c r="AV46" s="99">
        <f t="shared" si="128"/>
        <v>0</v>
      </c>
      <c r="AW46" s="99">
        <f t="shared" si="128"/>
        <v>0</v>
      </c>
      <c r="AX46" s="99">
        <f t="shared" si="128"/>
        <v>0</v>
      </c>
      <c r="AY46" s="99">
        <f t="shared" si="128"/>
        <v>0</v>
      </c>
      <c r="AZ46" s="99">
        <f t="shared" si="128"/>
        <v>0</v>
      </c>
      <c r="BA46" s="99">
        <f t="shared" si="128"/>
        <v>0</v>
      </c>
      <c r="BB46" s="99">
        <f t="shared" si="128"/>
        <v>0</v>
      </c>
      <c r="BC46" s="99">
        <f t="shared" si="128"/>
        <v>0</v>
      </c>
      <c r="BD46" s="99">
        <f t="shared" si="128"/>
        <v>0</v>
      </c>
      <c r="BE46" s="99">
        <f t="shared" si="128"/>
        <v>0</v>
      </c>
      <c r="BF46" s="99">
        <f t="shared" si="128"/>
        <v>0</v>
      </c>
      <c r="BG46" s="99">
        <f t="shared" si="128"/>
        <v>0</v>
      </c>
      <c r="BH46" s="99">
        <f t="shared" si="128"/>
        <v>0</v>
      </c>
      <c r="BI46" s="99">
        <f t="shared" si="128"/>
        <v>0</v>
      </c>
      <c r="BJ46" s="99">
        <f t="shared" si="128"/>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B1:BK139"/>
  <sheetViews>
    <sheetView showGridLines="0" workbookViewId="0">
      <selection activeCell="F80" sqref="F80"/>
    </sheetView>
  </sheetViews>
  <sheetFormatPr defaultRowHeight="15" x14ac:dyDescent="0.25"/>
  <cols>
    <col min="2" max="2" width="22.42578125" bestFit="1" customWidth="1"/>
    <col min="3" max="3" width="17.28515625" bestFit="1" customWidth="1"/>
    <col min="4" max="5" width="12.140625" bestFit="1" customWidth="1"/>
    <col min="6" max="6" width="12.28515625" bestFit="1" customWidth="1"/>
    <col min="7" max="7" width="14.42578125" bestFit="1" customWidth="1"/>
    <col min="8" max="39" width="10.5703125" bestFit="1" customWidth="1"/>
  </cols>
  <sheetData>
    <row r="1" spans="2:63" x14ac:dyDescent="0.25">
      <c r="C1" s="29" t="s">
        <v>135</v>
      </c>
      <c r="D1" t="s">
        <v>136</v>
      </c>
      <c r="E1" s="30" t="s">
        <v>137</v>
      </c>
      <c r="F1" s="31" t="s">
        <v>138</v>
      </c>
      <c r="G1" s="32" t="s">
        <v>139</v>
      </c>
    </row>
    <row r="3" spans="2:63" x14ac:dyDescent="0.25">
      <c r="B3" s="24" t="s">
        <v>140</v>
      </c>
      <c r="C3" s="24"/>
      <c r="D3" s="24" t="str">
        <f>+I_Vendite!D3</f>
        <v>gen 2014</v>
      </c>
      <c r="E3" s="33">
        <f>+I_Vendite!E3</f>
        <v>41698</v>
      </c>
      <c r="F3" s="33">
        <f>+I_Vendite!F3</f>
        <v>41729</v>
      </c>
      <c r="G3" s="33">
        <f>+I_Vendite!G3</f>
        <v>41759</v>
      </c>
      <c r="H3" s="33">
        <f>+I_Vendite!H3</f>
        <v>41790</v>
      </c>
      <c r="I3" s="33">
        <f>+I_Vendite!I3</f>
        <v>41820</v>
      </c>
      <c r="J3" s="33">
        <f>+I_Vendite!J3</f>
        <v>41851</v>
      </c>
      <c r="K3" s="33">
        <f>+I_Vendite!K3</f>
        <v>41882</v>
      </c>
      <c r="L3" s="33">
        <f>+I_Vendite!L3</f>
        <v>41912</v>
      </c>
      <c r="M3" s="33">
        <f>+I_Vendite!M3</f>
        <v>41943</v>
      </c>
      <c r="N3" s="33">
        <f>+I_Vendite!N3</f>
        <v>41973</v>
      </c>
      <c r="O3" s="33">
        <f>+I_Vendite!O3</f>
        <v>42004</v>
      </c>
      <c r="P3" s="33">
        <f>+I_Vendite!P3</f>
        <v>42035</v>
      </c>
      <c r="Q3" s="33">
        <f>+I_Vendite!Q3</f>
        <v>42063</v>
      </c>
      <c r="R3" s="33">
        <f>+I_Vendite!R3</f>
        <v>42094</v>
      </c>
      <c r="S3" s="33">
        <f>+I_Vendite!S3</f>
        <v>42124</v>
      </c>
      <c r="T3" s="33">
        <f>+I_Vendite!T3</f>
        <v>42155</v>
      </c>
      <c r="U3" s="33">
        <f>+I_Vendite!U3</f>
        <v>42185</v>
      </c>
      <c r="V3" s="33">
        <f>+I_Vendite!V3</f>
        <v>42216</v>
      </c>
      <c r="W3" s="33">
        <f>+I_Vendite!W3</f>
        <v>42247</v>
      </c>
      <c r="X3" s="33">
        <f>+I_Vendite!X3</f>
        <v>42277</v>
      </c>
      <c r="Y3" s="33">
        <f>+I_Vendite!Y3</f>
        <v>42308</v>
      </c>
      <c r="Z3" s="33">
        <f>+I_Vendite!Z3</f>
        <v>42338</v>
      </c>
      <c r="AA3" s="33">
        <f>+I_Vendite!AA3</f>
        <v>42369</v>
      </c>
      <c r="AB3" s="33">
        <f>+I_Vendite!AB3</f>
        <v>42400</v>
      </c>
      <c r="AC3" s="33">
        <f>+I_Vendite!AC3</f>
        <v>42429</v>
      </c>
      <c r="AD3" s="33">
        <f>+I_Vendite!AD3</f>
        <v>42460</v>
      </c>
      <c r="AE3" s="33">
        <f>+I_Vendite!AE3</f>
        <v>42490</v>
      </c>
      <c r="AF3" s="33">
        <f>+I_Vendite!AF3</f>
        <v>42521</v>
      </c>
      <c r="AG3" s="33">
        <f>+I_Vendite!AG3</f>
        <v>42551</v>
      </c>
      <c r="AH3" s="33">
        <f>+I_Vendite!AH3</f>
        <v>42582</v>
      </c>
      <c r="AI3" s="33">
        <f>+I_Vendite!AI3</f>
        <v>42613</v>
      </c>
      <c r="AJ3" s="33">
        <f>+I_Vendite!AJ3</f>
        <v>42643</v>
      </c>
      <c r="AK3" s="33">
        <f>+I_Vendite!AK3</f>
        <v>42674</v>
      </c>
      <c r="AL3" s="33">
        <f>+I_Vendite!AL3</f>
        <v>42704</v>
      </c>
      <c r="AM3" s="33">
        <f>+I_Vendite!AM3</f>
        <v>42735</v>
      </c>
      <c r="AN3" s="33">
        <f>+I_Vendite!AN3</f>
        <v>42766</v>
      </c>
      <c r="AO3" s="33">
        <f>+I_Vendite!AO3</f>
        <v>42794</v>
      </c>
      <c r="AP3" s="33">
        <f>+I_Vendite!AP3</f>
        <v>42825</v>
      </c>
      <c r="AQ3" s="33">
        <f>+I_Vendite!AQ3</f>
        <v>42855</v>
      </c>
      <c r="AR3" s="33">
        <f>+I_Vendite!AR3</f>
        <v>42886</v>
      </c>
      <c r="AS3" s="33">
        <f>+I_Vendite!AS3</f>
        <v>42916</v>
      </c>
      <c r="AT3" s="33">
        <f>+I_Vendite!AT3</f>
        <v>42947</v>
      </c>
      <c r="AU3" s="33">
        <f>+I_Vendite!AU3</f>
        <v>42978</v>
      </c>
      <c r="AV3" s="33">
        <f>+I_Vendite!AV3</f>
        <v>43008</v>
      </c>
      <c r="AW3" s="33">
        <f>+I_Vendite!AW3</f>
        <v>43039</v>
      </c>
      <c r="AX3" s="33">
        <f>+I_Vendite!AX3</f>
        <v>43069</v>
      </c>
      <c r="AY3" s="33">
        <f>+I_Vendite!AY3</f>
        <v>43100</v>
      </c>
      <c r="AZ3" s="33">
        <f>+I_Vendite!AZ3</f>
        <v>43131</v>
      </c>
      <c r="BA3" s="33">
        <f>+I_Vendite!BA3</f>
        <v>43159</v>
      </c>
      <c r="BB3" s="33">
        <f>+I_Vendite!BB3</f>
        <v>43190</v>
      </c>
      <c r="BC3" s="33">
        <f>+I_Vendite!BC3</f>
        <v>43220</v>
      </c>
      <c r="BD3" s="33">
        <f>+I_Vendite!BD3</f>
        <v>43251</v>
      </c>
      <c r="BE3" s="33">
        <f>+I_Vendite!BE3</f>
        <v>43281</v>
      </c>
      <c r="BF3" s="33">
        <f>+I_Vendite!BF3</f>
        <v>43312</v>
      </c>
      <c r="BG3" s="33">
        <f>+I_Vendite!BG3</f>
        <v>43343</v>
      </c>
      <c r="BH3" s="33">
        <f>+I_Vendite!BH3</f>
        <v>43373</v>
      </c>
      <c r="BI3" s="33">
        <f>+I_Vendite!BI3</f>
        <v>43404</v>
      </c>
      <c r="BJ3" s="33">
        <f>+I_Vendite!BJ3</f>
        <v>43434</v>
      </c>
      <c r="BK3" s="33">
        <f>+I_Vendite!BK3</f>
        <v>43465</v>
      </c>
    </row>
    <row r="4" spans="2:63" x14ac:dyDescent="0.25">
      <c r="B4" t="str">
        <f>+I_Vendite!B4</f>
        <v>Servizio 1</v>
      </c>
      <c r="D4" s="51">
        <f>+I_Vendite!D4</f>
        <v>0</v>
      </c>
      <c r="E4" s="51">
        <f>+I_Vendite!E4</f>
        <v>0</v>
      </c>
      <c r="F4" s="51">
        <f>+I_Vendite!F4</f>
        <v>0</v>
      </c>
      <c r="G4" s="51">
        <f>+I_Vendite!G4</f>
        <v>0</v>
      </c>
      <c r="H4" s="51">
        <f>+I_Vendite!H4</f>
        <v>0</v>
      </c>
      <c r="I4" s="51">
        <f>+I_Vendite!I4</f>
        <v>0</v>
      </c>
      <c r="J4" s="51">
        <f>+I_Vendite!J4</f>
        <v>0</v>
      </c>
      <c r="K4" s="51">
        <f>+I_Vendite!K4</f>
        <v>0</v>
      </c>
      <c r="L4" s="51">
        <f>+I_Vendite!L4</f>
        <v>0</v>
      </c>
      <c r="M4" s="51">
        <f>+I_Vendite!M4</f>
        <v>0</v>
      </c>
      <c r="N4" s="51">
        <f>+I_Vendite!N4</f>
        <v>0</v>
      </c>
      <c r="O4" s="51">
        <f>+I_Vendite!O4</f>
        <v>0</v>
      </c>
      <c r="P4" s="51">
        <f>+I_Vendite!P4</f>
        <v>0</v>
      </c>
      <c r="Q4" s="51">
        <f>+I_Vendite!Q4</f>
        <v>0</v>
      </c>
      <c r="R4" s="51">
        <f>+I_Vendite!R4</f>
        <v>0</v>
      </c>
      <c r="S4" s="51">
        <f>+I_Vendite!S4</f>
        <v>0</v>
      </c>
      <c r="T4" s="51">
        <f>+I_Vendite!T4</f>
        <v>0</v>
      </c>
      <c r="U4" s="51">
        <f>+I_Vendite!U4</f>
        <v>0</v>
      </c>
      <c r="V4" s="51">
        <f>+I_Vendite!V4</f>
        <v>0</v>
      </c>
      <c r="W4" s="51">
        <f>+I_Vendite!W4</f>
        <v>0</v>
      </c>
      <c r="X4" s="51">
        <f>+I_Vendite!X4</f>
        <v>0</v>
      </c>
      <c r="Y4" s="51">
        <f>+I_Vendite!Y4</f>
        <v>0</v>
      </c>
      <c r="Z4" s="51">
        <f>+I_Vendite!Z4</f>
        <v>0</v>
      </c>
      <c r="AA4" s="51">
        <f>+I_Vendite!AA4</f>
        <v>0</v>
      </c>
      <c r="AB4" s="51">
        <f>+I_Vendite!AB4</f>
        <v>0</v>
      </c>
      <c r="AC4" s="51">
        <f>+I_Vendite!AC4</f>
        <v>0</v>
      </c>
      <c r="AD4" s="51">
        <f>+I_Vendite!AD4</f>
        <v>0</v>
      </c>
      <c r="AE4" s="51">
        <f>+I_Vendite!AE4</f>
        <v>0</v>
      </c>
      <c r="AF4" s="51">
        <f>+I_Vendite!AF4</f>
        <v>0</v>
      </c>
      <c r="AG4" s="51">
        <f>+I_Vendite!AG4</f>
        <v>0</v>
      </c>
      <c r="AH4" s="51">
        <f>+I_Vendite!AH4</f>
        <v>0</v>
      </c>
      <c r="AI4" s="51">
        <f>+I_Vendite!AI4</f>
        <v>0</v>
      </c>
      <c r="AJ4" s="51">
        <f>+I_Vendite!AJ4</f>
        <v>0</v>
      </c>
      <c r="AK4" s="51">
        <f>+I_Vendite!AK4</f>
        <v>0</v>
      </c>
      <c r="AL4" s="51">
        <f>+I_Vendite!AL4</f>
        <v>0</v>
      </c>
      <c r="AM4" s="51">
        <f>+I_Vendite!AM4</f>
        <v>0</v>
      </c>
      <c r="AN4" s="51">
        <f>+I_Vendite!AN4</f>
        <v>0</v>
      </c>
      <c r="AO4" s="51">
        <f>+I_Vendite!AO4</f>
        <v>0</v>
      </c>
      <c r="AP4" s="51">
        <f>+I_Vendite!AP4</f>
        <v>0</v>
      </c>
      <c r="AQ4" s="51">
        <f>+I_Vendite!AQ4</f>
        <v>0</v>
      </c>
      <c r="AR4" s="51">
        <f>+I_Vendite!AR4</f>
        <v>0</v>
      </c>
      <c r="AS4" s="51">
        <f>+I_Vendite!AS4</f>
        <v>0</v>
      </c>
      <c r="AT4" s="51">
        <f>+I_Vendite!AT4</f>
        <v>0</v>
      </c>
      <c r="AU4" s="51">
        <f>+I_Vendite!AU4</f>
        <v>0</v>
      </c>
      <c r="AV4" s="51">
        <f>+I_Vendite!AV4</f>
        <v>0</v>
      </c>
      <c r="AW4" s="51">
        <f>+I_Vendite!AW4</f>
        <v>0</v>
      </c>
      <c r="AX4" s="51">
        <f>+I_Vendite!AX4</f>
        <v>0</v>
      </c>
      <c r="AY4" s="51">
        <f>+I_Vendite!AY4</f>
        <v>0</v>
      </c>
      <c r="AZ4" s="51">
        <f>+I_Vendite!AZ4</f>
        <v>0</v>
      </c>
      <c r="BA4" s="51">
        <f>+I_Vendite!BA4</f>
        <v>0</v>
      </c>
      <c r="BB4" s="51">
        <f>+I_Vendite!BB4</f>
        <v>0</v>
      </c>
      <c r="BC4" s="51">
        <f>+I_Vendite!BC4</f>
        <v>0</v>
      </c>
      <c r="BD4" s="51">
        <f>+I_Vendite!BD4</f>
        <v>0</v>
      </c>
      <c r="BE4" s="51">
        <f>+I_Vendite!BE4</f>
        <v>0</v>
      </c>
      <c r="BF4" s="51">
        <f>+I_Vendite!BF4</f>
        <v>0</v>
      </c>
      <c r="BG4" s="51">
        <f>+I_Vendite!BG4</f>
        <v>0</v>
      </c>
      <c r="BH4" s="51">
        <f>+I_Vendite!BH4</f>
        <v>0</v>
      </c>
      <c r="BI4" s="51">
        <f>+I_Vendite!BI4</f>
        <v>0</v>
      </c>
      <c r="BJ4" s="51">
        <f>+I_Vendite!BJ4</f>
        <v>0</v>
      </c>
      <c r="BK4" s="51">
        <f>+I_Vendite!BK4</f>
        <v>0</v>
      </c>
    </row>
    <row r="5" spans="2:63" x14ac:dyDescent="0.25">
      <c r="B5" t="str">
        <f>+I_Vendite!B5</f>
        <v>Servizio 2</v>
      </c>
      <c r="D5" s="51">
        <f>+I_Vendite!D5</f>
        <v>0</v>
      </c>
      <c r="E5" s="51">
        <f>+I_Vendite!E5</f>
        <v>0</v>
      </c>
      <c r="F5" s="51">
        <f>+I_Vendite!F5</f>
        <v>0</v>
      </c>
      <c r="G5" s="51">
        <f>+I_Vendite!G5</f>
        <v>0</v>
      </c>
      <c r="H5" s="51">
        <f>+I_Vendite!H5</f>
        <v>0</v>
      </c>
      <c r="I5" s="51">
        <f>+I_Vendite!I5</f>
        <v>0</v>
      </c>
      <c r="J5" s="51">
        <f>+I_Vendite!J5</f>
        <v>0</v>
      </c>
      <c r="K5" s="51">
        <f>+I_Vendite!K5</f>
        <v>0</v>
      </c>
      <c r="L5" s="51">
        <f>+I_Vendite!L5</f>
        <v>0</v>
      </c>
      <c r="M5" s="51">
        <f>+I_Vendite!M5</f>
        <v>0</v>
      </c>
      <c r="N5" s="51">
        <f>+I_Vendite!N5</f>
        <v>0</v>
      </c>
      <c r="O5" s="51">
        <f>+I_Vendite!O5</f>
        <v>0</v>
      </c>
      <c r="P5" s="51">
        <f>+I_Vendite!P5</f>
        <v>0</v>
      </c>
      <c r="Q5" s="51">
        <f>+I_Vendite!Q5</f>
        <v>0</v>
      </c>
      <c r="R5" s="51">
        <f>+I_Vendite!R5</f>
        <v>0</v>
      </c>
      <c r="S5" s="51">
        <f>+I_Vendite!S5</f>
        <v>0</v>
      </c>
      <c r="T5" s="51">
        <f>+I_Vendite!T5</f>
        <v>0</v>
      </c>
      <c r="U5" s="51">
        <f>+I_Vendite!U5</f>
        <v>0</v>
      </c>
      <c r="V5" s="51">
        <f>+I_Vendite!V5</f>
        <v>0</v>
      </c>
      <c r="W5" s="51">
        <f>+I_Vendite!W5</f>
        <v>0</v>
      </c>
      <c r="X5" s="51">
        <f>+I_Vendite!X5</f>
        <v>0</v>
      </c>
      <c r="Y5" s="51">
        <f>+I_Vendite!Y5</f>
        <v>0</v>
      </c>
      <c r="Z5" s="51">
        <f>+I_Vendite!Z5</f>
        <v>0</v>
      </c>
      <c r="AA5" s="51">
        <f>+I_Vendite!AA5</f>
        <v>0</v>
      </c>
      <c r="AB5" s="51">
        <f>+I_Vendite!AB5</f>
        <v>0</v>
      </c>
      <c r="AC5" s="51">
        <f>+I_Vendite!AC5</f>
        <v>0</v>
      </c>
      <c r="AD5" s="51">
        <f>+I_Vendite!AD5</f>
        <v>0</v>
      </c>
      <c r="AE5" s="51">
        <f>+I_Vendite!AE5</f>
        <v>0</v>
      </c>
      <c r="AF5" s="51">
        <f>+I_Vendite!AF5</f>
        <v>0</v>
      </c>
      <c r="AG5" s="51">
        <f>+I_Vendite!AG5</f>
        <v>0</v>
      </c>
      <c r="AH5" s="51">
        <f>+I_Vendite!AH5</f>
        <v>0</v>
      </c>
      <c r="AI5" s="51">
        <f>+I_Vendite!AI5</f>
        <v>0</v>
      </c>
      <c r="AJ5" s="51">
        <f>+I_Vendite!AJ5</f>
        <v>0</v>
      </c>
      <c r="AK5" s="51">
        <f>+I_Vendite!AK5</f>
        <v>0</v>
      </c>
      <c r="AL5" s="51">
        <f>+I_Vendite!AL5</f>
        <v>0</v>
      </c>
      <c r="AM5" s="51">
        <f>+I_Vendite!AM5</f>
        <v>0</v>
      </c>
      <c r="AN5" s="51">
        <f>+I_Vendite!AN5</f>
        <v>0</v>
      </c>
      <c r="AO5" s="51">
        <f>+I_Vendite!AO5</f>
        <v>0</v>
      </c>
      <c r="AP5" s="51">
        <f>+I_Vendite!AP5</f>
        <v>0</v>
      </c>
      <c r="AQ5" s="51">
        <f>+I_Vendite!AQ5</f>
        <v>0</v>
      </c>
      <c r="AR5" s="51">
        <f>+I_Vendite!AR5</f>
        <v>0</v>
      </c>
      <c r="AS5" s="51">
        <f>+I_Vendite!AS5</f>
        <v>0</v>
      </c>
      <c r="AT5" s="51">
        <f>+I_Vendite!AT5</f>
        <v>0</v>
      </c>
      <c r="AU5" s="51">
        <f>+I_Vendite!AU5</f>
        <v>0</v>
      </c>
      <c r="AV5" s="51">
        <f>+I_Vendite!AV5</f>
        <v>0</v>
      </c>
      <c r="AW5" s="51">
        <f>+I_Vendite!AW5</f>
        <v>0</v>
      </c>
      <c r="AX5" s="51">
        <f>+I_Vendite!AX5</f>
        <v>0</v>
      </c>
      <c r="AY5" s="51">
        <f>+I_Vendite!AY5</f>
        <v>0</v>
      </c>
      <c r="AZ5" s="51">
        <f>+I_Vendite!AZ5</f>
        <v>0</v>
      </c>
      <c r="BA5" s="51">
        <f>+I_Vendite!BA5</f>
        <v>0</v>
      </c>
      <c r="BB5" s="51">
        <f>+I_Vendite!BB5</f>
        <v>0</v>
      </c>
      <c r="BC5" s="51">
        <f>+I_Vendite!BC5</f>
        <v>0</v>
      </c>
      <c r="BD5" s="51">
        <f>+I_Vendite!BD5</f>
        <v>0</v>
      </c>
      <c r="BE5" s="51">
        <f>+I_Vendite!BE5</f>
        <v>0</v>
      </c>
      <c r="BF5" s="51">
        <f>+I_Vendite!BF5</f>
        <v>0</v>
      </c>
      <c r="BG5" s="51">
        <f>+I_Vendite!BG5</f>
        <v>0</v>
      </c>
      <c r="BH5" s="51">
        <f>+I_Vendite!BH5</f>
        <v>0</v>
      </c>
      <c r="BI5" s="51">
        <f>+I_Vendite!BI5</f>
        <v>0</v>
      </c>
      <c r="BJ5" s="51">
        <f>+I_Vendite!BJ5</f>
        <v>0</v>
      </c>
      <c r="BK5" s="51">
        <f>+I_Vendite!BK5</f>
        <v>0</v>
      </c>
    </row>
    <row r="6" spans="2:63" x14ac:dyDescent="0.25">
      <c r="B6" t="str">
        <f>+I_Vendite!B6</f>
        <v>Servizio 3</v>
      </c>
      <c r="D6" s="51">
        <f>+I_Vendite!D6</f>
        <v>0</v>
      </c>
      <c r="E6" s="51">
        <f>+I_Vendite!E6</f>
        <v>0</v>
      </c>
      <c r="F6" s="51">
        <f>+I_Vendite!F6</f>
        <v>0</v>
      </c>
      <c r="G6" s="51">
        <f>+I_Vendite!G6</f>
        <v>0</v>
      </c>
      <c r="H6" s="51">
        <f>+I_Vendite!H6</f>
        <v>0</v>
      </c>
      <c r="I6" s="51">
        <f>+I_Vendite!I6</f>
        <v>0</v>
      </c>
      <c r="J6" s="51">
        <f>+I_Vendite!J6</f>
        <v>0</v>
      </c>
      <c r="K6" s="51">
        <f>+I_Vendite!K6</f>
        <v>0</v>
      </c>
      <c r="L6" s="51">
        <f>+I_Vendite!L6</f>
        <v>0</v>
      </c>
      <c r="M6" s="51">
        <f>+I_Vendite!M6</f>
        <v>0</v>
      </c>
      <c r="N6" s="51">
        <f>+I_Vendite!N6</f>
        <v>0</v>
      </c>
      <c r="O6" s="51">
        <f>+I_Vendite!O6</f>
        <v>0</v>
      </c>
      <c r="P6" s="51">
        <f>+I_Vendite!P6</f>
        <v>0</v>
      </c>
      <c r="Q6" s="51">
        <f>+I_Vendite!Q6</f>
        <v>0</v>
      </c>
      <c r="R6" s="51">
        <f>+I_Vendite!R6</f>
        <v>0</v>
      </c>
      <c r="S6" s="51">
        <f>+I_Vendite!S6</f>
        <v>0</v>
      </c>
      <c r="T6" s="51">
        <f>+I_Vendite!T6</f>
        <v>0</v>
      </c>
      <c r="U6" s="51">
        <f>+I_Vendite!U6</f>
        <v>0</v>
      </c>
      <c r="V6" s="51">
        <f>+I_Vendite!V6</f>
        <v>0</v>
      </c>
      <c r="W6" s="51">
        <f>+I_Vendite!W6</f>
        <v>0</v>
      </c>
      <c r="X6" s="51">
        <f>+I_Vendite!X6</f>
        <v>0</v>
      </c>
      <c r="Y6" s="51">
        <f>+I_Vendite!Y6</f>
        <v>0</v>
      </c>
      <c r="Z6" s="51">
        <f>+I_Vendite!Z6</f>
        <v>0</v>
      </c>
      <c r="AA6" s="51">
        <f>+I_Vendite!AA6</f>
        <v>0</v>
      </c>
      <c r="AB6" s="51">
        <f>+I_Vendite!AB6</f>
        <v>0</v>
      </c>
      <c r="AC6" s="51">
        <f>+I_Vendite!AC6</f>
        <v>0</v>
      </c>
      <c r="AD6" s="51">
        <f>+I_Vendite!AD6</f>
        <v>0</v>
      </c>
      <c r="AE6" s="51">
        <f>+I_Vendite!AE6</f>
        <v>0</v>
      </c>
      <c r="AF6" s="51">
        <f>+I_Vendite!AF6</f>
        <v>0</v>
      </c>
      <c r="AG6" s="51">
        <f>+I_Vendite!AG6</f>
        <v>0</v>
      </c>
      <c r="AH6" s="51">
        <f>+I_Vendite!AH6</f>
        <v>0</v>
      </c>
      <c r="AI6" s="51">
        <f>+I_Vendite!AI6</f>
        <v>0</v>
      </c>
      <c r="AJ6" s="51">
        <f>+I_Vendite!AJ6</f>
        <v>0</v>
      </c>
      <c r="AK6" s="51">
        <f>+I_Vendite!AK6</f>
        <v>0</v>
      </c>
      <c r="AL6" s="51">
        <f>+I_Vendite!AL6</f>
        <v>0</v>
      </c>
      <c r="AM6" s="51">
        <f>+I_Vendite!AM6</f>
        <v>0</v>
      </c>
      <c r="AN6" s="51">
        <f>+I_Vendite!AN6</f>
        <v>0</v>
      </c>
      <c r="AO6" s="51">
        <f>+I_Vendite!AO6</f>
        <v>0</v>
      </c>
      <c r="AP6" s="51">
        <f>+I_Vendite!AP6</f>
        <v>0</v>
      </c>
      <c r="AQ6" s="51">
        <f>+I_Vendite!AQ6</f>
        <v>0</v>
      </c>
      <c r="AR6" s="51">
        <f>+I_Vendite!AR6</f>
        <v>0</v>
      </c>
      <c r="AS6" s="51">
        <f>+I_Vendite!AS6</f>
        <v>0</v>
      </c>
      <c r="AT6" s="51">
        <f>+I_Vendite!AT6</f>
        <v>0</v>
      </c>
      <c r="AU6" s="51">
        <f>+I_Vendite!AU6</f>
        <v>0</v>
      </c>
      <c r="AV6" s="51">
        <f>+I_Vendite!AV6</f>
        <v>0</v>
      </c>
      <c r="AW6" s="51">
        <f>+I_Vendite!AW6</f>
        <v>0</v>
      </c>
      <c r="AX6" s="51">
        <f>+I_Vendite!AX6</f>
        <v>0</v>
      </c>
      <c r="AY6" s="51">
        <f>+I_Vendite!AY6</f>
        <v>0</v>
      </c>
      <c r="AZ6" s="51">
        <f>+I_Vendite!AZ6</f>
        <v>0</v>
      </c>
      <c r="BA6" s="51">
        <f>+I_Vendite!BA6</f>
        <v>0</v>
      </c>
      <c r="BB6" s="51">
        <f>+I_Vendite!BB6</f>
        <v>0</v>
      </c>
      <c r="BC6" s="51">
        <f>+I_Vendite!BC6</f>
        <v>0</v>
      </c>
      <c r="BD6" s="51">
        <f>+I_Vendite!BD6</f>
        <v>0</v>
      </c>
      <c r="BE6" s="51">
        <f>+I_Vendite!BE6</f>
        <v>0</v>
      </c>
      <c r="BF6" s="51">
        <f>+I_Vendite!BF6</f>
        <v>0</v>
      </c>
      <c r="BG6" s="51">
        <f>+I_Vendite!BG6</f>
        <v>0</v>
      </c>
      <c r="BH6" s="51">
        <f>+I_Vendite!BH6</f>
        <v>0</v>
      </c>
      <c r="BI6" s="51">
        <f>+I_Vendite!BI6</f>
        <v>0</v>
      </c>
      <c r="BJ6" s="51">
        <f>+I_Vendite!BJ6</f>
        <v>0</v>
      </c>
      <c r="BK6" s="51">
        <f>+I_Vendite!BK6</f>
        <v>0</v>
      </c>
    </row>
    <row r="7" spans="2:63" x14ac:dyDescent="0.25">
      <c r="B7" t="str">
        <f>+I_Vendite!B7</f>
        <v>Servizio 4</v>
      </c>
      <c r="D7" s="51">
        <f>+I_Vendite!D7</f>
        <v>0</v>
      </c>
      <c r="E7" s="51">
        <f>+I_Vendite!E7</f>
        <v>0</v>
      </c>
      <c r="F7" s="51">
        <f>+I_Vendite!F7</f>
        <v>0</v>
      </c>
      <c r="G7" s="51">
        <f>+I_Vendite!G7</f>
        <v>0</v>
      </c>
      <c r="H7" s="51">
        <f>+I_Vendite!H7</f>
        <v>0</v>
      </c>
      <c r="I7" s="51">
        <f>+I_Vendite!I7</f>
        <v>0</v>
      </c>
      <c r="J7" s="51">
        <f>+I_Vendite!J7</f>
        <v>0</v>
      </c>
      <c r="K7" s="51">
        <f>+I_Vendite!K7</f>
        <v>0</v>
      </c>
      <c r="L7" s="51">
        <f>+I_Vendite!L7</f>
        <v>0</v>
      </c>
      <c r="M7" s="51">
        <f>+I_Vendite!M7</f>
        <v>0</v>
      </c>
      <c r="N7" s="51">
        <f>+I_Vendite!N7</f>
        <v>0</v>
      </c>
      <c r="O7" s="51">
        <f>+I_Vendite!O7</f>
        <v>0</v>
      </c>
      <c r="P7" s="51">
        <f>+I_Vendite!P7</f>
        <v>0</v>
      </c>
      <c r="Q7" s="51">
        <f>+I_Vendite!Q7</f>
        <v>0</v>
      </c>
      <c r="R7" s="51">
        <f>+I_Vendite!R7</f>
        <v>0</v>
      </c>
      <c r="S7" s="51">
        <f>+I_Vendite!S7</f>
        <v>0</v>
      </c>
      <c r="T7" s="51">
        <f>+I_Vendite!T7</f>
        <v>0</v>
      </c>
      <c r="U7" s="51">
        <f>+I_Vendite!U7</f>
        <v>0</v>
      </c>
      <c r="V7" s="51">
        <f>+I_Vendite!V7</f>
        <v>0</v>
      </c>
      <c r="W7" s="51">
        <f>+I_Vendite!W7</f>
        <v>0</v>
      </c>
      <c r="X7" s="51">
        <f>+I_Vendite!X7</f>
        <v>0</v>
      </c>
      <c r="Y7" s="51">
        <f>+I_Vendite!Y7</f>
        <v>0</v>
      </c>
      <c r="Z7" s="51">
        <f>+I_Vendite!Z7</f>
        <v>0</v>
      </c>
      <c r="AA7" s="51">
        <f>+I_Vendite!AA7</f>
        <v>0</v>
      </c>
      <c r="AB7" s="51">
        <f>+I_Vendite!AB7</f>
        <v>0</v>
      </c>
      <c r="AC7" s="51">
        <f>+I_Vendite!AC7</f>
        <v>0</v>
      </c>
      <c r="AD7" s="51">
        <f>+I_Vendite!AD7</f>
        <v>0</v>
      </c>
      <c r="AE7" s="51">
        <f>+I_Vendite!AE7</f>
        <v>0</v>
      </c>
      <c r="AF7" s="51">
        <f>+I_Vendite!AF7</f>
        <v>0</v>
      </c>
      <c r="AG7" s="51">
        <f>+I_Vendite!AG7</f>
        <v>0</v>
      </c>
      <c r="AH7" s="51">
        <f>+I_Vendite!AH7</f>
        <v>0</v>
      </c>
      <c r="AI7" s="51">
        <f>+I_Vendite!AI7</f>
        <v>0</v>
      </c>
      <c r="AJ7" s="51">
        <f>+I_Vendite!AJ7</f>
        <v>0</v>
      </c>
      <c r="AK7" s="51">
        <f>+I_Vendite!AK7</f>
        <v>0</v>
      </c>
      <c r="AL7" s="51">
        <f>+I_Vendite!AL7</f>
        <v>0</v>
      </c>
      <c r="AM7" s="51">
        <f>+I_Vendite!AM7</f>
        <v>0</v>
      </c>
      <c r="AN7" s="51">
        <f>+I_Vendite!AN7</f>
        <v>0</v>
      </c>
      <c r="AO7" s="51">
        <f>+I_Vendite!AO7</f>
        <v>0</v>
      </c>
      <c r="AP7" s="51">
        <f>+I_Vendite!AP7</f>
        <v>0</v>
      </c>
      <c r="AQ7" s="51">
        <f>+I_Vendite!AQ7</f>
        <v>0</v>
      </c>
      <c r="AR7" s="51">
        <f>+I_Vendite!AR7</f>
        <v>0</v>
      </c>
      <c r="AS7" s="51">
        <f>+I_Vendite!AS7</f>
        <v>0</v>
      </c>
      <c r="AT7" s="51">
        <f>+I_Vendite!AT7</f>
        <v>0</v>
      </c>
      <c r="AU7" s="51">
        <f>+I_Vendite!AU7</f>
        <v>0</v>
      </c>
      <c r="AV7" s="51">
        <f>+I_Vendite!AV7</f>
        <v>0</v>
      </c>
      <c r="AW7" s="51">
        <f>+I_Vendite!AW7</f>
        <v>0</v>
      </c>
      <c r="AX7" s="51">
        <f>+I_Vendite!AX7</f>
        <v>0</v>
      </c>
      <c r="AY7" s="51">
        <f>+I_Vendite!AY7</f>
        <v>0</v>
      </c>
      <c r="AZ7" s="51">
        <f>+I_Vendite!AZ7</f>
        <v>0</v>
      </c>
      <c r="BA7" s="51">
        <f>+I_Vendite!BA7</f>
        <v>0</v>
      </c>
      <c r="BB7" s="51">
        <f>+I_Vendite!BB7</f>
        <v>0</v>
      </c>
      <c r="BC7" s="51">
        <f>+I_Vendite!BC7</f>
        <v>0</v>
      </c>
      <c r="BD7" s="51">
        <f>+I_Vendite!BD7</f>
        <v>0</v>
      </c>
      <c r="BE7" s="51">
        <f>+I_Vendite!BE7</f>
        <v>0</v>
      </c>
      <c r="BF7" s="51">
        <f>+I_Vendite!BF7</f>
        <v>0</v>
      </c>
      <c r="BG7" s="51">
        <f>+I_Vendite!BG7</f>
        <v>0</v>
      </c>
      <c r="BH7" s="51">
        <f>+I_Vendite!BH7</f>
        <v>0</v>
      </c>
      <c r="BI7" s="51">
        <f>+I_Vendite!BI7</f>
        <v>0</v>
      </c>
      <c r="BJ7" s="51">
        <f>+I_Vendite!BJ7</f>
        <v>0</v>
      </c>
      <c r="BK7" s="51">
        <f>+I_Vendite!BK7</f>
        <v>0</v>
      </c>
    </row>
    <row r="8" spans="2:63" x14ac:dyDescent="0.25">
      <c r="B8" t="str">
        <f>+I_Vendite!B8</f>
        <v>Servizio 5</v>
      </c>
      <c r="D8" s="51">
        <f>+I_Vendite!D8</f>
        <v>0</v>
      </c>
      <c r="E8" s="51">
        <f>+I_Vendite!E8</f>
        <v>0</v>
      </c>
      <c r="F8" s="51">
        <f>+I_Vendite!F8</f>
        <v>0</v>
      </c>
      <c r="G8" s="51">
        <f>+I_Vendite!G8</f>
        <v>0</v>
      </c>
      <c r="H8" s="51">
        <f>+I_Vendite!H8</f>
        <v>0</v>
      </c>
      <c r="I8" s="51">
        <f>+I_Vendite!I8</f>
        <v>0</v>
      </c>
      <c r="J8" s="51">
        <f>+I_Vendite!J8</f>
        <v>0</v>
      </c>
      <c r="K8" s="51">
        <f>+I_Vendite!K8</f>
        <v>0</v>
      </c>
      <c r="L8" s="51">
        <f>+I_Vendite!L8</f>
        <v>0</v>
      </c>
      <c r="M8" s="51">
        <f>+I_Vendite!M8</f>
        <v>0</v>
      </c>
      <c r="N8" s="51">
        <f>+I_Vendite!N8</f>
        <v>0</v>
      </c>
      <c r="O8" s="51">
        <f>+I_Vendite!O8</f>
        <v>0</v>
      </c>
      <c r="P8" s="51">
        <f>+I_Vendite!P8</f>
        <v>0</v>
      </c>
      <c r="Q8" s="51">
        <f>+I_Vendite!Q8</f>
        <v>0</v>
      </c>
      <c r="R8" s="51">
        <f>+I_Vendite!R8</f>
        <v>0</v>
      </c>
      <c r="S8" s="51">
        <f>+I_Vendite!S8</f>
        <v>0</v>
      </c>
      <c r="T8" s="51">
        <f>+I_Vendite!T8</f>
        <v>0</v>
      </c>
      <c r="U8" s="51">
        <f>+I_Vendite!U8</f>
        <v>0</v>
      </c>
      <c r="V8" s="51">
        <f>+I_Vendite!V8</f>
        <v>0</v>
      </c>
      <c r="W8" s="51">
        <f>+I_Vendite!W8</f>
        <v>0</v>
      </c>
      <c r="X8" s="51">
        <f>+I_Vendite!X8</f>
        <v>0</v>
      </c>
      <c r="Y8" s="51">
        <f>+I_Vendite!Y8</f>
        <v>0</v>
      </c>
      <c r="Z8" s="51">
        <f>+I_Vendite!Z8</f>
        <v>0</v>
      </c>
      <c r="AA8" s="51">
        <f>+I_Vendite!AA8</f>
        <v>0</v>
      </c>
      <c r="AB8" s="51">
        <f>+I_Vendite!AB8</f>
        <v>0</v>
      </c>
      <c r="AC8" s="51">
        <f>+I_Vendite!AC8</f>
        <v>0</v>
      </c>
      <c r="AD8" s="51">
        <f>+I_Vendite!AD8</f>
        <v>0</v>
      </c>
      <c r="AE8" s="51">
        <f>+I_Vendite!AE8</f>
        <v>0</v>
      </c>
      <c r="AF8" s="51">
        <f>+I_Vendite!AF8</f>
        <v>0</v>
      </c>
      <c r="AG8" s="51">
        <f>+I_Vendite!AG8</f>
        <v>0</v>
      </c>
      <c r="AH8" s="51">
        <f>+I_Vendite!AH8</f>
        <v>0</v>
      </c>
      <c r="AI8" s="51">
        <f>+I_Vendite!AI8</f>
        <v>0</v>
      </c>
      <c r="AJ8" s="51">
        <f>+I_Vendite!AJ8</f>
        <v>0</v>
      </c>
      <c r="AK8" s="51">
        <f>+I_Vendite!AK8</f>
        <v>0</v>
      </c>
      <c r="AL8" s="51">
        <f>+I_Vendite!AL8</f>
        <v>0</v>
      </c>
      <c r="AM8" s="51">
        <f>+I_Vendite!AM8</f>
        <v>0</v>
      </c>
      <c r="AN8" s="51">
        <f>+I_Vendite!AN8</f>
        <v>0</v>
      </c>
      <c r="AO8" s="51">
        <f>+I_Vendite!AO8</f>
        <v>0</v>
      </c>
      <c r="AP8" s="51">
        <f>+I_Vendite!AP8</f>
        <v>0</v>
      </c>
      <c r="AQ8" s="51">
        <f>+I_Vendite!AQ8</f>
        <v>0</v>
      </c>
      <c r="AR8" s="51">
        <f>+I_Vendite!AR8</f>
        <v>0</v>
      </c>
      <c r="AS8" s="51">
        <f>+I_Vendite!AS8</f>
        <v>0</v>
      </c>
      <c r="AT8" s="51">
        <f>+I_Vendite!AT8</f>
        <v>0</v>
      </c>
      <c r="AU8" s="51">
        <f>+I_Vendite!AU8</f>
        <v>0</v>
      </c>
      <c r="AV8" s="51">
        <f>+I_Vendite!AV8</f>
        <v>0</v>
      </c>
      <c r="AW8" s="51">
        <f>+I_Vendite!AW8</f>
        <v>0</v>
      </c>
      <c r="AX8" s="51">
        <f>+I_Vendite!AX8</f>
        <v>0</v>
      </c>
      <c r="AY8" s="51">
        <f>+I_Vendite!AY8</f>
        <v>0</v>
      </c>
      <c r="AZ8" s="51">
        <f>+I_Vendite!AZ8</f>
        <v>0</v>
      </c>
      <c r="BA8" s="51">
        <f>+I_Vendite!BA8</f>
        <v>0</v>
      </c>
      <c r="BB8" s="51">
        <f>+I_Vendite!BB8</f>
        <v>0</v>
      </c>
      <c r="BC8" s="51">
        <f>+I_Vendite!BC8</f>
        <v>0</v>
      </c>
      <c r="BD8" s="51">
        <f>+I_Vendite!BD8</f>
        <v>0</v>
      </c>
      <c r="BE8" s="51">
        <f>+I_Vendite!BE8</f>
        <v>0</v>
      </c>
      <c r="BF8" s="51">
        <f>+I_Vendite!BF8</f>
        <v>0</v>
      </c>
      <c r="BG8" s="51">
        <f>+I_Vendite!BG8</f>
        <v>0</v>
      </c>
      <c r="BH8" s="51">
        <f>+I_Vendite!BH8</f>
        <v>0</v>
      </c>
      <c r="BI8" s="51">
        <f>+I_Vendite!BI8</f>
        <v>0</v>
      </c>
      <c r="BJ8" s="51">
        <f>+I_Vendite!BJ8</f>
        <v>0</v>
      </c>
      <c r="BK8" s="51">
        <f>+I_Vendite!BK8</f>
        <v>0</v>
      </c>
    </row>
    <row r="9" spans="2:63" x14ac:dyDescent="0.25">
      <c r="B9" t="str">
        <f>+I_Vendite!B9</f>
        <v>Servizio 6</v>
      </c>
      <c r="D9" s="51">
        <f>+I_Vendite!D9</f>
        <v>0</v>
      </c>
      <c r="E9" s="51">
        <f>+I_Vendite!E9</f>
        <v>0</v>
      </c>
      <c r="F9" s="51">
        <f>+I_Vendite!F9</f>
        <v>0</v>
      </c>
      <c r="G9" s="51">
        <f>+I_Vendite!G9</f>
        <v>0</v>
      </c>
      <c r="H9" s="51">
        <f>+I_Vendite!H9</f>
        <v>0</v>
      </c>
      <c r="I9" s="51">
        <f>+I_Vendite!I9</f>
        <v>0</v>
      </c>
      <c r="J9" s="51">
        <f>+I_Vendite!J9</f>
        <v>0</v>
      </c>
      <c r="K9" s="51">
        <f>+I_Vendite!K9</f>
        <v>0</v>
      </c>
      <c r="L9" s="51">
        <f>+I_Vendite!L9</f>
        <v>0</v>
      </c>
      <c r="M9" s="51">
        <f>+I_Vendite!M9</f>
        <v>0</v>
      </c>
      <c r="N9" s="51">
        <f>+I_Vendite!N9</f>
        <v>0</v>
      </c>
      <c r="O9" s="51">
        <f>+I_Vendite!O9</f>
        <v>0</v>
      </c>
      <c r="P9" s="51">
        <f>+I_Vendite!P9</f>
        <v>0</v>
      </c>
      <c r="Q9" s="51">
        <f>+I_Vendite!Q9</f>
        <v>0</v>
      </c>
      <c r="R9" s="51">
        <f>+I_Vendite!R9</f>
        <v>0</v>
      </c>
      <c r="S9" s="51">
        <f>+I_Vendite!S9</f>
        <v>0</v>
      </c>
      <c r="T9" s="51">
        <f>+I_Vendite!T9</f>
        <v>0</v>
      </c>
      <c r="U9" s="51">
        <f>+I_Vendite!U9</f>
        <v>0</v>
      </c>
      <c r="V9" s="51">
        <f>+I_Vendite!V9</f>
        <v>0</v>
      </c>
      <c r="W9" s="51">
        <f>+I_Vendite!W9</f>
        <v>0</v>
      </c>
      <c r="X9" s="51">
        <f>+I_Vendite!X9</f>
        <v>0</v>
      </c>
      <c r="Y9" s="51">
        <f>+I_Vendite!Y9</f>
        <v>0</v>
      </c>
      <c r="Z9" s="51">
        <f>+I_Vendite!Z9</f>
        <v>0</v>
      </c>
      <c r="AA9" s="51">
        <f>+I_Vendite!AA9</f>
        <v>0</v>
      </c>
      <c r="AB9" s="51">
        <f>+I_Vendite!AB9</f>
        <v>0</v>
      </c>
      <c r="AC9" s="51">
        <f>+I_Vendite!AC9</f>
        <v>0</v>
      </c>
      <c r="AD9" s="51">
        <f>+I_Vendite!AD9</f>
        <v>0</v>
      </c>
      <c r="AE9" s="51">
        <f>+I_Vendite!AE9</f>
        <v>0</v>
      </c>
      <c r="AF9" s="51">
        <f>+I_Vendite!AF9</f>
        <v>0</v>
      </c>
      <c r="AG9" s="51">
        <f>+I_Vendite!AG9</f>
        <v>0</v>
      </c>
      <c r="AH9" s="51">
        <f>+I_Vendite!AH9</f>
        <v>0</v>
      </c>
      <c r="AI9" s="51">
        <f>+I_Vendite!AI9</f>
        <v>0</v>
      </c>
      <c r="AJ9" s="51">
        <f>+I_Vendite!AJ9</f>
        <v>0</v>
      </c>
      <c r="AK9" s="51">
        <f>+I_Vendite!AK9</f>
        <v>0</v>
      </c>
      <c r="AL9" s="51">
        <f>+I_Vendite!AL9</f>
        <v>0</v>
      </c>
      <c r="AM9" s="51">
        <f>+I_Vendite!AM9</f>
        <v>0</v>
      </c>
      <c r="AN9" s="51">
        <f>+I_Vendite!AN9</f>
        <v>0</v>
      </c>
      <c r="AO9" s="51">
        <f>+I_Vendite!AO9</f>
        <v>0</v>
      </c>
      <c r="AP9" s="51">
        <f>+I_Vendite!AP9</f>
        <v>0</v>
      </c>
      <c r="AQ9" s="51">
        <f>+I_Vendite!AQ9</f>
        <v>0</v>
      </c>
      <c r="AR9" s="51">
        <f>+I_Vendite!AR9</f>
        <v>0</v>
      </c>
      <c r="AS9" s="51">
        <f>+I_Vendite!AS9</f>
        <v>0</v>
      </c>
      <c r="AT9" s="51">
        <f>+I_Vendite!AT9</f>
        <v>0</v>
      </c>
      <c r="AU9" s="51">
        <f>+I_Vendite!AU9</f>
        <v>0</v>
      </c>
      <c r="AV9" s="51">
        <f>+I_Vendite!AV9</f>
        <v>0</v>
      </c>
      <c r="AW9" s="51">
        <f>+I_Vendite!AW9</f>
        <v>0</v>
      </c>
      <c r="AX9" s="51">
        <f>+I_Vendite!AX9</f>
        <v>0</v>
      </c>
      <c r="AY9" s="51">
        <f>+I_Vendite!AY9</f>
        <v>0</v>
      </c>
      <c r="AZ9" s="51">
        <f>+I_Vendite!AZ9</f>
        <v>0</v>
      </c>
      <c r="BA9" s="51">
        <f>+I_Vendite!BA9</f>
        <v>0</v>
      </c>
      <c r="BB9" s="51">
        <f>+I_Vendite!BB9</f>
        <v>0</v>
      </c>
      <c r="BC9" s="51">
        <f>+I_Vendite!BC9</f>
        <v>0</v>
      </c>
      <c r="BD9" s="51">
        <f>+I_Vendite!BD9</f>
        <v>0</v>
      </c>
      <c r="BE9" s="51">
        <f>+I_Vendite!BE9</f>
        <v>0</v>
      </c>
      <c r="BF9" s="51">
        <f>+I_Vendite!BF9</f>
        <v>0</v>
      </c>
      <c r="BG9" s="51">
        <f>+I_Vendite!BG9</f>
        <v>0</v>
      </c>
      <c r="BH9" s="51">
        <f>+I_Vendite!BH9</f>
        <v>0</v>
      </c>
      <c r="BI9" s="51">
        <f>+I_Vendite!BI9</f>
        <v>0</v>
      </c>
      <c r="BJ9" s="51">
        <f>+I_Vendite!BJ9</f>
        <v>0</v>
      </c>
      <c r="BK9" s="51">
        <f>+I_Vendite!BK9</f>
        <v>0</v>
      </c>
    </row>
    <row r="10" spans="2:63" x14ac:dyDescent="0.25">
      <c r="B10" t="str">
        <f>+I_Vendite!B10</f>
        <v>Servizio 7</v>
      </c>
      <c r="D10" s="51">
        <f>+I_Vendite!D10</f>
        <v>0</v>
      </c>
      <c r="E10" s="51">
        <f>+I_Vendite!E10</f>
        <v>0</v>
      </c>
      <c r="F10" s="51">
        <f>+I_Vendite!F10</f>
        <v>0</v>
      </c>
      <c r="G10" s="51">
        <f>+I_Vendite!G10</f>
        <v>0</v>
      </c>
      <c r="H10" s="51">
        <f>+I_Vendite!H10</f>
        <v>0</v>
      </c>
      <c r="I10" s="51">
        <f>+I_Vendite!I10</f>
        <v>0</v>
      </c>
      <c r="J10" s="51">
        <f>+I_Vendite!J10</f>
        <v>0</v>
      </c>
      <c r="K10" s="51">
        <f>+I_Vendite!K10</f>
        <v>0</v>
      </c>
      <c r="L10" s="51">
        <f>+I_Vendite!L10</f>
        <v>0</v>
      </c>
      <c r="M10" s="51">
        <f>+I_Vendite!M10</f>
        <v>0</v>
      </c>
      <c r="N10" s="51">
        <f>+I_Vendite!N10</f>
        <v>0</v>
      </c>
      <c r="O10" s="51">
        <f>+I_Vendite!O10</f>
        <v>0</v>
      </c>
      <c r="P10" s="51">
        <f>+I_Vendite!P10</f>
        <v>0</v>
      </c>
      <c r="Q10" s="51">
        <f>+I_Vendite!Q10</f>
        <v>0</v>
      </c>
      <c r="R10" s="51">
        <f>+I_Vendite!R10</f>
        <v>0</v>
      </c>
      <c r="S10" s="51">
        <f>+I_Vendite!S10</f>
        <v>0</v>
      </c>
      <c r="T10" s="51">
        <f>+I_Vendite!T10</f>
        <v>0</v>
      </c>
      <c r="U10" s="51">
        <f>+I_Vendite!U10</f>
        <v>0</v>
      </c>
      <c r="V10" s="51">
        <f>+I_Vendite!V10</f>
        <v>0</v>
      </c>
      <c r="W10" s="51">
        <f>+I_Vendite!W10</f>
        <v>0</v>
      </c>
      <c r="X10" s="51">
        <f>+I_Vendite!X10</f>
        <v>0</v>
      </c>
      <c r="Y10" s="51">
        <f>+I_Vendite!Y10</f>
        <v>0</v>
      </c>
      <c r="Z10" s="51">
        <f>+I_Vendite!Z10</f>
        <v>0</v>
      </c>
      <c r="AA10" s="51">
        <f>+I_Vendite!AA10</f>
        <v>0</v>
      </c>
      <c r="AB10" s="51">
        <f>+I_Vendite!AB10</f>
        <v>0</v>
      </c>
      <c r="AC10" s="51">
        <f>+I_Vendite!AC10</f>
        <v>0</v>
      </c>
      <c r="AD10" s="51">
        <f>+I_Vendite!AD10</f>
        <v>0</v>
      </c>
      <c r="AE10" s="51">
        <f>+I_Vendite!AE10</f>
        <v>0</v>
      </c>
      <c r="AF10" s="51">
        <f>+I_Vendite!AF10</f>
        <v>0</v>
      </c>
      <c r="AG10" s="51">
        <f>+I_Vendite!AG10</f>
        <v>0</v>
      </c>
      <c r="AH10" s="51">
        <f>+I_Vendite!AH10</f>
        <v>0</v>
      </c>
      <c r="AI10" s="51">
        <f>+I_Vendite!AI10</f>
        <v>0</v>
      </c>
      <c r="AJ10" s="51">
        <f>+I_Vendite!AJ10</f>
        <v>0</v>
      </c>
      <c r="AK10" s="51">
        <f>+I_Vendite!AK10</f>
        <v>0</v>
      </c>
      <c r="AL10" s="51">
        <f>+I_Vendite!AL10</f>
        <v>0</v>
      </c>
      <c r="AM10" s="51">
        <f>+I_Vendite!AM10</f>
        <v>0</v>
      </c>
      <c r="AN10" s="51">
        <f>+I_Vendite!AN10</f>
        <v>0</v>
      </c>
      <c r="AO10" s="51">
        <f>+I_Vendite!AO10</f>
        <v>0</v>
      </c>
      <c r="AP10" s="51">
        <f>+I_Vendite!AP10</f>
        <v>0</v>
      </c>
      <c r="AQ10" s="51">
        <f>+I_Vendite!AQ10</f>
        <v>0</v>
      </c>
      <c r="AR10" s="51">
        <f>+I_Vendite!AR10</f>
        <v>0</v>
      </c>
      <c r="AS10" s="51">
        <f>+I_Vendite!AS10</f>
        <v>0</v>
      </c>
      <c r="AT10" s="51">
        <f>+I_Vendite!AT10</f>
        <v>0</v>
      </c>
      <c r="AU10" s="51">
        <f>+I_Vendite!AU10</f>
        <v>0</v>
      </c>
      <c r="AV10" s="51">
        <f>+I_Vendite!AV10</f>
        <v>0</v>
      </c>
      <c r="AW10" s="51">
        <f>+I_Vendite!AW10</f>
        <v>0</v>
      </c>
      <c r="AX10" s="51">
        <f>+I_Vendite!AX10</f>
        <v>0</v>
      </c>
      <c r="AY10" s="51">
        <f>+I_Vendite!AY10</f>
        <v>0</v>
      </c>
      <c r="AZ10" s="51">
        <f>+I_Vendite!AZ10</f>
        <v>0</v>
      </c>
      <c r="BA10" s="51">
        <f>+I_Vendite!BA10</f>
        <v>0</v>
      </c>
      <c r="BB10" s="51">
        <f>+I_Vendite!BB10</f>
        <v>0</v>
      </c>
      <c r="BC10" s="51">
        <f>+I_Vendite!BC10</f>
        <v>0</v>
      </c>
      <c r="BD10" s="51">
        <f>+I_Vendite!BD10</f>
        <v>0</v>
      </c>
      <c r="BE10" s="51">
        <f>+I_Vendite!BE10</f>
        <v>0</v>
      </c>
      <c r="BF10" s="51">
        <f>+I_Vendite!BF10</f>
        <v>0</v>
      </c>
      <c r="BG10" s="51">
        <f>+I_Vendite!BG10</f>
        <v>0</v>
      </c>
      <c r="BH10" s="51">
        <f>+I_Vendite!BH10</f>
        <v>0</v>
      </c>
      <c r="BI10" s="51">
        <f>+I_Vendite!BI10</f>
        <v>0</v>
      </c>
      <c r="BJ10" s="51">
        <f>+I_Vendite!BJ10</f>
        <v>0</v>
      </c>
      <c r="BK10" s="51">
        <f>+I_Vendite!BK10</f>
        <v>0</v>
      </c>
    </row>
    <row r="11" spans="2:63" x14ac:dyDescent="0.25">
      <c r="B11" t="str">
        <f>+I_Vendite!B11</f>
        <v>Servizio 8</v>
      </c>
      <c r="D11" s="51">
        <f>+I_Vendite!D11</f>
        <v>0</v>
      </c>
      <c r="E11" s="51">
        <f>+I_Vendite!E11</f>
        <v>0</v>
      </c>
      <c r="F11" s="51">
        <f>+I_Vendite!F11</f>
        <v>0</v>
      </c>
      <c r="G11" s="51">
        <f>+I_Vendite!G11</f>
        <v>0</v>
      </c>
      <c r="H11" s="51">
        <f>+I_Vendite!H11</f>
        <v>0</v>
      </c>
      <c r="I11" s="51">
        <f>+I_Vendite!I11</f>
        <v>0</v>
      </c>
      <c r="J11" s="51">
        <f>+I_Vendite!J11</f>
        <v>0</v>
      </c>
      <c r="K11" s="51">
        <f>+I_Vendite!K11</f>
        <v>0</v>
      </c>
      <c r="L11" s="51">
        <f>+I_Vendite!L11</f>
        <v>0</v>
      </c>
      <c r="M11" s="51">
        <f>+I_Vendite!M11</f>
        <v>0</v>
      </c>
      <c r="N11" s="51">
        <f>+I_Vendite!N11</f>
        <v>0</v>
      </c>
      <c r="O11" s="51">
        <f>+I_Vendite!O11</f>
        <v>0</v>
      </c>
      <c r="P11" s="51">
        <f>+I_Vendite!P11</f>
        <v>0</v>
      </c>
      <c r="Q11" s="51">
        <f>+I_Vendite!Q11</f>
        <v>0</v>
      </c>
      <c r="R11" s="51">
        <f>+I_Vendite!R11</f>
        <v>0</v>
      </c>
      <c r="S11" s="51">
        <f>+I_Vendite!S11</f>
        <v>0</v>
      </c>
      <c r="T11" s="51">
        <f>+I_Vendite!T11</f>
        <v>0</v>
      </c>
      <c r="U11" s="51">
        <f>+I_Vendite!U11</f>
        <v>0</v>
      </c>
      <c r="V11" s="51">
        <f>+I_Vendite!V11</f>
        <v>0</v>
      </c>
      <c r="W11" s="51">
        <f>+I_Vendite!W11</f>
        <v>0</v>
      </c>
      <c r="X11" s="51">
        <f>+I_Vendite!X11</f>
        <v>0</v>
      </c>
      <c r="Y11" s="51">
        <f>+I_Vendite!Y11</f>
        <v>0</v>
      </c>
      <c r="Z11" s="51">
        <f>+I_Vendite!Z11</f>
        <v>0</v>
      </c>
      <c r="AA11" s="51">
        <f>+I_Vendite!AA11</f>
        <v>0</v>
      </c>
      <c r="AB11" s="51">
        <f>+I_Vendite!AB11</f>
        <v>0</v>
      </c>
      <c r="AC11" s="51">
        <f>+I_Vendite!AC11</f>
        <v>0</v>
      </c>
      <c r="AD11" s="51">
        <f>+I_Vendite!AD11</f>
        <v>0</v>
      </c>
      <c r="AE11" s="51">
        <f>+I_Vendite!AE11</f>
        <v>0</v>
      </c>
      <c r="AF11" s="51">
        <f>+I_Vendite!AF11</f>
        <v>0</v>
      </c>
      <c r="AG11" s="51">
        <f>+I_Vendite!AG11</f>
        <v>0</v>
      </c>
      <c r="AH11" s="51">
        <f>+I_Vendite!AH11</f>
        <v>0</v>
      </c>
      <c r="AI11" s="51">
        <f>+I_Vendite!AI11</f>
        <v>0</v>
      </c>
      <c r="AJ11" s="51">
        <f>+I_Vendite!AJ11</f>
        <v>0</v>
      </c>
      <c r="AK11" s="51">
        <f>+I_Vendite!AK11</f>
        <v>0</v>
      </c>
      <c r="AL11" s="51">
        <f>+I_Vendite!AL11</f>
        <v>0</v>
      </c>
      <c r="AM11" s="51">
        <f>+I_Vendite!AM11</f>
        <v>0</v>
      </c>
      <c r="AN11" s="51">
        <f>+I_Vendite!AN11</f>
        <v>0</v>
      </c>
      <c r="AO11" s="51">
        <f>+I_Vendite!AO11</f>
        <v>0</v>
      </c>
      <c r="AP11" s="51">
        <f>+I_Vendite!AP11</f>
        <v>0</v>
      </c>
      <c r="AQ11" s="51">
        <f>+I_Vendite!AQ11</f>
        <v>0</v>
      </c>
      <c r="AR11" s="51">
        <f>+I_Vendite!AR11</f>
        <v>0</v>
      </c>
      <c r="AS11" s="51">
        <f>+I_Vendite!AS11</f>
        <v>0</v>
      </c>
      <c r="AT11" s="51">
        <f>+I_Vendite!AT11</f>
        <v>0</v>
      </c>
      <c r="AU11" s="51">
        <f>+I_Vendite!AU11</f>
        <v>0</v>
      </c>
      <c r="AV11" s="51">
        <f>+I_Vendite!AV11</f>
        <v>0</v>
      </c>
      <c r="AW11" s="51">
        <f>+I_Vendite!AW11</f>
        <v>0</v>
      </c>
      <c r="AX11" s="51">
        <f>+I_Vendite!AX11</f>
        <v>0</v>
      </c>
      <c r="AY11" s="51">
        <f>+I_Vendite!AY11</f>
        <v>0</v>
      </c>
      <c r="AZ11" s="51">
        <f>+I_Vendite!AZ11</f>
        <v>0</v>
      </c>
      <c r="BA11" s="51">
        <f>+I_Vendite!BA11</f>
        <v>0</v>
      </c>
      <c r="BB11" s="51">
        <f>+I_Vendite!BB11</f>
        <v>0</v>
      </c>
      <c r="BC11" s="51">
        <f>+I_Vendite!BC11</f>
        <v>0</v>
      </c>
      <c r="BD11" s="51">
        <f>+I_Vendite!BD11</f>
        <v>0</v>
      </c>
      <c r="BE11" s="51">
        <f>+I_Vendite!BE11</f>
        <v>0</v>
      </c>
      <c r="BF11" s="51">
        <f>+I_Vendite!BF11</f>
        <v>0</v>
      </c>
      <c r="BG11" s="51">
        <f>+I_Vendite!BG11</f>
        <v>0</v>
      </c>
      <c r="BH11" s="51">
        <f>+I_Vendite!BH11</f>
        <v>0</v>
      </c>
      <c r="BI11" s="51">
        <f>+I_Vendite!BI11</f>
        <v>0</v>
      </c>
      <c r="BJ11" s="51">
        <f>+I_Vendite!BJ11</f>
        <v>0</v>
      </c>
      <c r="BK11" s="51">
        <f>+I_Vendite!BK11</f>
        <v>0</v>
      </c>
    </row>
    <row r="12" spans="2:63" x14ac:dyDescent="0.25">
      <c r="B12" t="str">
        <f>+I_Vendite!B12</f>
        <v>Servizio 9</v>
      </c>
      <c r="D12" s="51">
        <f>+I_Vendite!D12</f>
        <v>0</v>
      </c>
      <c r="E12" s="51">
        <f>+I_Vendite!E12</f>
        <v>0</v>
      </c>
      <c r="F12" s="51">
        <f>+I_Vendite!F12</f>
        <v>0</v>
      </c>
      <c r="G12" s="51">
        <f>+I_Vendite!G12</f>
        <v>0</v>
      </c>
      <c r="H12" s="51">
        <f>+I_Vendite!H12</f>
        <v>0</v>
      </c>
      <c r="I12" s="51">
        <f>+I_Vendite!I12</f>
        <v>0</v>
      </c>
      <c r="J12" s="51">
        <f>+I_Vendite!J12</f>
        <v>0</v>
      </c>
      <c r="K12" s="51">
        <f>+I_Vendite!K12</f>
        <v>0</v>
      </c>
      <c r="L12" s="51">
        <f>+I_Vendite!L12</f>
        <v>0</v>
      </c>
      <c r="M12" s="51">
        <f>+I_Vendite!M12</f>
        <v>0</v>
      </c>
      <c r="N12" s="51">
        <f>+I_Vendite!N12</f>
        <v>0</v>
      </c>
      <c r="O12" s="51">
        <f>+I_Vendite!O12</f>
        <v>0</v>
      </c>
      <c r="P12" s="51">
        <f>+I_Vendite!P12</f>
        <v>0</v>
      </c>
      <c r="Q12" s="51">
        <f>+I_Vendite!Q12</f>
        <v>0</v>
      </c>
      <c r="R12" s="51">
        <f>+I_Vendite!R12</f>
        <v>0</v>
      </c>
      <c r="S12" s="51">
        <f>+I_Vendite!S12</f>
        <v>0</v>
      </c>
      <c r="T12" s="51">
        <f>+I_Vendite!T12</f>
        <v>0</v>
      </c>
      <c r="U12" s="51">
        <f>+I_Vendite!U12</f>
        <v>0</v>
      </c>
      <c r="V12" s="51">
        <f>+I_Vendite!V12</f>
        <v>0</v>
      </c>
      <c r="W12" s="51">
        <f>+I_Vendite!W12</f>
        <v>0</v>
      </c>
      <c r="X12" s="51">
        <f>+I_Vendite!X12</f>
        <v>0</v>
      </c>
      <c r="Y12" s="51">
        <f>+I_Vendite!Y12</f>
        <v>0</v>
      </c>
      <c r="Z12" s="51">
        <f>+I_Vendite!Z12</f>
        <v>0</v>
      </c>
      <c r="AA12" s="51">
        <f>+I_Vendite!AA12</f>
        <v>0</v>
      </c>
      <c r="AB12" s="51">
        <f>+I_Vendite!AB12</f>
        <v>0</v>
      </c>
      <c r="AC12" s="51">
        <f>+I_Vendite!AC12</f>
        <v>0</v>
      </c>
      <c r="AD12" s="51">
        <f>+I_Vendite!AD12</f>
        <v>0</v>
      </c>
      <c r="AE12" s="51">
        <f>+I_Vendite!AE12</f>
        <v>0</v>
      </c>
      <c r="AF12" s="51">
        <f>+I_Vendite!AF12</f>
        <v>0</v>
      </c>
      <c r="AG12" s="51">
        <f>+I_Vendite!AG12</f>
        <v>0</v>
      </c>
      <c r="AH12" s="51">
        <f>+I_Vendite!AH12</f>
        <v>0</v>
      </c>
      <c r="AI12" s="51">
        <f>+I_Vendite!AI12</f>
        <v>0</v>
      </c>
      <c r="AJ12" s="51">
        <f>+I_Vendite!AJ12</f>
        <v>0</v>
      </c>
      <c r="AK12" s="51">
        <f>+I_Vendite!AK12</f>
        <v>0</v>
      </c>
      <c r="AL12" s="51">
        <f>+I_Vendite!AL12</f>
        <v>0</v>
      </c>
      <c r="AM12" s="51">
        <f>+I_Vendite!AM12</f>
        <v>0</v>
      </c>
      <c r="AN12" s="51">
        <f>+I_Vendite!AN12</f>
        <v>0</v>
      </c>
      <c r="AO12" s="51">
        <f>+I_Vendite!AO12</f>
        <v>0</v>
      </c>
      <c r="AP12" s="51">
        <f>+I_Vendite!AP12</f>
        <v>0</v>
      </c>
      <c r="AQ12" s="51">
        <f>+I_Vendite!AQ12</f>
        <v>0</v>
      </c>
      <c r="AR12" s="51">
        <f>+I_Vendite!AR12</f>
        <v>0</v>
      </c>
      <c r="AS12" s="51">
        <f>+I_Vendite!AS12</f>
        <v>0</v>
      </c>
      <c r="AT12" s="51">
        <f>+I_Vendite!AT12</f>
        <v>0</v>
      </c>
      <c r="AU12" s="51">
        <f>+I_Vendite!AU12</f>
        <v>0</v>
      </c>
      <c r="AV12" s="51">
        <f>+I_Vendite!AV12</f>
        <v>0</v>
      </c>
      <c r="AW12" s="51">
        <f>+I_Vendite!AW12</f>
        <v>0</v>
      </c>
      <c r="AX12" s="51">
        <f>+I_Vendite!AX12</f>
        <v>0</v>
      </c>
      <c r="AY12" s="51">
        <f>+I_Vendite!AY12</f>
        <v>0</v>
      </c>
      <c r="AZ12" s="51">
        <f>+I_Vendite!AZ12</f>
        <v>0</v>
      </c>
      <c r="BA12" s="51">
        <f>+I_Vendite!BA12</f>
        <v>0</v>
      </c>
      <c r="BB12" s="51">
        <f>+I_Vendite!BB12</f>
        <v>0</v>
      </c>
      <c r="BC12" s="51">
        <f>+I_Vendite!BC12</f>
        <v>0</v>
      </c>
      <c r="BD12" s="51">
        <f>+I_Vendite!BD12</f>
        <v>0</v>
      </c>
      <c r="BE12" s="51">
        <f>+I_Vendite!BE12</f>
        <v>0</v>
      </c>
      <c r="BF12" s="51">
        <f>+I_Vendite!BF12</f>
        <v>0</v>
      </c>
      <c r="BG12" s="51">
        <f>+I_Vendite!BG12</f>
        <v>0</v>
      </c>
      <c r="BH12" s="51">
        <f>+I_Vendite!BH12</f>
        <v>0</v>
      </c>
      <c r="BI12" s="51">
        <f>+I_Vendite!BI12</f>
        <v>0</v>
      </c>
      <c r="BJ12" s="51">
        <f>+I_Vendite!BJ12</f>
        <v>0</v>
      </c>
      <c r="BK12" s="51">
        <f>+I_Vendite!BK12</f>
        <v>0</v>
      </c>
    </row>
    <row r="13" spans="2:63" x14ac:dyDescent="0.25">
      <c r="B13" t="str">
        <f>+I_Vendite!B13</f>
        <v>Servizio 10</v>
      </c>
      <c r="D13" s="51">
        <f>+I_Vendite!D13</f>
        <v>0</v>
      </c>
      <c r="E13" s="51">
        <f>+I_Vendite!E13</f>
        <v>0</v>
      </c>
      <c r="F13" s="51">
        <f>+I_Vendite!F13</f>
        <v>0</v>
      </c>
      <c r="G13" s="51">
        <f>+I_Vendite!G13</f>
        <v>0</v>
      </c>
      <c r="H13" s="51">
        <f>+I_Vendite!H13</f>
        <v>0</v>
      </c>
      <c r="I13" s="51">
        <f>+I_Vendite!I13</f>
        <v>0</v>
      </c>
      <c r="J13" s="51">
        <f>+I_Vendite!J13</f>
        <v>0</v>
      </c>
      <c r="K13" s="51">
        <f>+I_Vendite!K13</f>
        <v>0</v>
      </c>
      <c r="L13" s="51">
        <f>+I_Vendite!L13</f>
        <v>0</v>
      </c>
      <c r="M13" s="51">
        <f>+I_Vendite!M13</f>
        <v>0</v>
      </c>
      <c r="N13" s="51">
        <f>+I_Vendite!N13</f>
        <v>0</v>
      </c>
      <c r="O13" s="51">
        <f>+I_Vendite!O13</f>
        <v>0</v>
      </c>
      <c r="P13" s="51">
        <f>+I_Vendite!P13</f>
        <v>0</v>
      </c>
      <c r="Q13" s="51">
        <f>+I_Vendite!Q13</f>
        <v>0</v>
      </c>
      <c r="R13" s="51">
        <f>+I_Vendite!R13</f>
        <v>0</v>
      </c>
      <c r="S13" s="51">
        <f>+I_Vendite!S13</f>
        <v>0</v>
      </c>
      <c r="T13" s="51">
        <f>+I_Vendite!T13</f>
        <v>0</v>
      </c>
      <c r="U13" s="51">
        <f>+I_Vendite!U13</f>
        <v>0</v>
      </c>
      <c r="V13" s="51">
        <f>+I_Vendite!V13</f>
        <v>0</v>
      </c>
      <c r="W13" s="51">
        <f>+I_Vendite!W13</f>
        <v>0</v>
      </c>
      <c r="X13" s="51">
        <f>+I_Vendite!X13</f>
        <v>0</v>
      </c>
      <c r="Y13" s="51">
        <f>+I_Vendite!Y13</f>
        <v>0</v>
      </c>
      <c r="Z13" s="51">
        <f>+I_Vendite!Z13</f>
        <v>0</v>
      </c>
      <c r="AA13" s="51">
        <f>+I_Vendite!AA13</f>
        <v>0</v>
      </c>
      <c r="AB13" s="51">
        <f>+I_Vendite!AB13</f>
        <v>0</v>
      </c>
      <c r="AC13" s="51">
        <f>+I_Vendite!AC13</f>
        <v>0</v>
      </c>
      <c r="AD13" s="51">
        <f>+I_Vendite!AD13</f>
        <v>0</v>
      </c>
      <c r="AE13" s="51">
        <f>+I_Vendite!AE13</f>
        <v>0</v>
      </c>
      <c r="AF13" s="51">
        <f>+I_Vendite!AF13</f>
        <v>0</v>
      </c>
      <c r="AG13" s="51">
        <f>+I_Vendite!AG13</f>
        <v>0</v>
      </c>
      <c r="AH13" s="51">
        <f>+I_Vendite!AH13</f>
        <v>0</v>
      </c>
      <c r="AI13" s="51">
        <f>+I_Vendite!AI13</f>
        <v>0</v>
      </c>
      <c r="AJ13" s="51">
        <f>+I_Vendite!AJ13</f>
        <v>0</v>
      </c>
      <c r="AK13" s="51">
        <f>+I_Vendite!AK13</f>
        <v>0</v>
      </c>
      <c r="AL13" s="51">
        <f>+I_Vendite!AL13</f>
        <v>0</v>
      </c>
      <c r="AM13" s="51">
        <f>+I_Vendite!AM13</f>
        <v>0</v>
      </c>
      <c r="AN13" s="51">
        <f>+I_Vendite!AN13</f>
        <v>0</v>
      </c>
      <c r="AO13" s="51">
        <f>+I_Vendite!AO13</f>
        <v>0</v>
      </c>
      <c r="AP13" s="51">
        <f>+I_Vendite!AP13</f>
        <v>0</v>
      </c>
      <c r="AQ13" s="51">
        <f>+I_Vendite!AQ13</f>
        <v>0</v>
      </c>
      <c r="AR13" s="51">
        <f>+I_Vendite!AR13</f>
        <v>0</v>
      </c>
      <c r="AS13" s="51">
        <f>+I_Vendite!AS13</f>
        <v>0</v>
      </c>
      <c r="AT13" s="51">
        <f>+I_Vendite!AT13</f>
        <v>0</v>
      </c>
      <c r="AU13" s="51">
        <f>+I_Vendite!AU13</f>
        <v>0</v>
      </c>
      <c r="AV13" s="51">
        <f>+I_Vendite!AV13</f>
        <v>0</v>
      </c>
      <c r="AW13" s="51">
        <f>+I_Vendite!AW13</f>
        <v>0</v>
      </c>
      <c r="AX13" s="51">
        <f>+I_Vendite!AX13</f>
        <v>0</v>
      </c>
      <c r="AY13" s="51">
        <f>+I_Vendite!AY13</f>
        <v>0</v>
      </c>
      <c r="AZ13" s="51">
        <f>+I_Vendite!AZ13</f>
        <v>0</v>
      </c>
      <c r="BA13" s="51">
        <f>+I_Vendite!BA13</f>
        <v>0</v>
      </c>
      <c r="BB13" s="51">
        <f>+I_Vendite!BB13</f>
        <v>0</v>
      </c>
      <c r="BC13" s="51">
        <f>+I_Vendite!BC13</f>
        <v>0</v>
      </c>
      <c r="BD13" s="51">
        <f>+I_Vendite!BD13</f>
        <v>0</v>
      </c>
      <c r="BE13" s="51">
        <f>+I_Vendite!BE13</f>
        <v>0</v>
      </c>
      <c r="BF13" s="51">
        <f>+I_Vendite!BF13</f>
        <v>0</v>
      </c>
      <c r="BG13" s="51">
        <f>+I_Vendite!BG13</f>
        <v>0</v>
      </c>
      <c r="BH13" s="51">
        <f>+I_Vendite!BH13</f>
        <v>0</v>
      </c>
      <c r="BI13" s="51">
        <f>+I_Vendite!BI13</f>
        <v>0</v>
      </c>
      <c r="BJ13" s="51">
        <f>+I_Vendite!BJ13</f>
        <v>0</v>
      </c>
      <c r="BK13" s="51">
        <f>+I_Vendite!BK13</f>
        <v>0</v>
      </c>
    </row>
    <row r="14" spans="2:63" x14ac:dyDescent="0.25">
      <c r="B14" t="str">
        <f>+I_Vendite!B14</f>
        <v>Servizio 11</v>
      </c>
      <c r="D14" s="51">
        <f>+I_Vendite!D14</f>
        <v>0</v>
      </c>
      <c r="E14" s="51">
        <f>+I_Vendite!E14</f>
        <v>0</v>
      </c>
      <c r="F14" s="51">
        <f>+I_Vendite!F14</f>
        <v>0</v>
      </c>
      <c r="G14" s="51">
        <f>+I_Vendite!G14</f>
        <v>0</v>
      </c>
      <c r="H14" s="51">
        <f>+I_Vendite!H14</f>
        <v>0</v>
      </c>
      <c r="I14" s="51">
        <f>+I_Vendite!I14</f>
        <v>0</v>
      </c>
      <c r="J14" s="51">
        <f>+I_Vendite!J14</f>
        <v>0</v>
      </c>
      <c r="K14" s="51">
        <f>+I_Vendite!K14</f>
        <v>0</v>
      </c>
      <c r="L14" s="51">
        <f>+I_Vendite!L14</f>
        <v>0</v>
      </c>
      <c r="M14" s="51">
        <f>+I_Vendite!M14</f>
        <v>0</v>
      </c>
      <c r="N14" s="51">
        <f>+I_Vendite!N14</f>
        <v>0</v>
      </c>
      <c r="O14" s="51">
        <f>+I_Vendite!O14</f>
        <v>0</v>
      </c>
      <c r="P14" s="51">
        <f>+I_Vendite!P14</f>
        <v>0</v>
      </c>
      <c r="Q14" s="51">
        <f>+I_Vendite!Q14</f>
        <v>0</v>
      </c>
      <c r="R14" s="51">
        <f>+I_Vendite!R14</f>
        <v>0</v>
      </c>
      <c r="S14" s="51">
        <f>+I_Vendite!S14</f>
        <v>0</v>
      </c>
      <c r="T14" s="51">
        <f>+I_Vendite!T14</f>
        <v>0</v>
      </c>
      <c r="U14" s="51">
        <f>+I_Vendite!U14</f>
        <v>0</v>
      </c>
      <c r="V14" s="51">
        <f>+I_Vendite!V14</f>
        <v>0</v>
      </c>
      <c r="W14" s="51">
        <f>+I_Vendite!W14</f>
        <v>0</v>
      </c>
      <c r="X14" s="51">
        <f>+I_Vendite!X14</f>
        <v>0</v>
      </c>
      <c r="Y14" s="51">
        <f>+I_Vendite!Y14</f>
        <v>0</v>
      </c>
      <c r="Z14" s="51">
        <f>+I_Vendite!Z14</f>
        <v>0</v>
      </c>
      <c r="AA14" s="51">
        <f>+I_Vendite!AA14</f>
        <v>0</v>
      </c>
      <c r="AB14" s="51">
        <f>+I_Vendite!AB14</f>
        <v>0</v>
      </c>
      <c r="AC14" s="51">
        <f>+I_Vendite!AC14</f>
        <v>0</v>
      </c>
      <c r="AD14" s="51">
        <f>+I_Vendite!AD14</f>
        <v>0</v>
      </c>
      <c r="AE14" s="51">
        <f>+I_Vendite!AE14</f>
        <v>0</v>
      </c>
      <c r="AF14" s="51">
        <f>+I_Vendite!AF14</f>
        <v>0</v>
      </c>
      <c r="AG14" s="51">
        <f>+I_Vendite!AG14</f>
        <v>0</v>
      </c>
      <c r="AH14" s="51">
        <f>+I_Vendite!AH14</f>
        <v>0</v>
      </c>
      <c r="AI14" s="51">
        <f>+I_Vendite!AI14</f>
        <v>0</v>
      </c>
      <c r="AJ14" s="51">
        <f>+I_Vendite!AJ14</f>
        <v>0</v>
      </c>
      <c r="AK14" s="51">
        <f>+I_Vendite!AK14</f>
        <v>0</v>
      </c>
      <c r="AL14" s="51">
        <f>+I_Vendite!AL14</f>
        <v>0</v>
      </c>
      <c r="AM14" s="51">
        <f>+I_Vendite!AM14</f>
        <v>0</v>
      </c>
      <c r="AN14" s="51">
        <f>+I_Vendite!AN14</f>
        <v>0</v>
      </c>
      <c r="AO14" s="51">
        <f>+I_Vendite!AO14</f>
        <v>0</v>
      </c>
      <c r="AP14" s="51">
        <f>+I_Vendite!AP14</f>
        <v>0</v>
      </c>
      <c r="AQ14" s="51">
        <f>+I_Vendite!AQ14</f>
        <v>0</v>
      </c>
      <c r="AR14" s="51">
        <f>+I_Vendite!AR14</f>
        <v>0</v>
      </c>
      <c r="AS14" s="51">
        <f>+I_Vendite!AS14</f>
        <v>0</v>
      </c>
      <c r="AT14" s="51">
        <f>+I_Vendite!AT14</f>
        <v>0</v>
      </c>
      <c r="AU14" s="51">
        <f>+I_Vendite!AU14</f>
        <v>0</v>
      </c>
      <c r="AV14" s="51">
        <f>+I_Vendite!AV14</f>
        <v>0</v>
      </c>
      <c r="AW14" s="51">
        <f>+I_Vendite!AW14</f>
        <v>0</v>
      </c>
      <c r="AX14" s="51">
        <f>+I_Vendite!AX14</f>
        <v>0</v>
      </c>
      <c r="AY14" s="51">
        <f>+I_Vendite!AY14</f>
        <v>0</v>
      </c>
      <c r="AZ14" s="51">
        <f>+I_Vendite!AZ14</f>
        <v>0</v>
      </c>
      <c r="BA14" s="51">
        <f>+I_Vendite!BA14</f>
        <v>0</v>
      </c>
      <c r="BB14" s="51">
        <f>+I_Vendite!BB14</f>
        <v>0</v>
      </c>
      <c r="BC14" s="51">
        <f>+I_Vendite!BC14</f>
        <v>0</v>
      </c>
      <c r="BD14" s="51">
        <f>+I_Vendite!BD14</f>
        <v>0</v>
      </c>
      <c r="BE14" s="51">
        <f>+I_Vendite!BE14</f>
        <v>0</v>
      </c>
      <c r="BF14" s="51">
        <f>+I_Vendite!BF14</f>
        <v>0</v>
      </c>
      <c r="BG14" s="51">
        <f>+I_Vendite!BG14</f>
        <v>0</v>
      </c>
      <c r="BH14" s="51">
        <f>+I_Vendite!BH14</f>
        <v>0</v>
      </c>
      <c r="BI14" s="51">
        <f>+I_Vendite!BI14</f>
        <v>0</v>
      </c>
      <c r="BJ14" s="51">
        <f>+I_Vendite!BJ14</f>
        <v>0</v>
      </c>
      <c r="BK14" s="51">
        <f>+I_Vendite!BK14</f>
        <v>0</v>
      </c>
    </row>
    <row r="15" spans="2:63" x14ac:dyDescent="0.25">
      <c r="B15" t="str">
        <f>+I_Vendite!B15</f>
        <v>Servizio 12</v>
      </c>
      <c r="D15" s="51">
        <f>+I_Vendite!D15</f>
        <v>0</v>
      </c>
      <c r="E15" s="51">
        <f>+I_Vendite!E15</f>
        <v>0</v>
      </c>
      <c r="F15" s="51">
        <f>+I_Vendite!F15</f>
        <v>0</v>
      </c>
      <c r="G15" s="51">
        <f>+I_Vendite!G15</f>
        <v>0</v>
      </c>
      <c r="H15" s="51">
        <f>+I_Vendite!H15</f>
        <v>0</v>
      </c>
      <c r="I15" s="51">
        <f>+I_Vendite!I15</f>
        <v>0</v>
      </c>
      <c r="J15" s="51">
        <f>+I_Vendite!J15</f>
        <v>0</v>
      </c>
      <c r="K15" s="51">
        <f>+I_Vendite!K15</f>
        <v>0</v>
      </c>
      <c r="L15" s="51">
        <f>+I_Vendite!L15</f>
        <v>0</v>
      </c>
      <c r="M15" s="51">
        <f>+I_Vendite!M15</f>
        <v>0</v>
      </c>
      <c r="N15" s="51">
        <f>+I_Vendite!N15</f>
        <v>0</v>
      </c>
      <c r="O15" s="51">
        <f>+I_Vendite!O15</f>
        <v>0</v>
      </c>
      <c r="P15" s="51">
        <f>+I_Vendite!P15</f>
        <v>0</v>
      </c>
      <c r="Q15" s="51">
        <f>+I_Vendite!Q15</f>
        <v>0</v>
      </c>
      <c r="R15" s="51">
        <f>+I_Vendite!R15</f>
        <v>0</v>
      </c>
      <c r="S15" s="51">
        <f>+I_Vendite!S15</f>
        <v>0</v>
      </c>
      <c r="T15" s="51">
        <f>+I_Vendite!T15</f>
        <v>0</v>
      </c>
      <c r="U15" s="51">
        <f>+I_Vendite!U15</f>
        <v>0</v>
      </c>
      <c r="V15" s="51">
        <f>+I_Vendite!V15</f>
        <v>0</v>
      </c>
      <c r="W15" s="51">
        <f>+I_Vendite!W15</f>
        <v>0</v>
      </c>
      <c r="X15" s="51">
        <f>+I_Vendite!X15</f>
        <v>0</v>
      </c>
      <c r="Y15" s="51">
        <f>+I_Vendite!Y15</f>
        <v>0</v>
      </c>
      <c r="Z15" s="51">
        <f>+I_Vendite!Z15</f>
        <v>0</v>
      </c>
      <c r="AA15" s="51">
        <f>+I_Vendite!AA15</f>
        <v>0</v>
      </c>
      <c r="AB15" s="51">
        <f>+I_Vendite!AB15</f>
        <v>0</v>
      </c>
      <c r="AC15" s="51">
        <f>+I_Vendite!AC15</f>
        <v>0</v>
      </c>
      <c r="AD15" s="51">
        <f>+I_Vendite!AD15</f>
        <v>0</v>
      </c>
      <c r="AE15" s="51">
        <f>+I_Vendite!AE15</f>
        <v>0</v>
      </c>
      <c r="AF15" s="51">
        <f>+I_Vendite!AF15</f>
        <v>0</v>
      </c>
      <c r="AG15" s="51">
        <f>+I_Vendite!AG15</f>
        <v>0</v>
      </c>
      <c r="AH15" s="51">
        <f>+I_Vendite!AH15</f>
        <v>0</v>
      </c>
      <c r="AI15" s="51">
        <f>+I_Vendite!AI15</f>
        <v>0</v>
      </c>
      <c r="AJ15" s="51">
        <f>+I_Vendite!AJ15</f>
        <v>0</v>
      </c>
      <c r="AK15" s="51">
        <f>+I_Vendite!AK15</f>
        <v>0</v>
      </c>
      <c r="AL15" s="51">
        <f>+I_Vendite!AL15</f>
        <v>0</v>
      </c>
      <c r="AM15" s="51">
        <f>+I_Vendite!AM15</f>
        <v>0</v>
      </c>
      <c r="AN15" s="51">
        <f>+I_Vendite!AN15</f>
        <v>0</v>
      </c>
      <c r="AO15" s="51">
        <f>+I_Vendite!AO15</f>
        <v>0</v>
      </c>
      <c r="AP15" s="51">
        <f>+I_Vendite!AP15</f>
        <v>0</v>
      </c>
      <c r="AQ15" s="51">
        <f>+I_Vendite!AQ15</f>
        <v>0</v>
      </c>
      <c r="AR15" s="51">
        <f>+I_Vendite!AR15</f>
        <v>0</v>
      </c>
      <c r="AS15" s="51">
        <f>+I_Vendite!AS15</f>
        <v>0</v>
      </c>
      <c r="AT15" s="51">
        <f>+I_Vendite!AT15</f>
        <v>0</v>
      </c>
      <c r="AU15" s="51">
        <f>+I_Vendite!AU15</f>
        <v>0</v>
      </c>
      <c r="AV15" s="51">
        <f>+I_Vendite!AV15</f>
        <v>0</v>
      </c>
      <c r="AW15" s="51">
        <f>+I_Vendite!AW15</f>
        <v>0</v>
      </c>
      <c r="AX15" s="51">
        <f>+I_Vendite!AX15</f>
        <v>0</v>
      </c>
      <c r="AY15" s="51">
        <f>+I_Vendite!AY15</f>
        <v>0</v>
      </c>
      <c r="AZ15" s="51">
        <f>+I_Vendite!AZ15</f>
        <v>0</v>
      </c>
      <c r="BA15" s="51">
        <f>+I_Vendite!BA15</f>
        <v>0</v>
      </c>
      <c r="BB15" s="51">
        <f>+I_Vendite!BB15</f>
        <v>0</v>
      </c>
      <c r="BC15" s="51">
        <f>+I_Vendite!BC15</f>
        <v>0</v>
      </c>
      <c r="BD15" s="51">
        <f>+I_Vendite!BD15</f>
        <v>0</v>
      </c>
      <c r="BE15" s="51">
        <f>+I_Vendite!BE15</f>
        <v>0</v>
      </c>
      <c r="BF15" s="51">
        <f>+I_Vendite!BF15</f>
        <v>0</v>
      </c>
      <c r="BG15" s="51">
        <f>+I_Vendite!BG15</f>
        <v>0</v>
      </c>
      <c r="BH15" s="51">
        <f>+I_Vendite!BH15</f>
        <v>0</v>
      </c>
      <c r="BI15" s="51">
        <f>+I_Vendite!BI15</f>
        <v>0</v>
      </c>
      <c r="BJ15" s="51">
        <f>+I_Vendite!BJ15</f>
        <v>0</v>
      </c>
      <c r="BK15" s="51">
        <f>+I_Vendite!BK15</f>
        <v>0</v>
      </c>
    </row>
    <row r="16" spans="2:63" x14ac:dyDescent="0.25">
      <c r="B16" t="str">
        <f>+I_Vendite!B16</f>
        <v>Servizio 13</v>
      </c>
      <c r="D16" s="51">
        <f>+I_Vendite!D16</f>
        <v>0</v>
      </c>
      <c r="E16" s="51">
        <f>+I_Vendite!E16</f>
        <v>0</v>
      </c>
      <c r="F16" s="51">
        <f>+I_Vendite!F16</f>
        <v>0</v>
      </c>
      <c r="G16" s="51">
        <f>+I_Vendite!G16</f>
        <v>0</v>
      </c>
      <c r="H16" s="51">
        <f>+I_Vendite!H16</f>
        <v>0</v>
      </c>
      <c r="I16" s="51">
        <f>+I_Vendite!I16</f>
        <v>0</v>
      </c>
      <c r="J16" s="51">
        <f>+I_Vendite!J16</f>
        <v>0</v>
      </c>
      <c r="K16" s="51">
        <f>+I_Vendite!K16</f>
        <v>0</v>
      </c>
      <c r="L16" s="51">
        <f>+I_Vendite!L16</f>
        <v>0</v>
      </c>
      <c r="M16" s="51">
        <f>+I_Vendite!M16</f>
        <v>0</v>
      </c>
      <c r="N16" s="51">
        <f>+I_Vendite!N16</f>
        <v>0</v>
      </c>
      <c r="O16" s="51">
        <f>+I_Vendite!O16</f>
        <v>0</v>
      </c>
      <c r="P16" s="51">
        <f>+I_Vendite!P16</f>
        <v>0</v>
      </c>
      <c r="Q16" s="51">
        <f>+I_Vendite!Q16</f>
        <v>0</v>
      </c>
      <c r="R16" s="51">
        <f>+I_Vendite!R16</f>
        <v>0</v>
      </c>
      <c r="S16" s="51">
        <f>+I_Vendite!S16</f>
        <v>0</v>
      </c>
      <c r="T16" s="51">
        <f>+I_Vendite!T16</f>
        <v>0</v>
      </c>
      <c r="U16" s="51">
        <f>+I_Vendite!U16</f>
        <v>0</v>
      </c>
      <c r="V16" s="51">
        <f>+I_Vendite!V16</f>
        <v>0</v>
      </c>
      <c r="W16" s="51">
        <f>+I_Vendite!W16</f>
        <v>0</v>
      </c>
      <c r="X16" s="51">
        <f>+I_Vendite!X16</f>
        <v>0</v>
      </c>
      <c r="Y16" s="51">
        <f>+I_Vendite!Y16</f>
        <v>0</v>
      </c>
      <c r="Z16" s="51">
        <f>+I_Vendite!Z16</f>
        <v>0</v>
      </c>
      <c r="AA16" s="51">
        <f>+I_Vendite!AA16</f>
        <v>0</v>
      </c>
      <c r="AB16" s="51">
        <f>+I_Vendite!AB16</f>
        <v>0</v>
      </c>
      <c r="AC16" s="51">
        <f>+I_Vendite!AC16</f>
        <v>0</v>
      </c>
      <c r="AD16" s="51">
        <f>+I_Vendite!AD16</f>
        <v>0</v>
      </c>
      <c r="AE16" s="51">
        <f>+I_Vendite!AE16</f>
        <v>0</v>
      </c>
      <c r="AF16" s="51">
        <f>+I_Vendite!AF16</f>
        <v>0</v>
      </c>
      <c r="AG16" s="51">
        <f>+I_Vendite!AG16</f>
        <v>0</v>
      </c>
      <c r="AH16" s="51">
        <f>+I_Vendite!AH16</f>
        <v>0</v>
      </c>
      <c r="AI16" s="51">
        <f>+I_Vendite!AI16</f>
        <v>0</v>
      </c>
      <c r="AJ16" s="51">
        <f>+I_Vendite!AJ16</f>
        <v>0</v>
      </c>
      <c r="AK16" s="51">
        <f>+I_Vendite!AK16</f>
        <v>0</v>
      </c>
      <c r="AL16" s="51">
        <f>+I_Vendite!AL16</f>
        <v>0</v>
      </c>
      <c r="AM16" s="51">
        <f>+I_Vendite!AM16</f>
        <v>0</v>
      </c>
      <c r="AN16" s="51">
        <f>+I_Vendite!AN16</f>
        <v>0</v>
      </c>
      <c r="AO16" s="51">
        <f>+I_Vendite!AO16</f>
        <v>0</v>
      </c>
      <c r="AP16" s="51">
        <f>+I_Vendite!AP16</f>
        <v>0</v>
      </c>
      <c r="AQ16" s="51">
        <f>+I_Vendite!AQ16</f>
        <v>0</v>
      </c>
      <c r="AR16" s="51">
        <f>+I_Vendite!AR16</f>
        <v>0</v>
      </c>
      <c r="AS16" s="51">
        <f>+I_Vendite!AS16</f>
        <v>0</v>
      </c>
      <c r="AT16" s="51">
        <f>+I_Vendite!AT16</f>
        <v>0</v>
      </c>
      <c r="AU16" s="51">
        <f>+I_Vendite!AU16</f>
        <v>0</v>
      </c>
      <c r="AV16" s="51">
        <f>+I_Vendite!AV16</f>
        <v>0</v>
      </c>
      <c r="AW16" s="51">
        <f>+I_Vendite!AW16</f>
        <v>0</v>
      </c>
      <c r="AX16" s="51">
        <f>+I_Vendite!AX16</f>
        <v>0</v>
      </c>
      <c r="AY16" s="51">
        <f>+I_Vendite!AY16</f>
        <v>0</v>
      </c>
      <c r="AZ16" s="51">
        <f>+I_Vendite!AZ16</f>
        <v>0</v>
      </c>
      <c r="BA16" s="51">
        <f>+I_Vendite!BA16</f>
        <v>0</v>
      </c>
      <c r="BB16" s="51">
        <f>+I_Vendite!BB16</f>
        <v>0</v>
      </c>
      <c r="BC16" s="51">
        <f>+I_Vendite!BC16</f>
        <v>0</v>
      </c>
      <c r="BD16" s="51">
        <f>+I_Vendite!BD16</f>
        <v>0</v>
      </c>
      <c r="BE16" s="51">
        <f>+I_Vendite!BE16</f>
        <v>0</v>
      </c>
      <c r="BF16" s="51">
        <f>+I_Vendite!BF16</f>
        <v>0</v>
      </c>
      <c r="BG16" s="51">
        <f>+I_Vendite!BG16</f>
        <v>0</v>
      </c>
      <c r="BH16" s="51">
        <f>+I_Vendite!BH16</f>
        <v>0</v>
      </c>
      <c r="BI16" s="51">
        <f>+I_Vendite!BI16</f>
        <v>0</v>
      </c>
      <c r="BJ16" s="51">
        <f>+I_Vendite!BJ16</f>
        <v>0</v>
      </c>
      <c r="BK16" s="51">
        <f>+I_Vendite!BK16</f>
        <v>0</v>
      </c>
    </row>
    <row r="17" spans="2:63" x14ac:dyDescent="0.25">
      <c r="B17" t="str">
        <f>+I_Vendite!B17</f>
        <v>Servizio 14</v>
      </c>
      <c r="D17" s="51">
        <f>+I_Vendite!D17</f>
        <v>0</v>
      </c>
      <c r="E17" s="51">
        <f>+I_Vendite!E17</f>
        <v>0</v>
      </c>
      <c r="F17" s="51">
        <f>+I_Vendite!F17</f>
        <v>0</v>
      </c>
      <c r="G17" s="51">
        <f>+I_Vendite!G17</f>
        <v>0</v>
      </c>
      <c r="H17" s="51">
        <f>+I_Vendite!H17</f>
        <v>0</v>
      </c>
      <c r="I17" s="51">
        <f>+I_Vendite!I17</f>
        <v>0</v>
      </c>
      <c r="J17" s="51">
        <f>+I_Vendite!J17</f>
        <v>0</v>
      </c>
      <c r="K17" s="51">
        <f>+I_Vendite!K17</f>
        <v>0</v>
      </c>
      <c r="L17" s="51">
        <f>+I_Vendite!L17</f>
        <v>0</v>
      </c>
      <c r="M17" s="51">
        <f>+I_Vendite!M17</f>
        <v>0</v>
      </c>
      <c r="N17" s="51">
        <f>+I_Vendite!N17</f>
        <v>0</v>
      </c>
      <c r="O17" s="51">
        <f>+I_Vendite!O17</f>
        <v>0</v>
      </c>
      <c r="P17" s="51">
        <f>+I_Vendite!P17</f>
        <v>0</v>
      </c>
      <c r="Q17" s="51">
        <f>+I_Vendite!Q17</f>
        <v>0</v>
      </c>
      <c r="R17" s="51">
        <f>+I_Vendite!R17</f>
        <v>0</v>
      </c>
      <c r="S17" s="51">
        <f>+I_Vendite!S17</f>
        <v>0</v>
      </c>
      <c r="T17" s="51">
        <f>+I_Vendite!T17</f>
        <v>0</v>
      </c>
      <c r="U17" s="51">
        <f>+I_Vendite!U17</f>
        <v>0</v>
      </c>
      <c r="V17" s="51">
        <f>+I_Vendite!V17</f>
        <v>0</v>
      </c>
      <c r="W17" s="51">
        <f>+I_Vendite!W17</f>
        <v>0</v>
      </c>
      <c r="X17" s="51">
        <f>+I_Vendite!X17</f>
        <v>0</v>
      </c>
      <c r="Y17" s="51">
        <f>+I_Vendite!Y17</f>
        <v>0</v>
      </c>
      <c r="Z17" s="51">
        <f>+I_Vendite!Z17</f>
        <v>0</v>
      </c>
      <c r="AA17" s="51">
        <f>+I_Vendite!AA17</f>
        <v>0</v>
      </c>
      <c r="AB17" s="51">
        <f>+I_Vendite!AB17</f>
        <v>0</v>
      </c>
      <c r="AC17" s="51">
        <f>+I_Vendite!AC17</f>
        <v>0</v>
      </c>
      <c r="AD17" s="51">
        <f>+I_Vendite!AD17</f>
        <v>0</v>
      </c>
      <c r="AE17" s="51">
        <f>+I_Vendite!AE17</f>
        <v>0</v>
      </c>
      <c r="AF17" s="51">
        <f>+I_Vendite!AF17</f>
        <v>0</v>
      </c>
      <c r="AG17" s="51">
        <f>+I_Vendite!AG17</f>
        <v>0</v>
      </c>
      <c r="AH17" s="51">
        <f>+I_Vendite!AH17</f>
        <v>0</v>
      </c>
      <c r="AI17" s="51">
        <f>+I_Vendite!AI17</f>
        <v>0</v>
      </c>
      <c r="AJ17" s="51">
        <f>+I_Vendite!AJ17</f>
        <v>0</v>
      </c>
      <c r="AK17" s="51">
        <f>+I_Vendite!AK17</f>
        <v>0</v>
      </c>
      <c r="AL17" s="51">
        <f>+I_Vendite!AL17</f>
        <v>0</v>
      </c>
      <c r="AM17" s="51">
        <f>+I_Vendite!AM17</f>
        <v>0</v>
      </c>
      <c r="AN17" s="51">
        <f>+I_Vendite!AN17</f>
        <v>0</v>
      </c>
      <c r="AO17" s="51">
        <f>+I_Vendite!AO17</f>
        <v>0</v>
      </c>
      <c r="AP17" s="51">
        <f>+I_Vendite!AP17</f>
        <v>0</v>
      </c>
      <c r="AQ17" s="51">
        <f>+I_Vendite!AQ17</f>
        <v>0</v>
      </c>
      <c r="AR17" s="51">
        <f>+I_Vendite!AR17</f>
        <v>0</v>
      </c>
      <c r="AS17" s="51">
        <f>+I_Vendite!AS17</f>
        <v>0</v>
      </c>
      <c r="AT17" s="51">
        <f>+I_Vendite!AT17</f>
        <v>0</v>
      </c>
      <c r="AU17" s="51">
        <f>+I_Vendite!AU17</f>
        <v>0</v>
      </c>
      <c r="AV17" s="51">
        <f>+I_Vendite!AV17</f>
        <v>0</v>
      </c>
      <c r="AW17" s="51">
        <f>+I_Vendite!AW17</f>
        <v>0</v>
      </c>
      <c r="AX17" s="51">
        <f>+I_Vendite!AX17</f>
        <v>0</v>
      </c>
      <c r="AY17" s="51">
        <f>+I_Vendite!AY17</f>
        <v>0</v>
      </c>
      <c r="AZ17" s="51">
        <f>+I_Vendite!AZ17</f>
        <v>0</v>
      </c>
      <c r="BA17" s="51">
        <f>+I_Vendite!BA17</f>
        <v>0</v>
      </c>
      <c r="BB17" s="51">
        <f>+I_Vendite!BB17</f>
        <v>0</v>
      </c>
      <c r="BC17" s="51">
        <f>+I_Vendite!BC17</f>
        <v>0</v>
      </c>
      <c r="BD17" s="51">
        <f>+I_Vendite!BD17</f>
        <v>0</v>
      </c>
      <c r="BE17" s="51">
        <f>+I_Vendite!BE17</f>
        <v>0</v>
      </c>
      <c r="BF17" s="51">
        <f>+I_Vendite!BF17</f>
        <v>0</v>
      </c>
      <c r="BG17" s="51">
        <f>+I_Vendite!BG17</f>
        <v>0</v>
      </c>
      <c r="BH17" s="51">
        <f>+I_Vendite!BH17</f>
        <v>0</v>
      </c>
      <c r="BI17" s="51">
        <f>+I_Vendite!BI17</f>
        <v>0</v>
      </c>
      <c r="BJ17" s="51">
        <f>+I_Vendite!BJ17</f>
        <v>0</v>
      </c>
      <c r="BK17" s="51">
        <f>+I_Vendite!BK17</f>
        <v>0</v>
      </c>
    </row>
    <row r="18" spans="2:63" x14ac:dyDescent="0.25">
      <c r="B18" t="str">
        <f>+I_Vendite!B18</f>
        <v>Servizio 15</v>
      </c>
      <c r="D18" s="51">
        <f>+I_Vendite!D18</f>
        <v>0</v>
      </c>
      <c r="E18" s="51">
        <f>+I_Vendite!E18</f>
        <v>0</v>
      </c>
      <c r="F18" s="51">
        <f>+I_Vendite!F18</f>
        <v>0</v>
      </c>
      <c r="G18" s="51">
        <f>+I_Vendite!G18</f>
        <v>0</v>
      </c>
      <c r="H18" s="51">
        <f>+I_Vendite!H18</f>
        <v>0</v>
      </c>
      <c r="I18" s="51">
        <f>+I_Vendite!I18</f>
        <v>0</v>
      </c>
      <c r="J18" s="51">
        <f>+I_Vendite!J18</f>
        <v>0</v>
      </c>
      <c r="K18" s="51">
        <f>+I_Vendite!K18</f>
        <v>0</v>
      </c>
      <c r="L18" s="51">
        <f>+I_Vendite!L18</f>
        <v>0</v>
      </c>
      <c r="M18" s="51">
        <f>+I_Vendite!M18</f>
        <v>0</v>
      </c>
      <c r="N18" s="51">
        <f>+I_Vendite!N18</f>
        <v>0</v>
      </c>
      <c r="O18" s="51">
        <f>+I_Vendite!O18</f>
        <v>0</v>
      </c>
      <c r="P18" s="51">
        <f>+I_Vendite!P18</f>
        <v>0</v>
      </c>
      <c r="Q18" s="51">
        <f>+I_Vendite!Q18</f>
        <v>0</v>
      </c>
      <c r="R18" s="51">
        <f>+I_Vendite!R18</f>
        <v>0</v>
      </c>
      <c r="S18" s="51">
        <f>+I_Vendite!S18</f>
        <v>0</v>
      </c>
      <c r="T18" s="51">
        <f>+I_Vendite!T18</f>
        <v>0</v>
      </c>
      <c r="U18" s="51">
        <f>+I_Vendite!U18</f>
        <v>0</v>
      </c>
      <c r="V18" s="51">
        <f>+I_Vendite!V18</f>
        <v>0</v>
      </c>
      <c r="W18" s="51">
        <f>+I_Vendite!W18</f>
        <v>0</v>
      </c>
      <c r="X18" s="51">
        <f>+I_Vendite!X18</f>
        <v>0</v>
      </c>
      <c r="Y18" s="51">
        <f>+I_Vendite!Y18</f>
        <v>0</v>
      </c>
      <c r="Z18" s="51">
        <f>+I_Vendite!Z18</f>
        <v>0</v>
      </c>
      <c r="AA18" s="51">
        <f>+I_Vendite!AA18</f>
        <v>0</v>
      </c>
      <c r="AB18" s="51">
        <f>+I_Vendite!AB18</f>
        <v>0</v>
      </c>
      <c r="AC18" s="51">
        <f>+I_Vendite!AC18</f>
        <v>0</v>
      </c>
      <c r="AD18" s="51">
        <f>+I_Vendite!AD18</f>
        <v>0</v>
      </c>
      <c r="AE18" s="51">
        <f>+I_Vendite!AE18</f>
        <v>0</v>
      </c>
      <c r="AF18" s="51">
        <f>+I_Vendite!AF18</f>
        <v>0</v>
      </c>
      <c r="AG18" s="51">
        <f>+I_Vendite!AG18</f>
        <v>0</v>
      </c>
      <c r="AH18" s="51">
        <f>+I_Vendite!AH18</f>
        <v>0</v>
      </c>
      <c r="AI18" s="51">
        <f>+I_Vendite!AI18</f>
        <v>0</v>
      </c>
      <c r="AJ18" s="51">
        <f>+I_Vendite!AJ18</f>
        <v>0</v>
      </c>
      <c r="AK18" s="51">
        <f>+I_Vendite!AK18</f>
        <v>0</v>
      </c>
      <c r="AL18" s="51">
        <f>+I_Vendite!AL18</f>
        <v>0</v>
      </c>
      <c r="AM18" s="51">
        <f>+I_Vendite!AM18</f>
        <v>0</v>
      </c>
      <c r="AN18" s="51">
        <f>+I_Vendite!AN18</f>
        <v>0</v>
      </c>
      <c r="AO18" s="51">
        <f>+I_Vendite!AO18</f>
        <v>0</v>
      </c>
      <c r="AP18" s="51">
        <f>+I_Vendite!AP18</f>
        <v>0</v>
      </c>
      <c r="AQ18" s="51">
        <f>+I_Vendite!AQ18</f>
        <v>0</v>
      </c>
      <c r="AR18" s="51">
        <f>+I_Vendite!AR18</f>
        <v>0</v>
      </c>
      <c r="AS18" s="51">
        <f>+I_Vendite!AS18</f>
        <v>0</v>
      </c>
      <c r="AT18" s="51">
        <f>+I_Vendite!AT18</f>
        <v>0</v>
      </c>
      <c r="AU18" s="51">
        <f>+I_Vendite!AU18</f>
        <v>0</v>
      </c>
      <c r="AV18" s="51">
        <f>+I_Vendite!AV18</f>
        <v>0</v>
      </c>
      <c r="AW18" s="51">
        <f>+I_Vendite!AW18</f>
        <v>0</v>
      </c>
      <c r="AX18" s="51">
        <f>+I_Vendite!AX18</f>
        <v>0</v>
      </c>
      <c r="AY18" s="51">
        <f>+I_Vendite!AY18</f>
        <v>0</v>
      </c>
      <c r="AZ18" s="51">
        <f>+I_Vendite!AZ18</f>
        <v>0</v>
      </c>
      <c r="BA18" s="51">
        <f>+I_Vendite!BA18</f>
        <v>0</v>
      </c>
      <c r="BB18" s="51">
        <f>+I_Vendite!BB18</f>
        <v>0</v>
      </c>
      <c r="BC18" s="51">
        <f>+I_Vendite!BC18</f>
        <v>0</v>
      </c>
      <c r="BD18" s="51">
        <f>+I_Vendite!BD18</f>
        <v>0</v>
      </c>
      <c r="BE18" s="51">
        <f>+I_Vendite!BE18</f>
        <v>0</v>
      </c>
      <c r="BF18" s="51">
        <f>+I_Vendite!BF18</f>
        <v>0</v>
      </c>
      <c r="BG18" s="51">
        <f>+I_Vendite!BG18</f>
        <v>0</v>
      </c>
      <c r="BH18" s="51">
        <f>+I_Vendite!BH18</f>
        <v>0</v>
      </c>
      <c r="BI18" s="51">
        <f>+I_Vendite!BI18</f>
        <v>0</v>
      </c>
      <c r="BJ18" s="51">
        <f>+I_Vendite!BJ18</f>
        <v>0</v>
      </c>
      <c r="BK18" s="51">
        <f>+I_Vendite!BK18</f>
        <v>0</v>
      </c>
    </row>
    <row r="19" spans="2:63" x14ac:dyDescent="0.25">
      <c r="B19" t="str">
        <f>+I_Vendite!B19</f>
        <v>Servizio 16</v>
      </c>
      <c r="D19" s="51">
        <f>+I_Vendite!D19</f>
        <v>0</v>
      </c>
      <c r="E19" s="51">
        <f>+I_Vendite!E19</f>
        <v>0</v>
      </c>
      <c r="F19" s="51">
        <f>+I_Vendite!F19</f>
        <v>0</v>
      </c>
      <c r="G19" s="51">
        <f>+I_Vendite!G19</f>
        <v>0</v>
      </c>
      <c r="H19" s="51">
        <f>+I_Vendite!H19</f>
        <v>0</v>
      </c>
      <c r="I19" s="51">
        <f>+I_Vendite!I19</f>
        <v>0</v>
      </c>
      <c r="J19" s="51">
        <f>+I_Vendite!J19</f>
        <v>0</v>
      </c>
      <c r="K19" s="51">
        <f>+I_Vendite!K19</f>
        <v>0</v>
      </c>
      <c r="L19" s="51">
        <f>+I_Vendite!L19</f>
        <v>0</v>
      </c>
      <c r="M19" s="51">
        <f>+I_Vendite!M19</f>
        <v>0</v>
      </c>
      <c r="N19" s="51">
        <f>+I_Vendite!N19</f>
        <v>0</v>
      </c>
      <c r="O19" s="51">
        <f>+I_Vendite!O19</f>
        <v>0</v>
      </c>
      <c r="P19" s="51">
        <f>+I_Vendite!P19</f>
        <v>0</v>
      </c>
      <c r="Q19" s="51">
        <f>+I_Vendite!Q19</f>
        <v>0</v>
      </c>
      <c r="R19" s="51">
        <f>+I_Vendite!R19</f>
        <v>0</v>
      </c>
      <c r="S19" s="51">
        <f>+I_Vendite!S19</f>
        <v>0</v>
      </c>
      <c r="T19" s="51">
        <f>+I_Vendite!T19</f>
        <v>0</v>
      </c>
      <c r="U19" s="51">
        <f>+I_Vendite!U19</f>
        <v>0</v>
      </c>
      <c r="V19" s="51">
        <f>+I_Vendite!V19</f>
        <v>0</v>
      </c>
      <c r="W19" s="51">
        <f>+I_Vendite!W19</f>
        <v>0</v>
      </c>
      <c r="X19" s="51">
        <f>+I_Vendite!X19</f>
        <v>0</v>
      </c>
      <c r="Y19" s="51">
        <f>+I_Vendite!Y19</f>
        <v>0</v>
      </c>
      <c r="Z19" s="51">
        <f>+I_Vendite!Z19</f>
        <v>0</v>
      </c>
      <c r="AA19" s="51">
        <f>+I_Vendite!AA19</f>
        <v>0</v>
      </c>
      <c r="AB19" s="51">
        <f>+I_Vendite!AB19</f>
        <v>0</v>
      </c>
      <c r="AC19" s="51">
        <f>+I_Vendite!AC19</f>
        <v>0</v>
      </c>
      <c r="AD19" s="51">
        <f>+I_Vendite!AD19</f>
        <v>0</v>
      </c>
      <c r="AE19" s="51">
        <f>+I_Vendite!AE19</f>
        <v>0</v>
      </c>
      <c r="AF19" s="51">
        <f>+I_Vendite!AF19</f>
        <v>0</v>
      </c>
      <c r="AG19" s="51">
        <f>+I_Vendite!AG19</f>
        <v>0</v>
      </c>
      <c r="AH19" s="51">
        <f>+I_Vendite!AH19</f>
        <v>0</v>
      </c>
      <c r="AI19" s="51">
        <f>+I_Vendite!AI19</f>
        <v>0</v>
      </c>
      <c r="AJ19" s="51">
        <f>+I_Vendite!AJ19</f>
        <v>0</v>
      </c>
      <c r="AK19" s="51">
        <f>+I_Vendite!AK19</f>
        <v>0</v>
      </c>
      <c r="AL19" s="51">
        <f>+I_Vendite!AL19</f>
        <v>0</v>
      </c>
      <c r="AM19" s="51">
        <f>+I_Vendite!AM19</f>
        <v>0</v>
      </c>
      <c r="AN19" s="51">
        <f>+I_Vendite!AN19</f>
        <v>0</v>
      </c>
      <c r="AO19" s="51">
        <f>+I_Vendite!AO19</f>
        <v>0</v>
      </c>
      <c r="AP19" s="51">
        <f>+I_Vendite!AP19</f>
        <v>0</v>
      </c>
      <c r="AQ19" s="51">
        <f>+I_Vendite!AQ19</f>
        <v>0</v>
      </c>
      <c r="AR19" s="51">
        <f>+I_Vendite!AR19</f>
        <v>0</v>
      </c>
      <c r="AS19" s="51">
        <f>+I_Vendite!AS19</f>
        <v>0</v>
      </c>
      <c r="AT19" s="51">
        <f>+I_Vendite!AT19</f>
        <v>0</v>
      </c>
      <c r="AU19" s="51">
        <f>+I_Vendite!AU19</f>
        <v>0</v>
      </c>
      <c r="AV19" s="51">
        <f>+I_Vendite!AV19</f>
        <v>0</v>
      </c>
      <c r="AW19" s="51">
        <f>+I_Vendite!AW19</f>
        <v>0</v>
      </c>
      <c r="AX19" s="51">
        <f>+I_Vendite!AX19</f>
        <v>0</v>
      </c>
      <c r="AY19" s="51">
        <f>+I_Vendite!AY19</f>
        <v>0</v>
      </c>
      <c r="AZ19" s="51">
        <f>+I_Vendite!AZ19</f>
        <v>0</v>
      </c>
      <c r="BA19" s="51">
        <f>+I_Vendite!BA19</f>
        <v>0</v>
      </c>
      <c r="BB19" s="51">
        <f>+I_Vendite!BB19</f>
        <v>0</v>
      </c>
      <c r="BC19" s="51">
        <f>+I_Vendite!BC19</f>
        <v>0</v>
      </c>
      <c r="BD19" s="51">
        <f>+I_Vendite!BD19</f>
        <v>0</v>
      </c>
      <c r="BE19" s="51">
        <f>+I_Vendite!BE19</f>
        <v>0</v>
      </c>
      <c r="BF19" s="51">
        <f>+I_Vendite!BF19</f>
        <v>0</v>
      </c>
      <c r="BG19" s="51">
        <f>+I_Vendite!BG19</f>
        <v>0</v>
      </c>
      <c r="BH19" s="51">
        <f>+I_Vendite!BH19</f>
        <v>0</v>
      </c>
      <c r="BI19" s="51">
        <f>+I_Vendite!BI19</f>
        <v>0</v>
      </c>
      <c r="BJ19" s="51">
        <f>+I_Vendite!BJ19</f>
        <v>0</v>
      </c>
      <c r="BK19" s="51">
        <f>+I_Vendite!BK19</f>
        <v>0</v>
      </c>
    </row>
    <row r="20" spans="2:63" x14ac:dyDescent="0.25">
      <c r="B20" t="str">
        <f>+I_Vendite!B20</f>
        <v>Servizio 17</v>
      </c>
      <c r="D20" s="51">
        <f>+I_Vendite!D20</f>
        <v>0</v>
      </c>
      <c r="E20" s="51">
        <f>+I_Vendite!E20</f>
        <v>0</v>
      </c>
      <c r="F20" s="51">
        <f>+I_Vendite!F20</f>
        <v>0</v>
      </c>
      <c r="G20" s="51">
        <f>+I_Vendite!G20</f>
        <v>0</v>
      </c>
      <c r="H20" s="51">
        <f>+I_Vendite!H20</f>
        <v>0</v>
      </c>
      <c r="I20" s="51">
        <f>+I_Vendite!I20</f>
        <v>0</v>
      </c>
      <c r="J20" s="51">
        <f>+I_Vendite!J20</f>
        <v>0</v>
      </c>
      <c r="K20" s="51">
        <f>+I_Vendite!K20</f>
        <v>0</v>
      </c>
      <c r="L20" s="51">
        <f>+I_Vendite!L20</f>
        <v>0</v>
      </c>
      <c r="M20" s="51">
        <f>+I_Vendite!M20</f>
        <v>0</v>
      </c>
      <c r="N20" s="51">
        <f>+I_Vendite!N20</f>
        <v>0</v>
      </c>
      <c r="O20" s="51">
        <f>+I_Vendite!O20</f>
        <v>0</v>
      </c>
      <c r="P20" s="51">
        <f>+I_Vendite!P20</f>
        <v>0</v>
      </c>
      <c r="Q20" s="51">
        <f>+I_Vendite!Q20</f>
        <v>0</v>
      </c>
      <c r="R20" s="51">
        <f>+I_Vendite!R20</f>
        <v>0</v>
      </c>
      <c r="S20" s="51">
        <f>+I_Vendite!S20</f>
        <v>0</v>
      </c>
      <c r="T20" s="51">
        <f>+I_Vendite!T20</f>
        <v>0</v>
      </c>
      <c r="U20" s="51">
        <f>+I_Vendite!U20</f>
        <v>0</v>
      </c>
      <c r="V20" s="51">
        <f>+I_Vendite!V20</f>
        <v>0</v>
      </c>
      <c r="W20" s="51">
        <f>+I_Vendite!W20</f>
        <v>0</v>
      </c>
      <c r="X20" s="51">
        <f>+I_Vendite!X20</f>
        <v>0</v>
      </c>
      <c r="Y20" s="51">
        <f>+I_Vendite!Y20</f>
        <v>0</v>
      </c>
      <c r="Z20" s="51">
        <f>+I_Vendite!Z20</f>
        <v>0</v>
      </c>
      <c r="AA20" s="51">
        <f>+I_Vendite!AA20</f>
        <v>0</v>
      </c>
      <c r="AB20" s="51">
        <f>+I_Vendite!AB20</f>
        <v>0</v>
      </c>
      <c r="AC20" s="51">
        <f>+I_Vendite!AC20</f>
        <v>0</v>
      </c>
      <c r="AD20" s="51">
        <f>+I_Vendite!AD20</f>
        <v>0</v>
      </c>
      <c r="AE20" s="51">
        <f>+I_Vendite!AE20</f>
        <v>0</v>
      </c>
      <c r="AF20" s="51">
        <f>+I_Vendite!AF20</f>
        <v>0</v>
      </c>
      <c r="AG20" s="51">
        <f>+I_Vendite!AG20</f>
        <v>0</v>
      </c>
      <c r="AH20" s="51">
        <f>+I_Vendite!AH20</f>
        <v>0</v>
      </c>
      <c r="AI20" s="51">
        <f>+I_Vendite!AI20</f>
        <v>0</v>
      </c>
      <c r="AJ20" s="51">
        <f>+I_Vendite!AJ20</f>
        <v>0</v>
      </c>
      <c r="AK20" s="51">
        <f>+I_Vendite!AK20</f>
        <v>0</v>
      </c>
      <c r="AL20" s="51">
        <f>+I_Vendite!AL20</f>
        <v>0</v>
      </c>
      <c r="AM20" s="51">
        <f>+I_Vendite!AM20</f>
        <v>0</v>
      </c>
      <c r="AN20" s="51">
        <f>+I_Vendite!AN20</f>
        <v>0</v>
      </c>
      <c r="AO20" s="51">
        <f>+I_Vendite!AO20</f>
        <v>0</v>
      </c>
      <c r="AP20" s="51">
        <f>+I_Vendite!AP20</f>
        <v>0</v>
      </c>
      <c r="AQ20" s="51">
        <f>+I_Vendite!AQ20</f>
        <v>0</v>
      </c>
      <c r="AR20" s="51">
        <f>+I_Vendite!AR20</f>
        <v>0</v>
      </c>
      <c r="AS20" s="51">
        <f>+I_Vendite!AS20</f>
        <v>0</v>
      </c>
      <c r="AT20" s="51">
        <f>+I_Vendite!AT20</f>
        <v>0</v>
      </c>
      <c r="AU20" s="51">
        <f>+I_Vendite!AU20</f>
        <v>0</v>
      </c>
      <c r="AV20" s="51">
        <f>+I_Vendite!AV20</f>
        <v>0</v>
      </c>
      <c r="AW20" s="51">
        <f>+I_Vendite!AW20</f>
        <v>0</v>
      </c>
      <c r="AX20" s="51">
        <f>+I_Vendite!AX20</f>
        <v>0</v>
      </c>
      <c r="AY20" s="51">
        <f>+I_Vendite!AY20</f>
        <v>0</v>
      </c>
      <c r="AZ20" s="51">
        <f>+I_Vendite!AZ20</f>
        <v>0</v>
      </c>
      <c r="BA20" s="51">
        <f>+I_Vendite!BA20</f>
        <v>0</v>
      </c>
      <c r="BB20" s="51">
        <f>+I_Vendite!BB20</f>
        <v>0</v>
      </c>
      <c r="BC20" s="51">
        <f>+I_Vendite!BC20</f>
        <v>0</v>
      </c>
      <c r="BD20" s="51">
        <f>+I_Vendite!BD20</f>
        <v>0</v>
      </c>
      <c r="BE20" s="51">
        <f>+I_Vendite!BE20</f>
        <v>0</v>
      </c>
      <c r="BF20" s="51">
        <f>+I_Vendite!BF20</f>
        <v>0</v>
      </c>
      <c r="BG20" s="51">
        <f>+I_Vendite!BG20</f>
        <v>0</v>
      </c>
      <c r="BH20" s="51">
        <f>+I_Vendite!BH20</f>
        <v>0</v>
      </c>
      <c r="BI20" s="51">
        <f>+I_Vendite!BI20</f>
        <v>0</v>
      </c>
      <c r="BJ20" s="51">
        <f>+I_Vendite!BJ20</f>
        <v>0</v>
      </c>
      <c r="BK20" s="51">
        <f>+I_Vendite!BK20</f>
        <v>0</v>
      </c>
    </row>
    <row r="21" spans="2:63" x14ac:dyDescent="0.25">
      <c r="B21" t="str">
        <f>+I_Vendite!B21</f>
        <v>Servizio 18</v>
      </c>
      <c r="D21" s="51">
        <f>+I_Vendite!D21</f>
        <v>0</v>
      </c>
      <c r="E21" s="51">
        <f>+I_Vendite!E21</f>
        <v>0</v>
      </c>
      <c r="F21" s="51">
        <f>+I_Vendite!F21</f>
        <v>0</v>
      </c>
      <c r="G21" s="51">
        <f>+I_Vendite!G21</f>
        <v>0</v>
      </c>
      <c r="H21" s="51">
        <f>+I_Vendite!H21</f>
        <v>0</v>
      </c>
      <c r="I21" s="51">
        <f>+I_Vendite!I21</f>
        <v>0</v>
      </c>
      <c r="J21" s="51">
        <f>+I_Vendite!J21</f>
        <v>0</v>
      </c>
      <c r="K21" s="51">
        <f>+I_Vendite!K21</f>
        <v>0</v>
      </c>
      <c r="L21" s="51">
        <f>+I_Vendite!L21</f>
        <v>0</v>
      </c>
      <c r="M21" s="51">
        <f>+I_Vendite!M21</f>
        <v>0</v>
      </c>
      <c r="N21" s="51">
        <f>+I_Vendite!N21</f>
        <v>0</v>
      </c>
      <c r="O21" s="51">
        <f>+I_Vendite!O21</f>
        <v>0</v>
      </c>
      <c r="P21" s="51">
        <f>+I_Vendite!P21</f>
        <v>0</v>
      </c>
      <c r="Q21" s="51">
        <f>+I_Vendite!Q21</f>
        <v>0</v>
      </c>
      <c r="R21" s="51">
        <f>+I_Vendite!R21</f>
        <v>0</v>
      </c>
      <c r="S21" s="51">
        <f>+I_Vendite!S21</f>
        <v>0</v>
      </c>
      <c r="T21" s="51">
        <f>+I_Vendite!T21</f>
        <v>0</v>
      </c>
      <c r="U21" s="51">
        <f>+I_Vendite!U21</f>
        <v>0</v>
      </c>
      <c r="V21" s="51">
        <f>+I_Vendite!V21</f>
        <v>0</v>
      </c>
      <c r="W21" s="51">
        <f>+I_Vendite!W21</f>
        <v>0</v>
      </c>
      <c r="X21" s="51">
        <f>+I_Vendite!X21</f>
        <v>0</v>
      </c>
      <c r="Y21" s="51">
        <f>+I_Vendite!Y21</f>
        <v>0</v>
      </c>
      <c r="Z21" s="51">
        <f>+I_Vendite!Z21</f>
        <v>0</v>
      </c>
      <c r="AA21" s="51">
        <f>+I_Vendite!AA21</f>
        <v>0</v>
      </c>
      <c r="AB21" s="51">
        <f>+I_Vendite!AB21</f>
        <v>0</v>
      </c>
      <c r="AC21" s="51">
        <f>+I_Vendite!AC21</f>
        <v>0</v>
      </c>
      <c r="AD21" s="51">
        <f>+I_Vendite!AD21</f>
        <v>0</v>
      </c>
      <c r="AE21" s="51">
        <f>+I_Vendite!AE21</f>
        <v>0</v>
      </c>
      <c r="AF21" s="51">
        <f>+I_Vendite!AF21</f>
        <v>0</v>
      </c>
      <c r="AG21" s="51">
        <f>+I_Vendite!AG21</f>
        <v>0</v>
      </c>
      <c r="AH21" s="51">
        <f>+I_Vendite!AH21</f>
        <v>0</v>
      </c>
      <c r="AI21" s="51">
        <f>+I_Vendite!AI21</f>
        <v>0</v>
      </c>
      <c r="AJ21" s="51">
        <f>+I_Vendite!AJ21</f>
        <v>0</v>
      </c>
      <c r="AK21" s="51">
        <f>+I_Vendite!AK21</f>
        <v>0</v>
      </c>
      <c r="AL21" s="51">
        <f>+I_Vendite!AL21</f>
        <v>0</v>
      </c>
      <c r="AM21" s="51">
        <f>+I_Vendite!AM21</f>
        <v>0</v>
      </c>
      <c r="AN21" s="51">
        <f>+I_Vendite!AN21</f>
        <v>0</v>
      </c>
      <c r="AO21" s="51">
        <f>+I_Vendite!AO21</f>
        <v>0</v>
      </c>
      <c r="AP21" s="51">
        <f>+I_Vendite!AP21</f>
        <v>0</v>
      </c>
      <c r="AQ21" s="51">
        <f>+I_Vendite!AQ21</f>
        <v>0</v>
      </c>
      <c r="AR21" s="51">
        <f>+I_Vendite!AR21</f>
        <v>0</v>
      </c>
      <c r="AS21" s="51">
        <f>+I_Vendite!AS21</f>
        <v>0</v>
      </c>
      <c r="AT21" s="51">
        <f>+I_Vendite!AT21</f>
        <v>0</v>
      </c>
      <c r="AU21" s="51">
        <f>+I_Vendite!AU21</f>
        <v>0</v>
      </c>
      <c r="AV21" s="51">
        <f>+I_Vendite!AV21</f>
        <v>0</v>
      </c>
      <c r="AW21" s="51">
        <f>+I_Vendite!AW21</f>
        <v>0</v>
      </c>
      <c r="AX21" s="51">
        <f>+I_Vendite!AX21</f>
        <v>0</v>
      </c>
      <c r="AY21" s="51">
        <f>+I_Vendite!AY21</f>
        <v>0</v>
      </c>
      <c r="AZ21" s="51">
        <f>+I_Vendite!AZ21</f>
        <v>0</v>
      </c>
      <c r="BA21" s="51">
        <f>+I_Vendite!BA21</f>
        <v>0</v>
      </c>
      <c r="BB21" s="51">
        <f>+I_Vendite!BB21</f>
        <v>0</v>
      </c>
      <c r="BC21" s="51">
        <f>+I_Vendite!BC21</f>
        <v>0</v>
      </c>
      <c r="BD21" s="51">
        <f>+I_Vendite!BD21</f>
        <v>0</v>
      </c>
      <c r="BE21" s="51">
        <f>+I_Vendite!BE21</f>
        <v>0</v>
      </c>
      <c r="BF21" s="51">
        <f>+I_Vendite!BF21</f>
        <v>0</v>
      </c>
      <c r="BG21" s="51">
        <f>+I_Vendite!BG21</f>
        <v>0</v>
      </c>
      <c r="BH21" s="51">
        <f>+I_Vendite!BH21</f>
        <v>0</v>
      </c>
      <c r="BI21" s="51">
        <f>+I_Vendite!BI21</f>
        <v>0</v>
      </c>
      <c r="BJ21" s="51">
        <f>+I_Vendite!BJ21</f>
        <v>0</v>
      </c>
      <c r="BK21" s="51">
        <f>+I_Vendite!BK21</f>
        <v>0</v>
      </c>
    </row>
    <row r="22" spans="2:63" x14ac:dyDescent="0.25">
      <c r="B22" t="str">
        <f>+I_Vendite!B22</f>
        <v>Servizio 19</v>
      </c>
      <c r="D22" s="51">
        <f>+I_Vendite!D22</f>
        <v>0</v>
      </c>
      <c r="E22" s="51">
        <f>+I_Vendite!E22</f>
        <v>0</v>
      </c>
      <c r="F22" s="51">
        <f>+I_Vendite!F22</f>
        <v>0</v>
      </c>
      <c r="G22" s="51">
        <f>+I_Vendite!G22</f>
        <v>0</v>
      </c>
      <c r="H22" s="51">
        <f>+I_Vendite!H22</f>
        <v>0</v>
      </c>
      <c r="I22" s="51">
        <f>+I_Vendite!I22</f>
        <v>0</v>
      </c>
      <c r="J22" s="51">
        <f>+I_Vendite!J22</f>
        <v>0</v>
      </c>
      <c r="K22" s="51">
        <f>+I_Vendite!K22</f>
        <v>0</v>
      </c>
      <c r="L22" s="51">
        <f>+I_Vendite!L22</f>
        <v>0</v>
      </c>
      <c r="M22" s="51">
        <f>+I_Vendite!M22</f>
        <v>0</v>
      </c>
      <c r="N22" s="51">
        <f>+I_Vendite!N22</f>
        <v>0</v>
      </c>
      <c r="O22" s="51">
        <f>+I_Vendite!O22</f>
        <v>0</v>
      </c>
      <c r="P22" s="51">
        <f>+I_Vendite!P22</f>
        <v>0</v>
      </c>
      <c r="Q22" s="51">
        <f>+I_Vendite!Q22</f>
        <v>0</v>
      </c>
      <c r="R22" s="51">
        <f>+I_Vendite!R22</f>
        <v>0</v>
      </c>
      <c r="S22" s="51">
        <f>+I_Vendite!S22</f>
        <v>0</v>
      </c>
      <c r="T22" s="51">
        <f>+I_Vendite!T22</f>
        <v>0</v>
      </c>
      <c r="U22" s="51">
        <f>+I_Vendite!U22</f>
        <v>0</v>
      </c>
      <c r="V22" s="51">
        <f>+I_Vendite!V22</f>
        <v>0</v>
      </c>
      <c r="W22" s="51">
        <f>+I_Vendite!W22</f>
        <v>0</v>
      </c>
      <c r="X22" s="51">
        <f>+I_Vendite!X22</f>
        <v>0</v>
      </c>
      <c r="Y22" s="51">
        <f>+I_Vendite!Y22</f>
        <v>0</v>
      </c>
      <c r="Z22" s="51">
        <f>+I_Vendite!Z22</f>
        <v>0</v>
      </c>
      <c r="AA22" s="51">
        <f>+I_Vendite!AA22</f>
        <v>0</v>
      </c>
      <c r="AB22" s="51">
        <f>+I_Vendite!AB22</f>
        <v>0</v>
      </c>
      <c r="AC22" s="51">
        <f>+I_Vendite!AC22</f>
        <v>0</v>
      </c>
      <c r="AD22" s="51">
        <f>+I_Vendite!AD22</f>
        <v>0</v>
      </c>
      <c r="AE22" s="51">
        <f>+I_Vendite!AE22</f>
        <v>0</v>
      </c>
      <c r="AF22" s="51">
        <f>+I_Vendite!AF22</f>
        <v>0</v>
      </c>
      <c r="AG22" s="51">
        <f>+I_Vendite!AG22</f>
        <v>0</v>
      </c>
      <c r="AH22" s="51">
        <f>+I_Vendite!AH22</f>
        <v>0</v>
      </c>
      <c r="AI22" s="51">
        <f>+I_Vendite!AI22</f>
        <v>0</v>
      </c>
      <c r="AJ22" s="51">
        <f>+I_Vendite!AJ22</f>
        <v>0</v>
      </c>
      <c r="AK22" s="51">
        <f>+I_Vendite!AK22</f>
        <v>0</v>
      </c>
      <c r="AL22" s="51">
        <f>+I_Vendite!AL22</f>
        <v>0</v>
      </c>
      <c r="AM22" s="51">
        <f>+I_Vendite!AM22</f>
        <v>0</v>
      </c>
      <c r="AN22" s="51">
        <f>+I_Vendite!AN22</f>
        <v>0</v>
      </c>
      <c r="AO22" s="51">
        <f>+I_Vendite!AO22</f>
        <v>0</v>
      </c>
      <c r="AP22" s="51">
        <f>+I_Vendite!AP22</f>
        <v>0</v>
      </c>
      <c r="AQ22" s="51">
        <f>+I_Vendite!AQ22</f>
        <v>0</v>
      </c>
      <c r="AR22" s="51">
        <f>+I_Vendite!AR22</f>
        <v>0</v>
      </c>
      <c r="AS22" s="51">
        <f>+I_Vendite!AS22</f>
        <v>0</v>
      </c>
      <c r="AT22" s="51">
        <f>+I_Vendite!AT22</f>
        <v>0</v>
      </c>
      <c r="AU22" s="51">
        <f>+I_Vendite!AU22</f>
        <v>0</v>
      </c>
      <c r="AV22" s="51">
        <f>+I_Vendite!AV22</f>
        <v>0</v>
      </c>
      <c r="AW22" s="51">
        <f>+I_Vendite!AW22</f>
        <v>0</v>
      </c>
      <c r="AX22" s="51">
        <f>+I_Vendite!AX22</f>
        <v>0</v>
      </c>
      <c r="AY22" s="51">
        <f>+I_Vendite!AY22</f>
        <v>0</v>
      </c>
      <c r="AZ22" s="51">
        <f>+I_Vendite!AZ22</f>
        <v>0</v>
      </c>
      <c r="BA22" s="51">
        <f>+I_Vendite!BA22</f>
        <v>0</v>
      </c>
      <c r="BB22" s="51">
        <f>+I_Vendite!BB22</f>
        <v>0</v>
      </c>
      <c r="BC22" s="51">
        <f>+I_Vendite!BC22</f>
        <v>0</v>
      </c>
      <c r="BD22" s="51">
        <f>+I_Vendite!BD22</f>
        <v>0</v>
      </c>
      <c r="BE22" s="51">
        <f>+I_Vendite!BE22</f>
        <v>0</v>
      </c>
      <c r="BF22" s="51">
        <f>+I_Vendite!BF22</f>
        <v>0</v>
      </c>
      <c r="BG22" s="51">
        <f>+I_Vendite!BG22</f>
        <v>0</v>
      </c>
      <c r="BH22" s="51">
        <f>+I_Vendite!BH22</f>
        <v>0</v>
      </c>
      <c r="BI22" s="51">
        <f>+I_Vendite!BI22</f>
        <v>0</v>
      </c>
      <c r="BJ22" s="51">
        <f>+I_Vendite!BJ22</f>
        <v>0</v>
      </c>
      <c r="BK22" s="51">
        <f>+I_Vendite!BK22</f>
        <v>0</v>
      </c>
    </row>
    <row r="23" spans="2:63" x14ac:dyDescent="0.25">
      <c r="B23" t="str">
        <f>+I_Vendite!B23</f>
        <v>Servizio 20</v>
      </c>
      <c r="D23" s="51">
        <f>+I_Vendite!D23</f>
        <v>0</v>
      </c>
      <c r="E23" s="51">
        <f>+I_Vendite!E23</f>
        <v>0</v>
      </c>
      <c r="F23" s="51">
        <f>+I_Vendite!F23</f>
        <v>0</v>
      </c>
      <c r="G23" s="51">
        <f>+I_Vendite!G23</f>
        <v>0</v>
      </c>
      <c r="H23" s="51">
        <f>+I_Vendite!H23</f>
        <v>0</v>
      </c>
      <c r="I23" s="51">
        <f>+I_Vendite!I23</f>
        <v>0</v>
      </c>
      <c r="J23" s="51">
        <f>+I_Vendite!J23</f>
        <v>0</v>
      </c>
      <c r="K23" s="51">
        <f>+I_Vendite!K23</f>
        <v>0</v>
      </c>
      <c r="L23" s="51">
        <f>+I_Vendite!L23</f>
        <v>0</v>
      </c>
      <c r="M23" s="51">
        <f>+I_Vendite!M23</f>
        <v>0</v>
      </c>
      <c r="N23" s="51">
        <f>+I_Vendite!N23</f>
        <v>0</v>
      </c>
      <c r="O23" s="51">
        <f>+I_Vendite!O23</f>
        <v>0</v>
      </c>
      <c r="P23" s="51">
        <f>+I_Vendite!P23</f>
        <v>0</v>
      </c>
      <c r="Q23" s="51">
        <f>+I_Vendite!Q23</f>
        <v>0</v>
      </c>
      <c r="R23" s="51">
        <f>+I_Vendite!R23</f>
        <v>0</v>
      </c>
      <c r="S23" s="51">
        <f>+I_Vendite!S23</f>
        <v>0</v>
      </c>
      <c r="T23" s="51">
        <f>+I_Vendite!T23</f>
        <v>0</v>
      </c>
      <c r="U23" s="51">
        <f>+I_Vendite!U23</f>
        <v>0</v>
      </c>
      <c r="V23" s="51">
        <f>+I_Vendite!V23</f>
        <v>0</v>
      </c>
      <c r="W23" s="51">
        <f>+I_Vendite!W23</f>
        <v>0</v>
      </c>
      <c r="X23" s="51">
        <f>+I_Vendite!X23</f>
        <v>0</v>
      </c>
      <c r="Y23" s="51">
        <f>+I_Vendite!Y23</f>
        <v>0</v>
      </c>
      <c r="Z23" s="51">
        <f>+I_Vendite!Z23</f>
        <v>0</v>
      </c>
      <c r="AA23" s="51">
        <f>+I_Vendite!AA23</f>
        <v>0</v>
      </c>
      <c r="AB23" s="51">
        <f>+I_Vendite!AB23</f>
        <v>0</v>
      </c>
      <c r="AC23" s="51">
        <f>+I_Vendite!AC23</f>
        <v>0</v>
      </c>
      <c r="AD23" s="51">
        <f>+I_Vendite!AD23</f>
        <v>0</v>
      </c>
      <c r="AE23" s="51">
        <f>+I_Vendite!AE23</f>
        <v>0</v>
      </c>
      <c r="AF23" s="51">
        <f>+I_Vendite!AF23</f>
        <v>0</v>
      </c>
      <c r="AG23" s="51">
        <f>+I_Vendite!AG23</f>
        <v>0</v>
      </c>
      <c r="AH23" s="51">
        <f>+I_Vendite!AH23</f>
        <v>0</v>
      </c>
      <c r="AI23" s="51">
        <f>+I_Vendite!AI23</f>
        <v>0</v>
      </c>
      <c r="AJ23" s="51">
        <f>+I_Vendite!AJ23</f>
        <v>0</v>
      </c>
      <c r="AK23" s="51">
        <f>+I_Vendite!AK23</f>
        <v>0</v>
      </c>
      <c r="AL23" s="51">
        <f>+I_Vendite!AL23</f>
        <v>0</v>
      </c>
      <c r="AM23" s="51">
        <f>+I_Vendite!AM23</f>
        <v>0</v>
      </c>
      <c r="AN23" s="51">
        <f>+I_Vendite!AN23</f>
        <v>0</v>
      </c>
      <c r="AO23" s="51">
        <f>+I_Vendite!AO23</f>
        <v>0</v>
      </c>
      <c r="AP23" s="51">
        <f>+I_Vendite!AP23</f>
        <v>0</v>
      </c>
      <c r="AQ23" s="51">
        <f>+I_Vendite!AQ23</f>
        <v>0</v>
      </c>
      <c r="AR23" s="51">
        <f>+I_Vendite!AR23</f>
        <v>0</v>
      </c>
      <c r="AS23" s="51">
        <f>+I_Vendite!AS23</f>
        <v>0</v>
      </c>
      <c r="AT23" s="51">
        <f>+I_Vendite!AT23</f>
        <v>0</v>
      </c>
      <c r="AU23" s="51">
        <f>+I_Vendite!AU23</f>
        <v>0</v>
      </c>
      <c r="AV23" s="51">
        <f>+I_Vendite!AV23</f>
        <v>0</v>
      </c>
      <c r="AW23" s="51">
        <f>+I_Vendite!AW23</f>
        <v>0</v>
      </c>
      <c r="AX23" s="51">
        <f>+I_Vendite!AX23</f>
        <v>0</v>
      </c>
      <c r="AY23" s="51">
        <f>+I_Vendite!AY23</f>
        <v>0</v>
      </c>
      <c r="AZ23" s="51">
        <f>+I_Vendite!AZ23</f>
        <v>0</v>
      </c>
      <c r="BA23" s="51">
        <f>+I_Vendite!BA23</f>
        <v>0</v>
      </c>
      <c r="BB23" s="51">
        <f>+I_Vendite!BB23</f>
        <v>0</v>
      </c>
      <c r="BC23" s="51">
        <f>+I_Vendite!BC23</f>
        <v>0</v>
      </c>
      <c r="BD23" s="51">
        <f>+I_Vendite!BD23</f>
        <v>0</v>
      </c>
      <c r="BE23" s="51">
        <f>+I_Vendite!BE23</f>
        <v>0</v>
      </c>
      <c r="BF23" s="51">
        <f>+I_Vendite!BF23</f>
        <v>0</v>
      </c>
      <c r="BG23" s="51">
        <f>+I_Vendite!BG23</f>
        <v>0</v>
      </c>
      <c r="BH23" s="51">
        <f>+I_Vendite!BH23</f>
        <v>0</v>
      </c>
      <c r="BI23" s="51">
        <f>+I_Vendite!BI23</f>
        <v>0</v>
      </c>
      <c r="BJ23" s="51">
        <f>+I_Vendite!BJ23</f>
        <v>0</v>
      </c>
      <c r="BK23" s="51">
        <f>+I_Vendite!BK23</f>
        <v>0</v>
      </c>
    </row>
    <row r="25" spans="2:63" x14ac:dyDescent="0.25">
      <c r="B25" s="24" t="s">
        <v>141</v>
      </c>
      <c r="C25" s="24"/>
      <c r="D25" s="24" t="str">
        <f>+D3</f>
        <v>gen 2014</v>
      </c>
      <c r="E25" s="33">
        <f t="shared" ref="E25:AM25" si="0">+E3</f>
        <v>41698</v>
      </c>
      <c r="F25" s="33">
        <f t="shared" si="0"/>
        <v>41729</v>
      </c>
      <c r="G25" s="33">
        <f t="shared" si="0"/>
        <v>41759</v>
      </c>
      <c r="H25" s="33">
        <f t="shared" si="0"/>
        <v>41790</v>
      </c>
      <c r="I25" s="33">
        <f t="shared" si="0"/>
        <v>41820</v>
      </c>
      <c r="J25" s="33">
        <f t="shared" si="0"/>
        <v>41851</v>
      </c>
      <c r="K25" s="33">
        <f t="shared" si="0"/>
        <v>41882</v>
      </c>
      <c r="L25" s="33">
        <f t="shared" si="0"/>
        <v>41912</v>
      </c>
      <c r="M25" s="33">
        <f t="shared" si="0"/>
        <v>41943</v>
      </c>
      <c r="N25" s="33">
        <f t="shared" si="0"/>
        <v>41973</v>
      </c>
      <c r="O25" s="33">
        <f t="shared" si="0"/>
        <v>42004</v>
      </c>
      <c r="P25" s="33">
        <f t="shared" si="0"/>
        <v>42035</v>
      </c>
      <c r="Q25" s="33">
        <f t="shared" si="0"/>
        <v>42063</v>
      </c>
      <c r="R25" s="33">
        <f t="shared" si="0"/>
        <v>42094</v>
      </c>
      <c r="S25" s="33">
        <f t="shared" si="0"/>
        <v>42124</v>
      </c>
      <c r="T25" s="33">
        <f t="shared" si="0"/>
        <v>42155</v>
      </c>
      <c r="U25" s="33">
        <f t="shared" si="0"/>
        <v>42185</v>
      </c>
      <c r="V25" s="33">
        <f t="shared" si="0"/>
        <v>42216</v>
      </c>
      <c r="W25" s="33">
        <f t="shared" si="0"/>
        <v>42247</v>
      </c>
      <c r="X25" s="33">
        <f t="shared" si="0"/>
        <v>42277</v>
      </c>
      <c r="Y25" s="33">
        <f t="shared" si="0"/>
        <v>42308</v>
      </c>
      <c r="Z25" s="33">
        <f t="shared" si="0"/>
        <v>42338</v>
      </c>
      <c r="AA25" s="33">
        <f t="shared" si="0"/>
        <v>42369</v>
      </c>
      <c r="AB25" s="33">
        <f t="shared" si="0"/>
        <v>42400</v>
      </c>
      <c r="AC25" s="33">
        <f t="shared" si="0"/>
        <v>42429</v>
      </c>
      <c r="AD25" s="33">
        <f t="shared" si="0"/>
        <v>42460</v>
      </c>
      <c r="AE25" s="33">
        <f t="shared" si="0"/>
        <v>42490</v>
      </c>
      <c r="AF25" s="33">
        <f t="shared" si="0"/>
        <v>42521</v>
      </c>
      <c r="AG25" s="33">
        <f t="shared" si="0"/>
        <v>42551</v>
      </c>
      <c r="AH25" s="33">
        <f t="shared" si="0"/>
        <v>42582</v>
      </c>
      <c r="AI25" s="33">
        <f t="shared" si="0"/>
        <v>42613</v>
      </c>
      <c r="AJ25" s="33">
        <f t="shared" si="0"/>
        <v>42643</v>
      </c>
      <c r="AK25" s="33">
        <f t="shared" si="0"/>
        <v>42674</v>
      </c>
      <c r="AL25" s="33">
        <f t="shared" si="0"/>
        <v>42704</v>
      </c>
      <c r="AM25" s="33">
        <f t="shared" si="0"/>
        <v>42735</v>
      </c>
      <c r="AN25" s="33">
        <f t="shared" ref="AN25:BK25" si="1">+AN3</f>
        <v>42766</v>
      </c>
      <c r="AO25" s="33">
        <f t="shared" si="1"/>
        <v>42794</v>
      </c>
      <c r="AP25" s="33">
        <f t="shared" si="1"/>
        <v>42825</v>
      </c>
      <c r="AQ25" s="33">
        <f t="shared" si="1"/>
        <v>42855</v>
      </c>
      <c r="AR25" s="33">
        <f t="shared" si="1"/>
        <v>42886</v>
      </c>
      <c r="AS25" s="33">
        <f t="shared" si="1"/>
        <v>42916</v>
      </c>
      <c r="AT25" s="33">
        <f t="shared" si="1"/>
        <v>42947</v>
      </c>
      <c r="AU25" s="33">
        <f t="shared" si="1"/>
        <v>42978</v>
      </c>
      <c r="AV25" s="33">
        <f t="shared" si="1"/>
        <v>43008</v>
      </c>
      <c r="AW25" s="33">
        <f t="shared" si="1"/>
        <v>43039</v>
      </c>
      <c r="AX25" s="33">
        <f t="shared" si="1"/>
        <v>43069</v>
      </c>
      <c r="AY25" s="33">
        <f t="shared" si="1"/>
        <v>43100</v>
      </c>
      <c r="AZ25" s="33">
        <f t="shared" si="1"/>
        <v>43131</v>
      </c>
      <c r="BA25" s="33">
        <f t="shared" si="1"/>
        <v>43159</v>
      </c>
      <c r="BB25" s="33">
        <f t="shared" si="1"/>
        <v>43190</v>
      </c>
      <c r="BC25" s="33">
        <f t="shared" si="1"/>
        <v>43220</v>
      </c>
      <c r="BD25" s="33">
        <f t="shared" si="1"/>
        <v>43251</v>
      </c>
      <c r="BE25" s="33">
        <f t="shared" si="1"/>
        <v>43281</v>
      </c>
      <c r="BF25" s="33">
        <f t="shared" si="1"/>
        <v>43312</v>
      </c>
      <c r="BG25" s="33">
        <f t="shared" si="1"/>
        <v>43343</v>
      </c>
      <c r="BH25" s="33">
        <f t="shared" si="1"/>
        <v>43373</v>
      </c>
      <c r="BI25" s="33">
        <f t="shared" si="1"/>
        <v>43404</v>
      </c>
      <c r="BJ25" s="33">
        <f t="shared" si="1"/>
        <v>43434</v>
      </c>
      <c r="BK25" s="33">
        <f t="shared" si="1"/>
        <v>43465</v>
      </c>
    </row>
    <row r="26" spans="2:63" x14ac:dyDescent="0.25">
      <c r="B26" t="str">
        <f>+B4</f>
        <v>Servizio 1</v>
      </c>
      <c r="D26" s="52">
        <f>+I_Vendite!D26</f>
        <v>0</v>
      </c>
      <c r="E26" s="52">
        <f>+I_Vendite!E26</f>
        <v>0</v>
      </c>
      <c r="F26" s="52">
        <f>+I_Vendite!F26</f>
        <v>0</v>
      </c>
      <c r="G26" s="52">
        <f>+I_Vendite!G26</f>
        <v>0</v>
      </c>
      <c r="H26" s="52">
        <f>+I_Vendite!H26</f>
        <v>0</v>
      </c>
      <c r="I26" s="52">
        <f>+I_Vendite!I26</f>
        <v>0</v>
      </c>
      <c r="J26" s="52">
        <f>+I_Vendite!J26</f>
        <v>0</v>
      </c>
      <c r="K26" s="52">
        <f>+I_Vendite!K26</f>
        <v>0</v>
      </c>
      <c r="L26" s="52">
        <f>+I_Vendite!L26</f>
        <v>0</v>
      </c>
      <c r="M26" s="52">
        <f>+I_Vendite!M26</f>
        <v>0</v>
      </c>
      <c r="N26" s="52">
        <f>+I_Vendite!N26</f>
        <v>0</v>
      </c>
      <c r="O26" s="52">
        <f>+I_Vendite!O26</f>
        <v>0</v>
      </c>
      <c r="P26" s="52">
        <f>+I_Vendite!P26</f>
        <v>0</v>
      </c>
      <c r="Q26" s="52">
        <f>+I_Vendite!Q26</f>
        <v>0</v>
      </c>
      <c r="R26" s="52">
        <f>+I_Vendite!R26</f>
        <v>0</v>
      </c>
      <c r="S26" s="52">
        <f>+I_Vendite!S26</f>
        <v>0</v>
      </c>
      <c r="T26" s="52">
        <f>+I_Vendite!T26</f>
        <v>0</v>
      </c>
      <c r="U26" s="52">
        <f>+I_Vendite!U26</f>
        <v>0</v>
      </c>
      <c r="V26" s="52">
        <f>+I_Vendite!V26</f>
        <v>0</v>
      </c>
      <c r="W26" s="52">
        <f>+I_Vendite!W26</f>
        <v>0</v>
      </c>
      <c r="X26" s="52">
        <f>+I_Vendite!X26</f>
        <v>0</v>
      </c>
      <c r="Y26" s="52">
        <f>+I_Vendite!Y26</f>
        <v>0</v>
      </c>
      <c r="Z26" s="52">
        <f>+I_Vendite!Z26</f>
        <v>0</v>
      </c>
      <c r="AA26" s="52">
        <f>+I_Vendite!AA26</f>
        <v>0</v>
      </c>
      <c r="AB26" s="52">
        <f>+I_Vendite!AB26</f>
        <v>0</v>
      </c>
      <c r="AC26" s="52">
        <f>+I_Vendite!AC26</f>
        <v>0</v>
      </c>
      <c r="AD26" s="52">
        <f>+I_Vendite!AD26</f>
        <v>0</v>
      </c>
      <c r="AE26" s="52">
        <f>+I_Vendite!AE26</f>
        <v>0</v>
      </c>
      <c r="AF26" s="52">
        <f>+I_Vendite!AF26</f>
        <v>0</v>
      </c>
      <c r="AG26" s="52">
        <f>+I_Vendite!AG26</f>
        <v>0</v>
      </c>
      <c r="AH26" s="52">
        <f>+I_Vendite!AH26</f>
        <v>0</v>
      </c>
      <c r="AI26" s="52">
        <f>+I_Vendite!AI26</f>
        <v>0</v>
      </c>
      <c r="AJ26" s="52">
        <f>+I_Vendite!AJ26</f>
        <v>0</v>
      </c>
      <c r="AK26" s="52">
        <f>+I_Vendite!AK26</f>
        <v>0</v>
      </c>
      <c r="AL26" s="52">
        <f>+I_Vendite!AL26</f>
        <v>0</v>
      </c>
      <c r="AM26" s="52">
        <f>+I_Vendite!AM26</f>
        <v>0</v>
      </c>
      <c r="AN26" s="52">
        <f>+I_Vendite!AN26</f>
        <v>0</v>
      </c>
      <c r="AO26" s="52">
        <f>+I_Vendite!AO26</f>
        <v>0</v>
      </c>
      <c r="AP26" s="52">
        <f>+I_Vendite!AP26</f>
        <v>0</v>
      </c>
      <c r="AQ26" s="52">
        <f>+I_Vendite!AQ26</f>
        <v>0</v>
      </c>
      <c r="AR26" s="52">
        <f>+I_Vendite!AR26</f>
        <v>0</v>
      </c>
      <c r="AS26" s="52">
        <f>+I_Vendite!AS26</f>
        <v>0</v>
      </c>
      <c r="AT26" s="52">
        <f>+I_Vendite!AT26</f>
        <v>0</v>
      </c>
      <c r="AU26" s="52">
        <f>+I_Vendite!AU26</f>
        <v>0</v>
      </c>
      <c r="AV26" s="52">
        <f>+I_Vendite!AV26</f>
        <v>0</v>
      </c>
      <c r="AW26" s="52">
        <f>+I_Vendite!AW26</f>
        <v>0</v>
      </c>
      <c r="AX26" s="52">
        <f>+I_Vendite!AX26</f>
        <v>0</v>
      </c>
      <c r="AY26" s="52">
        <f>+I_Vendite!AY26</f>
        <v>0</v>
      </c>
      <c r="AZ26" s="52">
        <f>+I_Vendite!AZ26</f>
        <v>0</v>
      </c>
      <c r="BA26" s="52">
        <f>+I_Vendite!BA26</f>
        <v>0</v>
      </c>
      <c r="BB26" s="52">
        <f>+I_Vendite!BB26</f>
        <v>0</v>
      </c>
      <c r="BC26" s="52">
        <f>+I_Vendite!BC26</f>
        <v>0</v>
      </c>
      <c r="BD26" s="52">
        <f>+I_Vendite!BD26</f>
        <v>0</v>
      </c>
      <c r="BE26" s="52">
        <f>+I_Vendite!BE26</f>
        <v>0</v>
      </c>
      <c r="BF26" s="52">
        <f>+I_Vendite!BF26</f>
        <v>0</v>
      </c>
      <c r="BG26" s="52">
        <f>+I_Vendite!BG26</f>
        <v>0</v>
      </c>
      <c r="BH26" s="52">
        <f>+I_Vendite!BH26</f>
        <v>0</v>
      </c>
      <c r="BI26" s="52">
        <f>+I_Vendite!BI26</f>
        <v>0</v>
      </c>
      <c r="BJ26" s="52">
        <f>+I_Vendite!BJ26</f>
        <v>0</v>
      </c>
      <c r="BK26" s="52">
        <f>+I_Vendite!BK26</f>
        <v>0</v>
      </c>
    </row>
    <row r="27" spans="2:63" x14ac:dyDescent="0.25">
      <c r="B27" t="str">
        <f t="shared" ref="B27:B45" si="2">+B5</f>
        <v>Servizio 2</v>
      </c>
      <c r="D27" s="52">
        <f>+I_Vendite!D27</f>
        <v>0</v>
      </c>
      <c r="E27" s="52">
        <f>+I_Vendite!E27</f>
        <v>0</v>
      </c>
      <c r="F27" s="52">
        <f>+I_Vendite!F27</f>
        <v>0</v>
      </c>
      <c r="G27" s="52">
        <f>+I_Vendite!G27</f>
        <v>0</v>
      </c>
      <c r="H27" s="52">
        <f>+I_Vendite!H27</f>
        <v>0</v>
      </c>
      <c r="I27" s="52">
        <f>+I_Vendite!I27</f>
        <v>0</v>
      </c>
      <c r="J27" s="52">
        <f>+I_Vendite!J27</f>
        <v>0</v>
      </c>
      <c r="K27" s="52">
        <f>+I_Vendite!K27</f>
        <v>0</v>
      </c>
      <c r="L27" s="52">
        <f>+I_Vendite!L27</f>
        <v>0</v>
      </c>
      <c r="M27" s="52">
        <f>+I_Vendite!M27</f>
        <v>0</v>
      </c>
      <c r="N27" s="52">
        <f>+I_Vendite!N27</f>
        <v>0</v>
      </c>
      <c r="O27" s="52">
        <f>+I_Vendite!O27</f>
        <v>0</v>
      </c>
      <c r="P27" s="52">
        <f>+I_Vendite!P27</f>
        <v>0</v>
      </c>
      <c r="Q27" s="52">
        <f>+I_Vendite!Q27</f>
        <v>0</v>
      </c>
      <c r="R27" s="52">
        <f>+I_Vendite!R27</f>
        <v>0</v>
      </c>
      <c r="S27" s="52">
        <f>+I_Vendite!S27</f>
        <v>0</v>
      </c>
      <c r="T27" s="52">
        <f>+I_Vendite!T27</f>
        <v>0</v>
      </c>
      <c r="U27" s="52">
        <f>+I_Vendite!U27</f>
        <v>0</v>
      </c>
      <c r="V27" s="52">
        <f>+I_Vendite!V27</f>
        <v>0</v>
      </c>
      <c r="W27" s="52">
        <f>+I_Vendite!W27</f>
        <v>0</v>
      </c>
      <c r="X27" s="52">
        <f>+I_Vendite!X27</f>
        <v>0</v>
      </c>
      <c r="Y27" s="52">
        <f>+I_Vendite!Y27</f>
        <v>0</v>
      </c>
      <c r="Z27" s="52">
        <f>+I_Vendite!Z27</f>
        <v>0</v>
      </c>
      <c r="AA27" s="52">
        <f>+I_Vendite!AA27</f>
        <v>0</v>
      </c>
      <c r="AB27" s="52">
        <f>+I_Vendite!AB27</f>
        <v>0</v>
      </c>
      <c r="AC27" s="52">
        <f>+I_Vendite!AC27</f>
        <v>0</v>
      </c>
      <c r="AD27" s="52">
        <f>+I_Vendite!AD27</f>
        <v>0</v>
      </c>
      <c r="AE27" s="52">
        <f>+I_Vendite!AE27</f>
        <v>0</v>
      </c>
      <c r="AF27" s="52">
        <f>+I_Vendite!AF27</f>
        <v>0</v>
      </c>
      <c r="AG27" s="52">
        <f>+I_Vendite!AG27</f>
        <v>0</v>
      </c>
      <c r="AH27" s="52">
        <f>+I_Vendite!AH27</f>
        <v>0</v>
      </c>
      <c r="AI27" s="52">
        <f>+I_Vendite!AI27</f>
        <v>0</v>
      </c>
      <c r="AJ27" s="52">
        <f>+I_Vendite!AJ27</f>
        <v>0</v>
      </c>
      <c r="AK27" s="52">
        <f>+I_Vendite!AK27</f>
        <v>0</v>
      </c>
      <c r="AL27" s="52">
        <f>+I_Vendite!AL27</f>
        <v>0</v>
      </c>
      <c r="AM27" s="52">
        <f>+I_Vendite!AM27</f>
        <v>0</v>
      </c>
      <c r="AN27" s="52">
        <f>+I_Vendite!AN27</f>
        <v>0</v>
      </c>
      <c r="AO27" s="52">
        <f>+I_Vendite!AO27</f>
        <v>0</v>
      </c>
      <c r="AP27" s="52">
        <f>+I_Vendite!AP27</f>
        <v>0</v>
      </c>
      <c r="AQ27" s="52">
        <f>+I_Vendite!AQ27</f>
        <v>0</v>
      </c>
      <c r="AR27" s="52">
        <f>+I_Vendite!AR27</f>
        <v>0</v>
      </c>
      <c r="AS27" s="52">
        <f>+I_Vendite!AS27</f>
        <v>0</v>
      </c>
      <c r="AT27" s="52">
        <f>+I_Vendite!AT27</f>
        <v>0</v>
      </c>
      <c r="AU27" s="52">
        <f>+I_Vendite!AU27</f>
        <v>0</v>
      </c>
      <c r="AV27" s="52">
        <f>+I_Vendite!AV27</f>
        <v>0</v>
      </c>
      <c r="AW27" s="52">
        <f>+I_Vendite!AW27</f>
        <v>0</v>
      </c>
      <c r="AX27" s="52">
        <f>+I_Vendite!AX27</f>
        <v>0</v>
      </c>
      <c r="AY27" s="52">
        <f>+I_Vendite!AY27</f>
        <v>0</v>
      </c>
      <c r="AZ27" s="52">
        <f>+I_Vendite!AZ27</f>
        <v>0</v>
      </c>
      <c r="BA27" s="52">
        <f>+I_Vendite!BA27</f>
        <v>0</v>
      </c>
      <c r="BB27" s="52">
        <f>+I_Vendite!BB27</f>
        <v>0</v>
      </c>
      <c r="BC27" s="52">
        <f>+I_Vendite!BC27</f>
        <v>0</v>
      </c>
      <c r="BD27" s="52">
        <f>+I_Vendite!BD27</f>
        <v>0</v>
      </c>
      <c r="BE27" s="52">
        <f>+I_Vendite!BE27</f>
        <v>0</v>
      </c>
      <c r="BF27" s="52">
        <f>+I_Vendite!BF27</f>
        <v>0</v>
      </c>
      <c r="BG27" s="52">
        <f>+I_Vendite!BG27</f>
        <v>0</v>
      </c>
      <c r="BH27" s="52">
        <f>+I_Vendite!BH27</f>
        <v>0</v>
      </c>
      <c r="BI27" s="52">
        <f>+I_Vendite!BI27</f>
        <v>0</v>
      </c>
      <c r="BJ27" s="52">
        <f>+I_Vendite!BJ27</f>
        <v>0</v>
      </c>
      <c r="BK27" s="52">
        <f>+I_Vendite!BK27</f>
        <v>0</v>
      </c>
    </row>
    <row r="28" spans="2:63" x14ac:dyDescent="0.25">
      <c r="B28" t="str">
        <f t="shared" si="2"/>
        <v>Servizio 3</v>
      </c>
      <c r="D28" s="52">
        <f>+I_Vendite!D28</f>
        <v>0</v>
      </c>
      <c r="E28" s="52">
        <f>+I_Vendite!E28</f>
        <v>0</v>
      </c>
      <c r="F28" s="52">
        <f>+I_Vendite!F28</f>
        <v>0</v>
      </c>
      <c r="G28" s="52">
        <f>+I_Vendite!G28</f>
        <v>0</v>
      </c>
      <c r="H28" s="52">
        <f>+I_Vendite!H28</f>
        <v>0</v>
      </c>
      <c r="I28" s="52">
        <f>+I_Vendite!I28</f>
        <v>0</v>
      </c>
      <c r="J28" s="52">
        <f>+I_Vendite!J28</f>
        <v>0</v>
      </c>
      <c r="K28" s="52">
        <f>+I_Vendite!K28</f>
        <v>0</v>
      </c>
      <c r="L28" s="52">
        <f>+I_Vendite!L28</f>
        <v>0</v>
      </c>
      <c r="M28" s="52">
        <f>+I_Vendite!M28</f>
        <v>0</v>
      </c>
      <c r="N28" s="52">
        <f>+I_Vendite!N28</f>
        <v>0</v>
      </c>
      <c r="O28" s="52">
        <f>+I_Vendite!O28</f>
        <v>0</v>
      </c>
      <c r="P28" s="52">
        <f>+I_Vendite!P28</f>
        <v>0</v>
      </c>
      <c r="Q28" s="52">
        <f>+I_Vendite!Q28</f>
        <v>0</v>
      </c>
      <c r="R28" s="52">
        <f>+I_Vendite!R28</f>
        <v>0</v>
      </c>
      <c r="S28" s="52">
        <f>+I_Vendite!S28</f>
        <v>0</v>
      </c>
      <c r="T28" s="52">
        <f>+I_Vendite!T28</f>
        <v>0</v>
      </c>
      <c r="U28" s="52">
        <f>+I_Vendite!U28</f>
        <v>0</v>
      </c>
      <c r="V28" s="52">
        <f>+I_Vendite!V28</f>
        <v>0</v>
      </c>
      <c r="W28" s="52">
        <f>+I_Vendite!W28</f>
        <v>0</v>
      </c>
      <c r="X28" s="52">
        <f>+I_Vendite!X28</f>
        <v>0</v>
      </c>
      <c r="Y28" s="52">
        <f>+I_Vendite!Y28</f>
        <v>0</v>
      </c>
      <c r="Z28" s="52">
        <f>+I_Vendite!Z28</f>
        <v>0</v>
      </c>
      <c r="AA28" s="52">
        <f>+I_Vendite!AA28</f>
        <v>0</v>
      </c>
      <c r="AB28" s="52">
        <f>+I_Vendite!AB28</f>
        <v>0</v>
      </c>
      <c r="AC28" s="52">
        <f>+I_Vendite!AC28</f>
        <v>0</v>
      </c>
      <c r="AD28" s="52">
        <f>+I_Vendite!AD28</f>
        <v>0</v>
      </c>
      <c r="AE28" s="52">
        <f>+I_Vendite!AE28</f>
        <v>0</v>
      </c>
      <c r="AF28" s="52">
        <f>+I_Vendite!AF28</f>
        <v>0</v>
      </c>
      <c r="AG28" s="52">
        <f>+I_Vendite!AG28</f>
        <v>0</v>
      </c>
      <c r="AH28" s="52">
        <f>+I_Vendite!AH28</f>
        <v>0</v>
      </c>
      <c r="AI28" s="52">
        <f>+I_Vendite!AI28</f>
        <v>0</v>
      </c>
      <c r="AJ28" s="52">
        <f>+I_Vendite!AJ28</f>
        <v>0</v>
      </c>
      <c r="AK28" s="52">
        <f>+I_Vendite!AK28</f>
        <v>0</v>
      </c>
      <c r="AL28" s="52">
        <f>+I_Vendite!AL28</f>
        <v>0</v>
      </c>
      <c r="AM28" s="52">
        <f>+I_Vendite!AM28</f>
        <v>0</v>
      </c>
      <c r="AN28" s="52">
        <f>+I_Vendite!AN28</f>
        <v>0</v>
      </c>
      <c r="AO28" s="52">
        <f>+I_Vendite!AO28</f>
        <v>0</v>
      </c>
      <c r="AP28" s="52">
        <f>+I_Vendite!AP28</f>
        <v>0</v>
      </c>
      <c r="AQ28" s="52">
        <f>+I_Vendite!AQ28</f>
        <v>0</v>
      </c>
      <c r="AR28" s="52">
        <f>+I_Vendite!AR28</f>
        <v>0</v>
      </c>
      <c r="AS28" s="52">
        <f>+I_Vendite!AS28</f>
        <v>0</v>
      </c>
      <c r="AT28" s="52">
        <f>+I_Vendite!AT28</f>
        <v>0</v>
      </c>
      <c r="AU28" s="52">
        <f>+I_Vendite!AU28</f>
        <v>0</v>
      </c>
      <c r="AV28" s="52">
        <f>+I_Vendite!AV28</f>
        <v>0</v>
      </c>
      <c r="AW28" s="52">
        <f>+I_Vendite!AW28</f>
        <v>0</v>
      </c>
      <c r="AX28" s="52">
        <f>+I_Vendite!AX28</f>
        <v>0</v>
      </c>
      <c r="AY28" s="52">
        <f>+I_Vendite!AY28</f>
        <v>0</v>
      </c>
      <c r="AZ28" s="52">
        <f>+I_Vendite!AZ28</f>
        <v>0</v>
      </c>
      <c r="BA28" s="52">
        <f>+I_Vendite!BA28</f>
        <v>0</v>
      </c>
      <c r="BB28" s="52">
        <f>+I_Vendite!BB28</f>
        <v>0</v>
      </c>
      <c r="BC28" s="52">
        <f>+I_Vendite!BC28</f>
        <v>0</v>
      </c>
      <c r="BD28" s="52">
        <f>+I_Vendite!BD28</f>
        <v>0</v>
      </c>
      <c r="BE28" s="52">
        <f>+I_Vendite!BE28</f>
        <v>0</v>
      </c>
      <c r="BF28" s="52">
        <f>+I_Vendite!BF28</f>
        <v>0</v>
      </c>
      <c r="BG28" s="52">
        <f>+I_Vendite!BG28</f>
        <v>0</v>
      </c>
      <c r="BH28" s="52">
        <f>+I_Vendite!BH28</f>
        <v>0</v>
      </c>
      <c r="BI28" s="52">
        <f>+I_Vendite!BI28</f>
        <v>0</v>
      </c>
      <c r="BJ28" s="52">
        <f>+I_Vendite!BJ28</f>
        <v>0</v>
      </c>
      <c r="BK28" s="52">
        <f>+I_Vendite!BK28</f>
        <v>0</v>
      </c>
    </row>
    <row r="29" spans="2:63" x14ac:dyDescent="0.25">
      <c r="B29" t="str">
        <f t="shared" si="2"/>
        <v>Servizio 4</v>
      </c>
      <c r="D29" s="52">
        <f>+I_Vendite!D29</f>
        <v>0</v>
      </c>
      <c r="E29" s="52">
        <f>+I_Vendite!E29</f>
        <v>0</v>
      </c>
      <c r="F29" s="52">
        <f>+I_Vendite!F29</f>
        <v>0</v>
      </c>
      <c r="G29" s="52">
        <f>+I_Vendite!G29</f>
        <v>0</v>
      </c>
      <c r="H29" s="52">
        <f>+I_Vendite!H29</f>
        <v>0</v>
      </c>
      <c r="I29" s="52">
        <f>+I_Vendite!I29</f>
        <v>0</v>
      </c>
      <c r="J29" s="52">
        <f>+I_Vendite!J29</f>
        <v>0</v>
      </c>
      <c r="K29" s="52">
        <f>+I_Vendite!K29</f>
        <v>0</v>
      </c>
      <c r="L29" s="52">
        <f>+I_Vendite!L29</f>
        <v>0</v>
      </c>
      <c r="M29" s="52">
        <f>+I_Vendite!M29</f>
        <v>0</v>
      </c>
      <c r="N29" s="52">
        <f>+I_Vendite!N29</f>
        <v>0</v>
      </c>
      <c r="O29" s="52">
        <f>+I_Vendite!O29</f>
        <v>0</v>
      </c>
      <c r="P29" s="52">
        <f>+I_Vendite!P29</f>
        <v>0</v>
      </c>
      <c r="Q29" s="52">
        <f>+I_Vendite!Q29</f>
        <v>0</v>
      </c>
      <c r="R29" s="52">
        <f>+I_Vendite!R29</f>
        <v>0</v>
      </c>
      <c r="S29" s="52">
        <f>+I_Vendite!S29</f>
        <v>0</v>
      </c>
      <c r="T29" s="52">
        <f>+I_Vendite!T29</f>
        <v>0</v>
      </c>
      <c r="U29" s="52">
        <f>+I_Vendite!U29</f>
        <v>0</v>
      </c>
      <c r="V29" s="52">
        <f>+I_Vendite!V29</f>
        <v>0</v>
      </c>
      <c r="W29" s="52">
        <f>+I_Vendite!W29</f>
        <v>0</v>
      </c>
      <c r="X29" s="52">
        <f>+I_Vendite!X29</f>
        <v>0</v>
      </c>
      <c r="Y29" s="52">
        <f>+I_Vendite!Y29</f>
        <v>0</v>
      </c>
      <c r="Z29" s="52">
        <f>+I_Vendite!Z29</f>
        <v>0</v>
      </c>
      <c r="AA29" s="52">
        <f>+I_Vendite!AA29</f>
        <v>0</v>
      </c>
      <c r="AB29" s="52">
        <f>+I_Vendite!AB29</f>
        <v>0</v>
      </c>
      <c r="AC29" s="52">
        <f>+I_Vendite!AC29</f>
        <v>0</v>
      </c>
      <c r="AD29" s="52">
        <f>+I_Vendite!AD29</f>
        <v>0</v>
      </c>
      <c r="AE29" s="52">
        <f>+I_Vendite!AE29</f>
        <v>0</v>
      </c>
      <c r="AF29" s="52">
        <f>+I_Vendite!AF29</f>
        <v>0</v>
      </c>
      <c r="AG29" s="52">
        <f>+I_Vendite!AG29</f>
        <v>0</v>
      </c>
      <c r="AH29" s="52">
        <f>+I_Vendite!AH29</f>
        <v>0</v>
      </c>
      <c r="AI29" s="52">
        <f>+I_Vendite!AI29</f>
        <v>0</v>
      </c>
      <c r="AJ29" s="52">
        <f>+I_Vendite!AJ29</f>
        <v>0</v>
      </c>
      <c r="AK29" s="52">
        <f>+I_Vendite!AK29</f>
        <v>0</v>
      </c>
      <c r="AL29" s="52">
        <f>+I_Vendite!AL29</f>
        <v>0</v>
      </c>
      <c r="AM29" s="52">
        <f>+I_Vendite!AM29</f>
        <v>0</v>
      </c>
      <c r="AN29" s="52">
        <f>+I_Vendite!AN29</f>
        <v>0</v>
      </c>
      <c r="AO29" s="52">
        <f>+I_Vendite!AO29</f>
        <v>0</v>
      </c>
      <c r="AP29" s="52">
        <f>+I_Vendite!AP29</f>
        <v>0</v>
      </c>
      <c r="AQ29" s="52">
        <f>+I_Vendite!AQ29</f>
        <v>0</v>
      </c>
      <c r="AR29" s="52">
        <f>+I_Vendite!AR29</f>
        <v>0</v>
      </c>
      <c r="AS29" s="52">
        <f>+I_Vendite!AS29</f>
        <v>0</v>
      </c>
      <c r="AT29" s="52">
        <f>+I_Vendite!AT29</f>
        <v>0</v>
      </c>
      <c r="AU29" s="52">
        <f>+I_Vendite!AU29</f>
        <v>0</v>
      </c>
      <c r="AV29" s="52">
        <f>+I_Vendite!AV29</f>
        <v>0</v>
      </c>
      <c r="AW29" s="52">
        <f>+I_Vendite!AW29</f>
        <v>0</v>
      </c>
      <c r="AX29" s="52">
        <f>+I_Vendite!AX29</f>
        <v>0</v>
      </c>
      <c r="AY29" s="52">
        <f>+I_Vendite!AY29</f>
        <v>0</v>
      </c>
      <c r="AZ29" s="52">
        <f>+I_Vendite!AZ29</f>
        <v>0</v>
      </c>
      <c r="BA29" s="52">
        <f>+I_Vendite!BA29</f>
        <v>0</v>
      </c>
      <c r="BB29" s="52">
        <f>+I_Vendite!BB29</f>
        <v>0</v>
      </c>
      <c r="BC29" s="52">
        <f>+I_Vendite!BC29</f>
        <v>0</v>
      </c>
      <c r="BD29" s="52">
        <f>+I_Vendite!BD29</f>
        <v>0</v>
      </c>
      <c r="BE29" s="52">
        <f>+I_Vendite!BE29</f>
        <v>0</v>
      </c>
      <c r="BF29" s="52">
        <f>+I_Vendite!BF29</f>
        <v>0</v>
      </c>
      <c r="BG29" s="52">
        <f>+I_Vendite!BG29</f>
        <v>0</v>
      </c>
      <c r="BH29" s="52">
        <f>+I_Vendite!BH29</f>
        <v>0</v>
      </c>
      <c r="BI29" s="52">
        <f>+I_Vendite!BI29</f>
        <v>0</v>
      </c>
      <c r="BJ29" s="52">
        <f>+I_Vendite!BJ29</f>
        <v>0</v>
      </c>
      <c r="BK29" s="52">
        <f>+I_Vendite!BK29</f>
        <v>0</v>
      </c>
    </row>
    <row r="30" spans="2:63" x14ac:dyDescent="0.25">
      <c r="B30" t="str">
        <f t="shared" si="2"/>
        <v>Servizio 5</v>
      </c>
      <c r="D30" s="52">
        <f>+I_Vendite!D30</f>
        <v>0</v>
      </c>
      <c r="E30" s="52">
        <f>+I_Vendite!E30</f>
        <v>0</v>
      </c>
      <c r="F30" s="52">
        <f>+I_Vendite!F30</f>
        <v>0</v>
      </c>
      <c r="G30" s="52">
        <f>+I_Vendite!G30</f>
        <v>0</v>
      </c>
      <c r="H30" s="52">
        <f>+I_Vendite!H30</f>
        <v>0</v>
      </c>
      <c r="I30" s="52">
        <f>+I_Vendite!I30</f>
        <v>0</v>
      </c>
      <c r="J30" s="52">
        <f>+I_Vendite!J30</f>
        <v>0</v>
      </c>
      <c r="K30" s="52">
        <f>+I_Vendite!K30</f>
        <v>0</v>
      </c>
      <c r="L30" s="52">
        <f>+I_Vendite!L30</f>
        <v>0</v>
      </c>
      <c r="M30" s="52">
        <f>+I_Vendite!M30</f>
        <v>0</v>
      </c>
      <c r="N30" s="52">
        <f>+I_Vendite!N30</f>
        <v>0</v>
      </c>
      <c r="O30" s="52">
        <f>+I_Vendite!O30</f>
        <v>0</v>
      </c>
      <c r="P30" s="52">
        <f>+I_Vendite!P30</f>
        <v>0</v>
      </c>
      <c r="Q30" s="52">
        <f>+I_Vendite!Q30</f>
        <v>0</v>
      </c>
      <c r="R30" s="52">
        <f>+I_Vendite!R30</f>
        <v>0</v>
      </c>
      <c r="S30" s="52">
        <f>+I_Vendite!S30</f>
        <v>0</v>
      </c>
      <c r="T30" s="52">
        <f>+I_Vendite!T30</f>
        <v>0</v>
      </c>
      <c r="U30" s="52">
        <f>+I_Vendite!U30</f>
        <v>0</v>
      </c>
      <c r="V30" s="52">
        <f>+I_Vendite!V30</f>
        <v>0</v>
      </c>
      <c r="W30" s="52">
        <f>+I_Vendite!W30</f>
        <v>0</v>
      </c>
      <c r="X30" s="52">
        <f>+I_Vendite!X30</f>
        <v>0</v>
      </c>
      <c r="Y30" s="52">
        <f>+I_Vendite!Y30</f>
        <v>0</v>
      </c>
      <c r="Z30" s="52">
        <f>+I_Vendite!Z30</f>
        <v>0</v>
      </c>
      <c r="AA30" s="52">
        <f>+I_Vendite!AA30</f>
        <v>0</v>
      </c>
      <c r="AB30" s="52">
        <f>+I_Vendite!AB30</f>
        <v>0</v>
      </c>
      <c r="AC30" s="52">
        <f>+I_Vendite!AC30</f>
        <v>0</v>
      </c>
      <c r="AD30" s="52">
        <f>+I_Vendite!AD30</f>
        <v>0</v>
      </c>
      <c r="AE30" s="52">
        <f>+I_Vendite!AE30</f>
        <v>0</v>
      </c>
      <c r="AF30" s="52">
        <f>+I_Vendite!AF30</f>
        <v>0</v>
      </c>
      <c r="AG30" s="52">
        <f>+I_Vendite!AG30</f>
        <v>0</v>
      </c>
      <c r="AH30" s="52">
        <f>+I_Vendite!AH30</f>
        <v>0</v>
      </c>
      <c r="AI30" s="52">
        <f>+I_Vendite!AI30</f>
        <v>0</v>
      </c>
      <c r="AJ30" s="52">
        <f>+I_Vendite!AJ30</f>
        <v>0</v>
      </c>
      <c r="AK30" s="52">
        <f>+I_Vendite!AK30</f>
        <v>0</v>
      </c>
      <c r="AL30" s="52">
        <f>+I_Vendite!AL30</f>
        <v>0</v>
      </c>
      <c r="AM30" s="52">
        <f>+I_Vendite!AM30</f>
        <v>0</v>
      </c>
      <c r="AN30" s="52">
        <f>+I_Vendite!AN30</f>
        <v>0</v>
      </c>
      <c r="AO30" s="52">
        <f>+I_Vendite!AO30</f>
        <v>0</v>
      </c>
      <c r="AP30" s="52">
        <f>+I_Vendite!AP30</f>
        <v>0</v>
      </c>
      <c r="AQ30" s="52">
        <f>+I_Vendite!AQ30</f>
        <v>0</v>
      </c>
      <c r="AR30" s="52">
        <f>+I_Vendite!AR30</f>
        <v>0</v>
      </c>
      <c r="AS30" s="52">
        <f>+I_Vendite!AS30</f>
        <v>0</v>
      </c>
      <c r="AT30" s="52">
        <f>+I_Vendite!AT30</f>
        <v>0</v>
      </c>
      <c r="AU30" s="52">
        <f>+I_Vendite!AU30</f>
        <v>0</v>
      </c>
      <c r="AV30" s="52">
        <f>+I_Vendite!AV30</f>
        <v>0</v>
      </c>
      <c r="AW30" s="52">
        <f>+I_Vendite!AW30</f>
        <v>0</v>
      </c>
      <c r="AX30" s="52">
        <f>+I_Vendite!AX30</f>
        <v>0</v>
      </c>
      <c r="AY30" s="52">
        <f>+I_Vendite!AY30</f>
        <v>0</v>
      </c>
      <c r="AZ30" s="52">
        <f>+I_Vendite!AZ30</f>
        <v>0</v>
      </c>
      <c r="BA30" s="52">
        <f>+I_Vendite!BA30</f>
        <v>0</v>
      </c>
      <c r="BB30" s="52">
        <f>+I_Vendite!BB30</f>
        <v>0</v>
      </c>
      <c r="BC30" s="52">
        <f>+I_Vendite!BC30</f>
        <v>0</v>
      </c>
      <c r="BD30" s="52">
        <f>+I_Vendite!BD30</f>
        <v>0</v>
      </c>
      <c r="BE30" s="52">
        <f>+I_Vendite!BE30</f>
        <v>0</v>
      </c>
      <c r="BF30" s="52">
        <f>+I_Vendite!BF30</f>
        <v>0</v>
      </c>
      <c r="BG30" s="52">
        <f>+I_Vendite!BG30</f>
        <v>0</v>
      </c>
      <c r="BH30" s="52">
        <f>+I_Vendite!BH30</f>
        <v>0</v>
      </c>
      <c r="BI30" s="52">
        <f>+I_Vendite!BI30</f>
        <v>0</v>
      </c>
      <c r="BJ30" s="52">
        <f>+I_Vendite!BJ30</f>
        <v>0</v>
      </c>
      <c r="BK30" s="52">
        <f>+I_Vendite!BK30</f>
        <v>0</v>
      </c>
    </row>
    <row r="31" spans="2:63" x14ac:dyDescent="0.25">
      <c r="B31" t="str">
        <f t="shared" si="2"/>
        <v>Servizio 6</v>
      </c>
      <c r="D31" s="52">
        <f>+I_Vendite!D31</f>
        <v>0</v>
      </c>
      <c r="E31" s="52">
        <f>+I_Vendite!E31</f>
        <v>0</v>
      </c>
      <c r="F31" s="52">
        <f>+I_Vendite!F31</f>
        <v>0</v>
      </c>
      <c r="G31" s="52">
        <f>+I_Vendite!G31</f>
        <v>0</v>
      </c>
      <c r="H31" s="52">
        <f>+I_Vendite!H31</f>
        <v>0</v>
      </c>
      <c r="I31" s="52">
        <f>+I_Vendite!I31</f>
        <v>0</v>
      </c>
      <c r="J31" s="52">
        <f>+I_Vendite!J31</f>
        <v>0</v>
      </c>
      <c r="K31" s="52">
        <f>+I_Vendite!K31</f>
        <v>0</v>
      </c>
      <c r="L31" s="52">
        <f>+I_Vendite!L31</f>
        <v>0</v>
      </c>
      <c r="M31" s="52">
        <f>+I_Vendite!M31</f>
        <v>0</v>
      </c>
      <c r="N31" s="52">
        <f>+I_Vendite!N31</f>
        <v>0</v>
      </c>
      <c r="O31" s="52">
        <f>+I_Vendite!O31</f>
        <v>0</v>
      </c>
      <c r="P31" s="52">
        <f>+I_Vendite!P31</f>
        <v>0</v>
      </c>
      <c r="Q31" s="52">
        <f>+I_Vendite!Q31</f>
        <v>0</v>
      </c>
      <c r="R31" s="52">
        <f>+I_Vendite!R31</f>
        <v>0</v>
      </c>
      <c r="S31" s="52">
        <f>+I_Vendite!S31</f>
        <v>0</v>
      </c>
      <c r="T31" s="52">
        <f>+I_Vendite!T31</f>
        <v>0</v>
      </c>
      <c r="U31" s="52">
        <f>+I_Vendite!U31</f>
        <v>0</v>
      </c>
      <c r="V31" s="52">
        <f>+I_Vendite!V31</f>
        <v>0</v>
      </c>
      <c r="W31" s="52">
        <f>+I_Vendite!W31</f>
        <v>0</v>
      </c>
      <c r="X31" s="52">
        <f>+I_Vendite!X31</f>
        <v>0</v>
      </c>
      <c r="Y31" s="52">
        <f>+I_Vendite!Y31</f>
        <v>0</v>
      </c>
      <c r="Z31" s="52">
        <f>+I_Vendite!Z31</f>
        <v>0</v>
      </c>
      <c r="AA31" s="52">
        <f>+I_Vendite!AA31</f>
        <v>0</v>
      </c>
      <c r="AB31" s="52">
        <f>+I_Vendite!AB31</f>
        <v>0</v>
      </c>
      <c r="AC31" s="52">
        <f>+I_Vendite!AC31</f>
        <v>0</v>
      </c>
      <c r="AD31" s="52">
        <f>+I_Vendite!AD31</f>
        <v>0</v>
      </c>
      <c r="AE31" s="52">
        <f>+I_Vendite!AE31</f>
        <v>0</v>
      </c>
      <c r="AF31" s="52">
        <f>+I_Vendite!AF31</f>
        <v>0</v>
      </c>
      <c r="AG31" s="52">
        <f>+I_Vendite!AG31</f>
        <v>0</v>
      </c>
      <c r="AH31" s="52">
        <f>+I_Vendite!AH31</f>
        <v>0</v>
      </c>
      <c r="AI31" s="52">
        <f>+I_Vendite!AI31</f>
        <v>0</v>
      </c>
      <c r="AJ31" s="52">
        <f>+I_Vendite!AJ31</f>
        <v>0</v>
      </c>
      <c r="AK31" s="52">
        <f>+I_Vendite!AK31</f>
        <v>0</v>
      </c>
      <c r="AL31" s="52">
        <f>+I_Vendite!AL31</f>
        <v>0</v>
      </c>
      <c r="AM31" s="52">
        <f>+I_Vendite!AM31</f>
        <v>0</v>
      </c>
      <c r="AN31" s="52">
        <f>+I_Vendite!AN31</f>
        <v>0</v>
      </c>
      <c r="AO31" s="52">
        <f>+I_Vendite!AO31</f>
        <v>0</v>
      </c>
      <c r="AP31" s="52">
        <f>+I_Vendite!AP31</f>
        <v>0</v>
      </c>
      <c r="AQ31" s="52">
        <f>+I_Vendite!AQ31</f>
        <v>0</v>
      </c>
      <c r="AR31" s="52">
        <f>+I_Vendite!AR31</f>
        <v>0</v>
      </c>
      <c r="AS31" s="52">
        <f>+I_Vendite!AS31</f>
        <v>0</v>
      </c>
      <c r="AT31" s="52">
        <f>+I_Vendite!AT31</f>
        <v>0</v>
      </c>
      <c r="AU31" s="52">
        <f>+I_Vendite!AU31</f>
        <v>0</v>
      </c>
      <c r="AV31" s="52">
        <f>+I_Vendite!AV31</f>
        <v>0</v>
      </c>
      <c r="AW31" s="52">
        <f>+I_Vendite!AW31</f>
        <v>0</v>
      </c>
      <c r="AX31" s="52">
        <f>+I_Vendite!AX31</f>
        <v>0</v>
      </c>
      <c r="AY31" s="52">
        <f>+I_Vendite!AY31</f>
        <v>0</v>
      </c>
      <c r="AZ31" s="52">
        <f>+I_Vendite!AZ31</f>
        <v>0</v>
      </c>
      <c r="BA31" s="52">
        <f>+I_Vendite!BA31</f>
        <v>0</v>
      </c>
      <c r="BB31" s="52">
        <f>+I_Vendite!BB31</f>
        <v>0</v>
      </c>
      <c r="BC31" s="52">
        <f>+I_Vendite!BC31</f>
        <v>0</v>
      </c>
      <c r="BD31" s="52">
        <f>+I_Vendite!BD31</f>
        <v>0</v>
      </c>
      <c r="BE31" s="52">
        <f>+I_Vendite!BE31</f>
        <v>0</v>
      </c>
      <c r="BF31" s="52">
        <f>+I_Vendite!BF31</f>
        <v>0</v>
      </c>
      <c r="BG31" s="52">
        <f>+I_Vendite!BG31</f>
        <v>0</v>
      </c>
      <c r="BH31" s="52">
        <f>+I_Vendite!BH31</f>
        <v>0</v>
      </c>
      <c r="BI31" s="52">
        <f>+I_Vendite!BI31</f>
        <v>0</v>
      </c>
      <c r="BJ31" s="52">
        <f>+I_Vendite!BJ31</f>
        <v>0</v>
      </c>
      <c r="BK31" s="52">
        <f>+I_Vendite!BK31</f>
        <v>0</v>
      </c>
    </row>
    <row r="32" spans="2:63" x14ac:dyDescent="0.25">
      <c r="B32" t="str">
        <f t="shared" si="2"/>
        <v>Servizio 7</v>
      </c>
      <c r="D32" s="52">
        <f>+I_Vendite!D32</f>
        <v>0</v>
      </c>
      <c r="E32" s="52">
        <f>+I_Vendite!E32</f>
        <v>0</v>
      </c>
      <c r="F32" s="52">
        <f>+I_Vendite!F32</f>
        <v>0</v>
      </c>
      <c r="G32" s="52">
        <f>+I_Vendite!G32</f>
        <v>0</v>
      </c>
      <c r="H32" s="52">
        <f>+I_Vendite!H32</f>
        <v>0</v>
      </c>
      <c r="I32" s="52">
        <f>+I_Vendite!I32</f>
        <v>0</v>
      </c>
      <c r="J32" s="52">
        <f>+I_Vendite!J32</f>
        <v>0</v>
      </c>
      <c r="K32" s="52">
        <f>+I_Vendite!K32</f>
        <v>0</v>
      </c>
      <c r="L32" s="52">
        <f>+I_Vendite!L32</f>
        <v>0</v>
      </c>
      <c r="M32" s="52">
        <f>+I_Vendite!M32</f>
        <v>0</v>
      </c>
      <c r="N32" s="52">
        <f>+I_Vendite!N32</f>
        <v>0</v>
      </c>
      <c r="O32" s="52">
        <f>+I_Vendite!O32</f>
        <v>0</v>
      </c>
      <c r="P32" s="52">
        <f>+I_Vendite!P32</f>
        <v>0</v>
      </c>
      <c r="Q32" s="52">
        <f>+I_Vendite!Q32</f>
        <v>0</v>
      </c>
      <c r="R32" s="52">
        <f>+I_Vendite!R32</f>
        <v>0</v>
      </c>
      <c r="S32" s="52">
        <f>+I_Vendite!S32</f>
        <v>0</v>
      </c>
      <c r="T32" s="52">
        <f>+I_Vendite!T32</f>
        <v>0</v>
      </c>
      <c r="U32" s="52">
        <f>+I_Vendite!U32</f>
        <v>0</v>
      </c>
      <c r="V32" s="52">
        <f>+I_Vendite!V32</f>
        <v>0</v>
      </c>
      <c r="W32" s="52">
        <f>+I_Vendite!W32</f>
        <v>0</v>
      </c>
      <c r="X32" s="52">
        <f>+I_Vendite!X32</f>
        <v>0</v>
      </c>
      <c r="Y32" s="52">
        <f>+I_Vendite!Y32</f>
        <v>0</v>
      </c>
      <c r="Z32" s="52">
        <f>+I_Vendite!Z32</f>
        <v>0</v>
      </c>
      <c r="AA32" s="52">
        <f>+I_Vendite!AA32</f>
        <v>0</v>
      </c>
      <c r="AB32" s="52">
        <f>+I_Vendite!AB32</f>
        <v>0</v>
      </c>
      <c r="AC32" s="52">
        <f>+I_Vendite!AC32</f>
        <v>0</v>
      </c>
      <c r="AD32" s="52">
        <f>+I_Vendite!AD32</f>
        <v>0</v>
      </c>
      <c r="AE32" s="52">
        <f>+I_Vendite!AE32</f>
        <v>0</v>
      </c>
      <c r="AF32" s="52">
        <f>+I_Vendite!AF32</f>
        <v>0</v>
      </c>
      <c r="AG32" s="52">
        <f>+I_Vendite!AG32</f>
        <v>0</v>
      </c>
      <c r="AH32" s="52">
        <f>+I_Vendite!AH32</f>
        <v>0</v>
      </c>
      <c r="AI32" s="52">
        <f>+I_Vendite!AI32</f>
        <v>0</v>
      </c>
      <c r="AJ32" s="52">
        <f>+I_Vendite!AJ32</f>
        <v>0</v>
      </c>
      <c r="AK32" s="52">
        <f>+I_Vendite!AK32</f>
        <v>0</v>
      </c>
      <c r="AL32" s="52">
        <f>+I_Vendite!AL32</f>
        <v>0</v>
      </c>
      <c r="AM32" s="52">
        <f>+I_Vendite!AM32</f>
        <v>0</v>
      </c>
      <c r="AN32" s="52">
        <f>+I_Vendite!AN32</f>
        <v>0</v>
      </c>
      <c r="AO32" s="52">
        <f>+I_Vendite!AO32</f>
        <v>0</v>
      </c>
      <c r="AP32" s="52">
        <f>+I_Vendite!AP32</f>
        <v>0</v>
      </c>
      <c r="AQ32" s="52">
        <f>+I_Vendite!AQ32</f>
        <v>0</v>
      </c>
      <c r="AR32" s="52">
        <f>+I_Vendite!AR32</f>
        <v>0</v>
      </c>
      <c r="AS32" s="52">
        <f>+I_Vendite!AS32</f>
        <v>0</v>
      </c>
      <c r="AT32" s="52">
        <f>+I_Vendite!AT32</f>
        <v>0</v>
      </c>
      <c r="AU32" s="52">
        <f>+I_Vendite!AU32</f>
        <v>0</v>
      </c>
      <c r="AV32" s="52">
        <f>+I_Vendite!AV32</f>
        <v>0</v>
      </c>
      <c r="AW32" s="52">
        <f>+I_Vendite!AW32</f>
        <v>0</v>
      </c>
      <c r="AX32" s="52">
        <f>+I_Vendite!AX32</f>
        <v>0</v>
      </c>
      <c r="AY32" s="52">
        <f>+I_Vendite!AY32</f>
        <v>0</v>
      </c>
      <c r="AZ32" s="52">
        <f>+I_Vendite!AZ32</f>
        <v>0</v>
      </c>
      <c r="BA32" s="52">
        <f>+I_Vendite!BA32</f>
        <v>0</v>
      </c>
      <c r="BB32" s="52">
        <f>+I_Vendite!BB32</f>
        <v>0</v>
      </c>
      <c r="BC32" s="52">
        <f>+I_Vendite!BC32</f>
        <v>0</v>
      </c>
      <c r="BD32" s="52">
        <f>+I_Vendite!BD32</f>
        <v>0</v>
      </c>
      <c r="BE32" s="52">
        <f>+I_Vendite!BE32</f>
        <v>0</v>
      </c>
      <c r="BF32" s="52">
        <f>+I_Vendite!BF32</f>
        <v>0</v>
      </c>
      <c r="BG32" s="52">
        <f>+I_Vendite!BG32</f>
        <v>0</v>
      </c>
      <c r="BH32" s="52">
        <f>+I_Vendite!BH32</f>
        <v>0</v>
      </c>
      <c r="BI32" s="52">
        <f>+I_Vendite!BI32</f>
        <v>0</v>
      </c>
      <c r="BJ32" s="52">
        <f>+I_Vendite!BJ32</f>
        <v>0</v>
      </c>
      <c r="BK32" s="52">
        <f>+I_Vendite!BK32</f>
        <v>0</v>
      </c>
    </row>
    <row r="33" spans="2:63" x14ac:dyDescent="0.25">
      <c r="B33" t="str">
        <f t="shared" si="2"/>
        <v>Servizio 8</v>
      </c>
      <c r="D33" s="52">
        <f>+I_Vendite!D33</f>
        <v>0</v>
      </c>
      <c r="E33" s="52">
        <f>+I_Vendite!E33</f>
        <v>0</v>
      </c>
      <c r="F33" s="52">
        <f>+I_Vendite!F33</f>
        <v>0</v>
      </c>
      <c r="G33" s="52">
        <f>+I_Vendite!G33</f>
        <v>0</v>
      </c>
      <c r="H33" s="52">
        <f>+I_Vendite!H33</f>
        <v>0</v>
      </c>
      <c r="I33" s="52">
        <f>+I_Vendite!I33</f>
        <v>0</v>
      </c>
      <c r="J33" s="52">
        <f>+I_Vendite!J33</f>
        <v>0</v>
      </c>
      <c r="K33" s="52">
        <f>+I_Vendite!K33</f>
        <v>0</v>
      </c>
      <c r="L33" s="52">
        <f>+I_Vendite!L33</f>
        <v>0</v>
      </c>
      <c r="M33" s="52">
        <f>+I_Vendite!M33</f>
        <v>0</v>
      </c>
      <c r="N33" s="52">
        <f>+I_Vendite!N33</f>
        <v>0</v>
      </c>
      <c r="O33" s="52">
        <f>+I_Vendite!O33</f>
        <v>0</v>
      </c>
      <c r="P33" s="52">
        <f>+I_Vendite!P33</f>
        <v>0</v>
      </c>
      <c r="Q33" s="52">
        <f>+I_Vendite!Q33</f>
        <v>0</v>
      </c>
      <c r="R33" s="52">
        <f>+I_Vendite!R33</f>
        <v>0</v>
      </c>
      <c r="S33" s="52">
        <f>+I_Vendite!S33</f>
        <v>0</v>
      </c>
      <c r="T33" s="52">
        <f>+I_Vendite!T33</f>
        <v>0</v>
      </c>
      <c r="U33" s="52">
        <f>+I_Vendite!U33</f>
        <v>0</v>
      </c>
      <c r="V33" s="52">
        <f>+I_Vendite!V33</f>
        <v>0</v>
      </c>
      <c r="W33" s="52">
        <f>+I_Vendite!W33</f>
        <v>0</v>
      </c>
      <c r="X33" s="52">
        <f>+I_Vendite!X33</f>
        <v>0</v>
      </c>
      <c r="Y33" s="52">
        <f>+I_Vendite!Y33</f>
        <v>0</v>
      </c>
      <c r="Z33" s="52">
        <f>+I_Vendite!Z33</f>
        <v>0</v>
      </c>
      <c r="AA33" s="52">
        <f>+I_Vendite!AA33</f>
        <v>0</v>
      </c>
      <c r="AB33" s="52">
        <f>+I_Vendite!AB33</f>
        <v>0</v>
      </c>
      <c r="AC33" s="52">
        <f>+I_Vendite!AC33</f>
        <v>0</v>
      </c>
      <c r="AD33" s="52">
        <f>+I_Vendite!AD33</f>
        <v>0</v>
      </c>
      <c r="AE33" s="52">
        <f>+I_Vendite!AE33</f>
        <v>0</v>
      </c>
      <c r="AF33" s="52">
        <f>+I_Vendite!AF33</f>
        <v>0</v>
      </c>
      <c r="AG33" s="52">
        <f>+I_Vendite!AG33</f>
        <v>0</v>
      </c>
      <c r="AH33" s="52">
        <f>+I_Vendite!AH33</f>
        <v>0</v>
      </c>
      <c r="AI33" s="52">
        <f>+I_Vendite!AI33</f>
        <v>0</v>
      </c>
      <c r="AJ33" s="52">
        <f>+I_Vendite!AJ33</f>
        <v>0</v>
      </c>
      <c r="AK33" s="52">
        <f>+I_Vendite!AK33</f>
        <v>0</v>
      </c>
      <c r="AL33" s="52">
        <f>+I_Vendite!AL33</f>
        <v>0</v>
      </c>
      <c r="AM33" s="52">
        <f>+I_Vendite!AM33</f>
        <v>0</v>
      </c>
      <c r="AN33" s="52">
        <f>+I_Vendite!AN33</f>
        <v>0</v>
      </c>
      <c r="AO33" s="52">
        <f>+I_Vendite!AO33</f>
        <v>0</v>
      </c>
      <c r="AP33" s="52">
        <f>+I_Vendite!AP33</f>
        <v>0</v>
      </c>
      <c r="AQ33" s="52">
        <f>+I_Vendite!AQ33</f>
        <v>0</v>
      </c>
      <c r="AR33" s="52">
        <f>+I_Vendite!AR33</f>
        <v>0</v>
      </c>
      <c r="AS33" s="52">
        <f>+I_Vendite!AS33</f>
        <v>0</v>
      </c>
      <c r="AT33" s="52">
        <f>+I_Vendite!AT33</f>
        <v>0</v>
      </c>
      <c r="AU33" s="52">
        <f>+I_Vendite!AU33</f>
        <v>0</v>
      </c>
      <c r="AV33" s="52">
        <f>+I_Vendite!AV33</f>
        <v>0</v>
      </c>
      <c r="AW33" s="52">
        <f>+I_Vendite!AW33</f>
        <v>0</v>
      </c>
      <c r="AX33" s="52">
        <f>+I_Vendite!AX33</f>
        <v>0</v>
      </c>
      <c r="AY33" s="52">
        <f>+I_Vendite!AY33</f>
        <v>0</v>
      </c>
      <c r="AZ33" s="52">
        <f>+I_Vendite!AZ33</f>
        <v>0</v>
      </c>
      <c r="BA33" s="52">
        <f>+I_Vendite!BA33</f>
        <v>0</v>
      </c>
      <c r="BB33" s="52">
        <f>+I_Vendite!BB33</f>
        <v>0</v>
      </c>
      <c r="BC33" s="52">
        <f>+I_Vendite!BC33</f>
        <v>0</v>
      </c>
      <c r="BD33" s="52">
        <f>+I_Vendite!BD33</f>
        <v>0</v>
      </c>
      <c r="BE33" s="52">
        <f>+I_Vendite!BE33</f>
        <v>0</v>
      </c>
      <c r="BF33" s="52">
        <f>+I_Vendite!BF33</f>
        <v>0</v>
      </c>
      <c r="BG33" s="52">
        <f>+I_Vendite!BG33</f>
        <v>0</v>
      </c>
      <c r="BH33" s="52">
        <f>+I_Vendite!BH33</f>
        <v>0</v>
      </c>
      <c r="BI33" s="52">
        <f>+I_Vendite!BI33</f>
        <v>0</v>
      </c>
      <c r="BJ33" s="52">
        <f>+I_Vendite!BJ33</f>
        <v>0</v>
      </c>
      <c r="BK33" s="52">
        <f>+I_Vendite!BK33</f>
        <v>0</v>
      </c>
    </row>
    <row r="34" spans="2:63" x14ac:dyDescent="0.25">
      <c r="B34" t="str">
        <f t="shared" si="2"/>
        <v>Servizio 9</v>
      </c>
      <c r="D34" s="52">
        <f>+I_Vendite!D34</f>
        <v>0</v>
      </c>
      <c r="E34" s="52">
        <f>+I_Vendite!E34</f>
        <v>0</v>
      </c>
      <c r="F34" s="52">
        <f>+I_Vendite!F34</f>
        <v>0</v>
      </c>
      <c r="G34" s="52">
        <f>+I_Vendite!G34</f>
        <v>0</v>
      </c>
      <c r="H34" s="52">
        <f>+I_Vendite!H34</f>
        <v>0</v>
      </c>
      <c r="I34" s="52">
        <f>+I_Vendite!I34</f>
        <v>0</v>
      </c>
      <c r="J34" s="52">
        <f>+I_Vendite!J34</f>
        <v>0</v>
      </c>
      <c r="K34" s="52">
        <f>+I_Vendite!K34</f>
        <v>0</v>
      </c>
      <c r="L34" s="52">
        <f>+I_Vendite!L34</f>
        <v>0</v>
      </c>
      <c r="M34" s="52">
        <f>+I_Vendite!M34</f>
        <v>0</v>
      </c>
      <c r="N34" s="52">
        <f>+I_Vendite!N34</f>
        <v>0</v>
      </c>
      <c r="O34" s="52">
        <f>+I_Vendite!O34</f>
        <v>0</v>
      </c>
      <c r="P34" s="52">
        <f>+I_Vendite!P34</f>
        <v>0</v>
      </c>
      <c r="Q34" s="52">
        <f>+I_Vendite!Q34</f>
        <v>0</v>
      </c>
      <c r="R34" s="52">
        <f>+I_Vendite!R34</f>
        <v>0</v>
      </c>
      <c r="S34" s="52">
        <f>+I_Vendite!S34</f>
        <v>0</v>
      </c>
      <c r="T34" s="52">
        <f>+I_Vendite!T34</f>
        <v>0</v>
      </c>
      <c r="U34" s="52">
        <f>+I_Vendite!U34</f>
        <v>0</v>
      </c>
      <c r="V34" s="52">
        <f>+I_Vendite!V34</f>
        <v>0</v>
      </c>
      <c r="W34" s="52">
        <f>+I_Vendite!W34</f>
        <v>0</v>
      </c>
      <c r="X34" s="52">
        <f>+I_Vendite!X34</f>
        <v>0</v>
      </c>
      <c r="Y34" s="52">
        <f>+I_Vendite!Y34</f>
        <v>0</v>
      </c>
      <c r="Z34" s="52">
        <f>+I_Vendite!Z34</f>
        <v>0</v>
      </c>
      <c r="AA34" s="52">
        <f>+I_Vendite!AA34</f>
        <v>0</v>
      </c>
      <c r="AB34" s="52">
        <f>+I_Vendite!AB34</f>
        <v>0</v>
      </c>
      <c r="AC34" s="52">
        <f>+I_Vendite!AC34</f>
        <v>0</v>
      </c>
      <c r="AD34" s="52">
        <f>+I_Vendite!AD34</f>
        <v>0</v>
      </c>
      <c r="AE34" s="52">
        <f>+I_Vendite!AE34</f>
        <v>0</v>
      </c>
      <c r="AF34" s="52">
        <f>+I_Vendite!AF34</f>
        <v>0</v>
      </c>
      <c r="AG34" s="52">
        <f>+I_Vendite!AG34</f>
        <v>0</v>
      </c>
      <c r="AH34" s="52">
        <f>+I_Vendite!AH34</f>
        <v>0</v>
      </c>
      <c r="AI34" s="52">
        <f>+I_Vendite!AI34</f>
        <v>0</v>
      </c>
      <c r="AJ34" s="52">
        <f>+I_Vendite!AJ34</f>
        <v>0</v>
      </c>
      <c r="AK34" s="52">
        <f>+I_Vendite!AK34</f>
        <v>0</v>
      </c>
      <c r="AL34" s="52">
        <f>+I_Vendite!AL34</f>
        <v>0</v>
      </c>
      <c r="AM34" s="52">
        <f>+I_Vendite!AM34</f>
        <v>0</v>
      </c>
      <c r="AN34" s="52">
        <f>+I_Vendite!AN34</f>
        <v>0</v>
      </c>
      <c r="AO34" s="52">
        <f>+I_Vendite!AO34</f>
        <v>0</v>
      </c>
      <c r="AP34" s="52">
        <f>+I_Vendite!AP34</f>
        <v>0</v>
      </c>
      <c r="AQ34" s="52">
        <f>+I_Vendite!AQ34</f>
        <v>0</v>
      </c>
      <c r="AR34" s="52">
        <f>+I_Vendite!AR34</f>
        <v>0</v>
      </c>
      <c r="AS34" s="52">
        <f>+I_Vendite!AS34</f>
        <v>0</v>
      </c>
      <c r="AT34" s="52">
        <f>+I_Vendite!AT34</f>
        <v>0</v>
      </c>
      <c r="AU34" s="52">
        <f>+I_Vendite!AU34</f>
        <v>0</v>
      </c>
      <c r="AV34" s="52">
        <f>+I_Vendite!AV34</f>
        <v>0</v>
      </c>
      <c r="AW34" s="52">
        <f>+I_Vendite!AW34</f>
        <v>0</v>
      </c>
      <c r="AX34" s="52">
        <f>+I_Vendite!AX34</f>
        <v>0</v>
      </c>
      <c r="AY34" s="52">
        <f>+I_Vendite!AY34</f>
        <v>0</v>
      </c>
      <c r="AZ34" s="52">
        <f>+I_Vendite!AZ34</f>
        <v>0</v>
      </c>
      <c r="BA34" s="52">
        <f>+I_Vendite!BA34</f>
        <v>0</v>
      </c>
      <c r="BB34" s="52">
        <f>+I_Vendite!BB34</f>
        <v>0</v>
      </c>
      <c r="BC34" s="52">
        <f>+I_Vendite!BC34</f>
        <v>0</v>
      </c>
      <c r="BD34" s="52">
        <f>+I_Vendite!BD34</f>
        <v>0</v>
      </c>
      <c r="BE34" s="52">
        <f>+I_Vendite!BE34</f>
        <v>0</v>
      </c>
      <c r="BF34" s="52">
        <f>+I_Vendite!BF34</f>
        <v>0</v>
      </c>
      <c r="BG34" s="52">
        <f>+I_Vendite!BG34</f>
        <v>0</v>
      </c>
      <c r="BH34" s="52">
        <f>+I_Vendite!BH34</f>
        <v>0</v>
      </c>
      <c r="BI34" s="52">
        <f>+I_Vendite!BI34</f>
        <v>0</v>
      </c>
      <c r="BJ34" s="52">
        <f>+I_Vendite!BJ34</f>
        <v>0</v>
      </c>
      <c r="BK34" s="52">
        <f>+I_Vendite!BK34</f>
        <v>0</v>
      </c>
    </row>
    <row r="35" spans="2:63" x14ac:dyDescent="0.25">
      <c r="B35" t="str">
        <f t="shared" si="2"/>
        <v>Servizio 10</v>
      </c>
      <c r="D35" s="52">
        <f>+I_Vendite!D35</f>
        <v>0</v>
      </c>
      <c r="E35" s="52">
        <f>+I_Vendite!E35</f>
        <v>0</v>
      </c>
      <c r="F35" s="52">
        <f>+I_Vendite!F35</f>
        <v>0</v>
      </c>
      <c r="G35" s="52">
        <f>+I_Vendite!G35</f>
        <v>0</v>
      </c>
      <c r="H35" s="52">
        <f>+I_Vendite!H35</f>
        <v>0</v>
      </c>
      <c r="I35" s="52">
        <f>+I_Vendite!I35</f>
        <v>0</v>
      </c>
      <c r="J35" s="52">
        <f>+I_Vendite!J35</f>
        <v>0</v>
      </c>
      <c r="K35" s="52">
        <f>+I_Vendite!K35</f>
        <v>0</v>
      </c>
      <c r="L35" s="52">
        <f>+I_Vendite!L35</f>
        <v>0</v>
      </c>
      <c r="M35" s="52">
        <f>+I_Vendite!M35</f>
        <v>0</v>
      </c>
      <c r="N35" s="52">
        <f>+I_Vendite!N35</f>
        <v>0</v>
      </c>
      <c r="O35" s="52">
        <f>+I_Vendite!O35</f>
        <v>0</v>
      </c>
      <c r="P35" s="52">
        <f>+I_Vendite!P35</f>
        <v>0</v>
      </c>
      <c r="Q35" s="52">
        <f>+I_Vendite!Q35</f>
        <v>0</v>
      </c>
      <c r="R35" s="52">
        <f>+I_Vendite!R35</f>
        <v>0</v>
      </c>
      <c r="S35" s="52">
        <f>+I_Vendite!S35</f>
        <v>0</v>
      </c>
      <c r="T35" s="52">
        <f>+I_Vendite!T35</f>
        <v>0</v>
      </c>
      <c r="U35" s="52">
        <f>+I_Vendite!U35</f>
        <v>0</v>
      </c>
      <c r="V35" s="52">
        <f>+I_Vendite!V35</f>
        <v>0</v>
      </c>
      <c r="W35" s="52">
        <f>+I_Vendite!W35</f>
        <v>0</v>
      </c>
      <c r="X35" s="52">
        <f>+I_Vendite!X35</f>
        <v>0</v>
      </c>
      <c r="Y35" s="52">
        <f>+I_Vendite!Y35</f>
        <v>0</v>
      </c>
      <c r="Z35" s="52">
        <f>+I_Vendite!Z35</f>
        <v>0</v>
      </c>
      <c r="AA35" s="52">
        <f>+I_Vendite!AA35</f>
        <v>0</v>
      </c>
      <c r="AB35" s="52">
        <f>+I_Vendite!AB35</f>
        <v>0</v>
      </c>
      <c r="AC35" s="52">
        <f>+I_Vendite!AC35</f>
        <v>0</v>
      </c>
      <c r="AD35" s="52">
        <f>+I_Vendite!AD35</f>
        <v>0</v>
      </c>
      <c r="AE35" s="52">
        <f>+I_Vendite!AE35</f>
        <v>0</v>
      </c>
      <c r="AF35" s="52">
        <f>+I_Vendite!AF35</f>
        <v>0</v>
      </c>
      <c r="AG35" s="52">
        <f>+I_Vendite!AG35</f>
        <v>0</v>
      </c>
      <c r="AH35" s="52">
        <f>+I_Vendite!AH35</f>
        <v>0</v>
      </c>
      <c r="AI35" s="52">
        <f>+I_Vendite!AI35</f>
        <v>0</v>
      </c>
      <c r="AJ35" s="52">
        <f>+I_Vendite!AJ35</f>
        <v>0</v>
      </c>
      <c r="AK35" s="52">
        <f>+I_Vendite!AK35</f>
        <v>0</v>
      </c>
      <c r="AL35" s="52">
        <f>+I_Vendite!AL35</f>
        <v>0</v>
      </c>
      <c r="AM35" s="52">
        <f>+I_Vendite!AM35</f>
        <v>0</v>
      </c>
      <c r="AN35" s="52">
        <f>+I_Vendite!AN35</f>
        <v>0</v>
      </c>
      <c r="AO35" s="52">
        <f>+I_Vendite!AO35</f>
        <v>0</v>
      </c>
      <c r="AP35" s="52">
        <f>+I_Vendite!AP35</f>
        <v>0</v>
      </c>
      <c r="AQ35" s="52">
        <f>+I_Vendite!AQ35</f>
        <v>0</v>
      </c>
      <c r="AR35" s="52">
        <f>+I_Vendite!AR35</f>
        <v>0</v>
      </c>
      <c r="AS35" s="52">
        <f>+I_Vendite!AS35</f>
        <v>0</v>
      </c>
      <c r="AT35" s="52">
        <f>+I_Vendite!AT35</f>
        <v>0</v>
      </c>
      <c r="AU35" s="52">
        <f>+I_Vendite!AU35</f>
        <v>0</v>
      </c>
      <c r="AV35" s="52">
        <f>+I_Vendite!AV35</f>
        <v>0</v>
      </c>
      <c r="AW35" s="52">
        <f>+I_Vendite!AW35</f>
        <v>0</v>
      </c>
      <c r="AX35" s="52">
        <f>+I_Vendite!AX35</f>
        <v>0</v>
      </c>
      <c r="AY35" s="52">
        <f>+I_Vendite!AY35</f>
        <v>0</v>
      </c>
      <c r="AZ35" s="52">
        <f>+I_Vendite!AZ35</f>
        <v>0</v>
      </c>
      <c r="BA35" s="52">
        <f>+I_Vendite!BA35</f>
        <v>0</v>
      </c>
      <c r="BB35" s="52">
        <f>+I_Vendite!BB35</f>
        <v>0</v>
      </c>
      <c r="BC35" s="52">
        <f>+I_Vendite!BC35</f>
        <v>0</v>
      </c>
      <c r="BD35" s="52">
        <f>+I_Vendite!BD35</f>
        <v>0</v>
      </c>
      <c r="BE35" s="52">
        <f>+I_Vendite!BE35</f>
        <v>0</v>
      </c>
      <c r="BF35" s="52">
        <f>+I_Vendite!BF35</f>
        <v>0</v>
      </c>
      <c r="BG35" s="52">
        <f>+I_Vendite!BG35</f>
        <v>0</v>
      </c>
      <c r="BH35" s="52">
        <f>+I_Vendite!BH35</f>
        <v>0</v>
      </c>
      <c r="BI35" s="52">
        <f>+I_Vendite!BI35</f>
        <v>0</v>
      </c>
      <c r="BJ35" s="52">
        <f>+I_Vendite!BJ35</f>
        <v>0</v>
      </c>
      <c r="BK35" s="52">
        <f>+I_Vendite!BK35</f>
        <v>0</v>
      </c>
    </row>
    <row r="36" spans="2:63" x14ac:dyDescent="0.25">
      <c r="B36" t="str">
        <f t="shared" si="2"/>
        <v>Servizio 11</v>
      </c>
      <c r="D36" s="52">
        <f>+I_Vendite!D36</f>
        <v>0</v>
      </c>
      <c r="E36" s="52">
        <f>+I_Vendite!E36</f>
        <v>0</v>
      </c>
      <c r="F36" s="52">
        <f>+I_Vendite!F36</f>
        <v>0</v>
      </c>
      <c r="G36" s="52">
        <f>+I_Vendite!G36</f>
        <v>0</v>
      </c>
      <c r="H36" s="52">
        <f>+I_Vendite!H36</f>
        <v>0</v>
      </c>
      <c r="I36" s="52">
        <f>+I_Vendite!I36</f>
        <v>0</v>
      </c>
      <c r="J36" s="52">
        <f>+I_Vendite!J36</f>
        <v>0</v>
      </c>
      <c r="K36" s="52">
        <f>+I_Vendite!K36</f>
        <v>0</v>
      </c>
      <c r="L36" s="52">
        <f>+I_Vendite!L36</f>
        <v>0</v>
      </c>
      <c r="M36" s="52">
        <f>+I_Vendite!M36</f>
        <v>0</v>
      </c>
      <c r="N36" s="52">
        <f>+I_Vendite!N36</f>
        <v>0</v>
      </c>
      <c r="O36" s="52">
        <f>+I_Vendite!O36</f>
        <v>0</v>
      </c>
      <c r="P36" s="52">
        <f>+I_Vendite!P36</f>
        <v>0</v>
      </c>
      <c r="Q36" s="52">
        <f>+I_Vendite!Q36</f>
        <v>0</v>
      </c>
      <c r="R36" s="52">
        <f>+I_Vendite!R36</f>
        <v>0</v>
      </c>
      <c r="S36" s="52">
        <f>+I_Vendite!S36</f>
        <v>0</v>
      </c>
      <c r="T36" s="52">
        <f>+I_Vendite!T36</f>
        <v>0</v>
      </c>
      <c r="U36" s="52">
        <f>+I_Vendite!U36</f>
        <v>0</v>
      </c>
      <c r="V36" s="52">
        <f>+I_Vendite!V36</f>
        <v>0</v>
      </c>
      <c r="W36" s="52">
        <f>+I_Vendite!W36</f>
        <v>0</v>
      </c>
      <c r="X36" s="52">
        <f>+I_Vendite!X36</f>
        <v>0</v>
      </c>
      <c r="Y36" s="52">
        <f>+I_Vendite!Y36</f>
        <v>0</v>
      </c>
      <c r="Z36" s="52">
        <f>+I_Vendite!Z36</f>
        <v>0</v>
      </c>
      <c r="AA36" s="52">
        <f>+I_Vendite!AA36</f>
        <v>0</v>
      </c>
      <c r="AB36" s="52">
        <f>+I_Vendite!AB36</f>
        <v>0</v>
      </c>
      <c r="AC36" s="52">
        <f>+I_Vendite!AC36</f>
        <v>0</v>
      </c>
      <c r="AD36" s="52">
        <f>+I_Vendite!AD36</f>
        <v>0</v>
      </c>
      <c r="AE36" s="52">
        <f>+I_Vendite!AE36</f>
        <v>0</v>
      </c>
      <c r="AF36" s="52">
        <f>+I_Vendite!AF36</f>
        <v>0</v>
      </c>
      <c r="AG36" s="52">
        <f>+I_Vendite!AG36</f>
        <v>0</v>
      </c>
      <c r="AH36" s="52">
        <f>+I_Vendite!AH36</f>
        <v>0</v>
      </c>
      <c r="AI36" s="52">
        <f>+I_Vendite!AI36</f>
        <v>0</v>
      </c>
      <c r="AJ36" s="52">
        <f>+I_Vendite!AJ36</f>
        <v>0</v>
      </c>
      <c r="AK36" s="52">
        <f>+I_Vendite!AK36</f>
        <v>0</v>
      </c>
      <c r="AL36" s="52">
        <f>+I_Vendite!AL36</f>
        <v>0</v>
      </c>
      <c r="AM36" s="52">
        <f>+I_Vendite!AM36</f>
        <v>0</v>
      </c>
      <c r="AN36" s="52">
        <f>+I_Vendite!AN36</f>
        <v>0</v>
      </c>
      <c r="AO36" s="52">
        <f>+I_Vendite!AO36</f>
        <v>0</v>
      </c>
      <c r="AP36" s="52">
        <f>+I_Vendite!AP36</f>
        <v>0</v>
      </c>
      <c r="AQ36" s="52">
        <f>+I_Vendite!AQ36</f>
        <v>0</v>
      </c>
      <c r="AR36" s="52">
        <f>+I_Vendite!AR36</f>
        <v>0</v>
      </c>
      <c r="AS36" s="52">
        <f>+I_Vendite!AS36</f>
        <v>0</v>
      </c>
      <c r="AT36" s="52">
        <f>+I_Vendite!AT36</f>
        <v>0</v>
      </c>
      <c r="AU36" s="52">
        <f>+I_Vendite!AU36</f>
        <v>0</v>
      </c>
      <c r="AV36" s="52">
        <f>+I_Vendite!AV36</f>
        <v>0</v>
      </c>
      <c r="AW36" s="52">
        <f>+I_Vendite!AW36</f>
        <v>0</v>
      </c>
      <c r="AX36" s="52">
        <f>+I_Vendite!AX36</f>
        <v>0</v>
      </c>
      <c r="AY36" s="52">
        <f>+I_Vendite!AY36</f>
        <v>0</v>
      </c>
      <c r="AZ36" s="52">
        <f>+I_Vendite!AZ36</f>
        <v>0</v>
      </c>
      <c r="BA36" s="52">
        <f>+I_Vendite!BA36</f>
        <v>0</v>
      </c>
      <c r="BB36" s="52">
        <f>+I_Vendite!BB36</f>
        <v>0</v>
      </c>
      <c r="BC36" s="52">
        <f>+I_Vendite!BC36</f>
        <v>0</v>
      </c>
      <c r="BD36" s="52">
        <f>+I_Vendite!BD36</f>
        <v>0</v>
      </c>
      <c r="BE36" s="52">
        <f>+I_Vendite!BE36</f>
        <v>0</v>
      </c>
      <c r="BF36" s="52">
        <f>+I_Vendite!BF36</f>
        <v>0</v>
      </c>
      <c r="BG36" s="52">
        <f>+I_Vendite!BG36</f>
        <v>0</v>
      </c>
      <c r="BH36" s="52">
        <f>+I_Vendite!BH36</f>
        <v>0</v>
      </c>
      <c r="BI36" s="52">
        <f>+I_Vendite!BI36</f>
        <v>0</v>
      </c>
      <c r="BJ36" s="52">
        <f>+I_Vendite!BJ36</f>
        <v>0</v>
      </c>
      <c r="BK36" s="52">
        <f>+I_Vendite!BK36</f>
        <v>0</v>
      </c>
    </row>
    <row r="37" spans="2:63" x14ac:dyDescent="0.25">
      <c r="B37" t="str">
        <f t="shared" si="2"/>
        <v>Servizio 12</v>
      </c>
      <c r="D37" s="52">
        <f>+I_Vendite!D37</f>
        <v>0</v>
      </c>
      <c r="E37" s="52">
        <f>+I_Vendite!E37</f>
        <v>0</v>
      </c>
      <c r="F37" s="52">
        <f>+I_Vendite!F37</f>
        <v>0</v>
      </c>
      <c r="G37" s="52">
        <f>+I_Vendite!G37</f>
        <v>0</v>
      </c>
      <c r="H37" s="52">
        <f>+I_Vendite!H37</f>
        <v>0</v>
      </c>
      <c r="I37" s="52">
        <f>+I_Vendite!I37</f>
        <v>0</v>
      </c>
      <c r="J37" s="52">
        <f>+I_Vendite!J37</f>
        <v>0</v>
      </c>
      <c r="K37" s="52">
        <f>+I_Vendite!K37</f>
        <v>0</v>
      </c>
      <c r="L37" s="52">
        <f>+I_Vendite!L37</f>
        <v>0</v>
      </c>
      <c r="M37" s="52">
        <f>+I_Vendite!M37</f>
        <v>0</v>
      </c>
      <c r="N37" s="52">
        <f>+I_Vendite!N37</f>
        <v>0</v>
      </c>
      <c r="O37" s="52">
        <f>+I_Vendite!O37</f>
        <v>0</v>
      </c>
      <c r="P37" s="52">
        <f>+I_Vendite!P37</f>
        <v>0</v>
      </c>
      <c r="Q37" s="52">
        <f>+I_Vendite!Q37</f>
        <v>0</v>
      </c>
      <c r="R37" s="52">
        <f>+I_Vendite!R37</f>
        <v>0</v>
      </c>
      <c r="S37" s="52">
        <f>+I_Vendite!S37</f>
        <v>0</v>
      </c>
      <c r="T37" s="52">
        <f>+I_Vendite!T37</f>
        <v>0</v>
      </c>
      <c r="U37" s="52">
        <f>+I_Vendite!U37</f>
        <v>0</v>
      </c>
      <c r="V37" s="52">
        <f>+I_Vendite!V37</f>
        <v>0</v>
      </c>
      <c r="W37" s="52">
        <f>+I_Vendite!W37</f>
        <v>0</v>
      </c>
      <c r="X37" s="52">
        <f>+I_Vendite!X37</f>
        <v>0</v>
      </c>
      <c r="Y37" s="52">
        <f>+I_Vendite!Y37</f>
        <v>0</v>
      </c>
      <c r="Z37" s="52">
        <f>+I_Vendite!Z37</f>
        <v>0</v>
      </c>
      <c r="AA37" s="52">
        <f>+I_Vendite!AA37</f>
        <v>0</v>
      </c>
      <c r="AB37" s="52">
        <f>+I_Vendite!AB37</f>
        <v>0</v>
      </c>
      <c r="AC37" s="52">
        <f>+I_Vendite!AC37</f>
        <v>0</v>
      </c>
      <c r="AD37" s="52">
        <f>+I_Vendite!AD37</f>
        <v>0</v>
      </c>
      <c r="AE37" s="52">
        <f>+I_Vendite!AE37</f>
        <v>0</v>
      </c>
      <c r="AF37" s="52">
        <f>+I_Vendite!AF37</f>
        <v>0</v>
      </c>
      <c r="AG37" s="52">
        <f>+I_Vendite!AG37</f>
        <v>0</v>
      </c>
      <c r="AH37" s="52">
        <f>+I_Vendite!AH37</f>
        <v>0</v>
      </c>
      <c r="AI37" s="52">
        <f>+I_Vendite!AI37</f>
        <v>0</v>
      </c>
      <c r="AJ37" s="52">
        <f>+I_Vendite!AJ37</f>
        <v>0</v>
      </c>
      <c r="AK37" s="52">
        <f>+I_Vendite!AK37</f>
        <v>0</v>
      </c>
      <c r="AL37" s="52">
        <f>+I_Vendite!AL37</f>
        <v>0</v>
      </c>
      <c r="AM37" s="52">
        <f>+I_Vendite!AM37</f>
        <v>0</v>
      </c>
      <c r="AN37" s="52">
        <f>+I_Vendite!AN37</f>
        <v>0</v>
      </c>
      <c r="AO37" s="52">
        <f>+I_Vendite!AO37</f>
        <v>0</v>
      </c>
      <c r="AP37" s="52">
        <f>+I_Vendite!AP37</f>
        <v>0</v>
      </c>
      <c r="AQ37" s="52">
        <f>+I_Vendite!AQ37</f>
        <v>0</v>
      </c>
      <c r="AR37" s="52">
        <f>+I_Vendite!AR37</f>
        <v>0</v>
      </c>
      <c r="AS37" s="52">
        <f>+I_Vendite!AS37</f>
        <v>0</v>
      </c>
      <c r="AT37" s="52">
        <f>+I_Vendite!AT37</f>
        <v>0</v>
      </c>
      <c r="AU37" s="52">
        <f>+I_Vendite!AU37</f>
        <v>0</v>
      </c>
      <c r="AV37" s="52">
        <f>+I_Vendite!AV37</f>
        <v>0</v>
      </c>
      <c r="AW37" s="52">
        <f>+I_Vendite!AW37</f>
        <v>0</v>
      </c>
      <c r="AX37" s="52">
        <f>+I_Vendite!AX37</f>
        <v>0</v>
      </c>
      <c r="AY37" s="52">
        <f>+I_Vendite!AY37</f>
        <v>0</v>
      </c>
      <c r="AZ37" s="52">
        <f>+I_Vendite!AZ37</f>
        <v>0</v>
      </c>
      <c r="BA37" s="52">
        <f>+I_Vendite!BA37</f>
        <v>0</v>
      </c>
      <c r="BB37" s="52">
        <f>+I_Vendite!BB37</f>
        <v>0</v>
      </c>
      <c r="BC37" s="52">
        <f>+I_Vendite!BC37</f>
        <v>0</v>
      </c>
      <c r="BD37" s="52">
        <f>+I_Vendite!BD37</f>
        <v>0</v>
      </c>
      <c r="BE37" s="52">
        <f>+I_Vendite!BE37</f>
        <v>0</v>
      </c>
      <c r="BF37" s="52">
        <f>+I_Vendite!BF37</f>
        <v>0</v>
      </c>
      <c r="BG37" s="52">
        <f>+I_Vendite!BG37</f>
        <v>0</v>
      </c>
      <c r="BH37" s="52">
        <f>+I_Vendite!BH37</f>
        <v>0</v>
      </c>
      <c r="BI37" s="52">
        <f>+I_Vendite!BI37</f>
        <v>0</v>
      </c>
      <c r="BJ37" s="52">
        <f>+I_Vendite!BJ37</f>
        <v>0</v>
      </c>
      <c r="BK37" s="52">
        <f>+I_Vendite!BK37</f>
        <v>0</v>
      </c>
    </row>
    <row r="38" spans="2:63" x14ac:dyDescent="0.25">
      <c r="B38" t="str">
        <f t="shared" si="2"/>
        <v>Servizio 13</v>
      </c>
      <c r="D38" s="52">
        <f>+I_Vendite!D38</f>
        <v>0</v>
      </c>
      <c r="E38" s="52">
        <f>+I_Vendite!E38</f>
        <v>0</v>
      </c>
      <c r="F38" s="52">
        <f>+I_Vendite!F38</f>
        <v>0</v>
      </c>
      <c r="G38" s="52">
        <f>+I_Vendite!G38</f>
        <v>0</v>
      </c>
      <c r="H38" s="52">
        <f>+I_Vendite!H38</f>
        <v>0</v>
      </c>
      <c r="I38" s="52">
        <f>+I_Vendite!I38</f>
        <v>0</v>
      </c>
      <c r="J38" s="52">
        <f>+I_Vendite!J38</f>
        <v>0</v>
      </c>
      <c r="K38" s="52">
        <f>+I_Vendite!K38</f>
        <v>0</v>
      </c>
      <c r="L38" s="52">
        <f>+I_Vendite!L38</f>
        <v>0</v>
      </c>
      <c r="M38" s="52">
        <f>+I_Vendite!M38</f>
        <v>0</v>
      </c>
      <c r="N38" s="52">
        <f>+I_Vendite!N38</f>
        <v>0</v>
      </c>
      <c r="O38" s="52">
        <f>+I_Vendite!O38</f>
        <v>0</v>
      </c>
      <c r="P38" s="52">
        <f>+I_Vendite!P38</f>
        <v>0</v>
      </c>
      <c r="Q38" s="52">
        <f>+I_Vendite!Q38</f>
        <v>0</v>
      </c>
      <c r="R38" s="52">
        <f>+I_Vendite!R38</f>
        <v>0</v>
      </c>
      <c r="S38" s="52">
        <f>+I_Vendite!S38</f>
        <v>0</v>
      </c>
      <c r="T38" s="52">
        <f>+I_Vendite!T38</f>
        <v>0</v>
      </c>
      <c r="U38" s="52">
        <f>+I_Vendite!U38</f>
        <v>0</v>
      </c>
      <c r="V38" s="52">
        <f>+I_Vendite!V38</f>
        <v>0</v>
      </c>
      <c r="W38" s="52">
        <f>+I_Vendite!W38</f>
        <v>0</v>
      </c>
      <c r="X38" s="52">
        <f>+I_Vendite!X38</f>
        <v>0</v>
      </c>
      <c r="Y38" s="52">
        <f>+I_Vendite!Y38</f>
        <v>0</v>
      </c>
      <c r="Z38" s="52">
        <f>+I_Vendite!Z38</f>
        <v>0</v>
      </c>
      <c r="AA38" s="52">
        <f>+I_Vendite!AA38</f>
        <v>0</v>
      </c>
      <c r="AB38" s="52">
        <f>+I_Vendite!AB38</f>
        <v>0</v>
      </c>
      <c r="AC38" s="52">
        <f>+I_Vendite!AC38</f>
        <v>0</v>
      </c>
      <c r="AD38" s="52">
        <f>+I_Vendite!AD38</f>
        <v>0</v>
      </c>
      <c r="AE38" s="52">
        <f>+I_Vendite!AE38</f>
        <v>0</v>
      </c>
      <c r="AF38" s="52">
        <f>+I_Vendite!AF38</f>
        <v>0</v>
      </c>
      <c r="AG38" s="52">
        <f>+I_Vendite!AG38</f>
        <v>0</v>
      </c>
      <c r="AH38" s="52">
        <f>+I_Vendite!AH38</f>
        <v>0</v>
      </c>
      <c r="AI38" s="52">
        <f>+I_Vendite!AI38</f>
        <v>0</v>
      </c>
      <c r="AJ38" s="52">
        <f>+I_Vendite!AJ38</f>
        <v>0</v>
      </c>
      <c r="AK38" s="52">
        <f>+I_Vendite!AK38</f>
        <v>0</v>
      </c>
      <c r="AL38" s="52">
        <f>+I_Vendite!AL38</f>
        <v>0</v>
      </c>
      <c r="AM38" s="52">
        <f>+I_Vendite!AM38</f>
        <v>0</v>
      </c>
      <c r="AN38" s="52">
        <f>+I_Vendite!AN38</f>
        <v>0</v>
      </c>
      <c r="AO38" s="52">
        <f>+I_Vendite!AO38</f>
        <v>0</v>
      </c>
      <c r="AP38" s="52">
        <f>+I_Vendite!AP38</f>
        <v>0</v>
      </c>
      <c r="AQ38" s="52">
        <f>+I_Vendite!AQ38</f>
        <v>0</v>
      </c>
      <c r="AR38" s="52">
        <f>+I_Vendite!AR38</f>
        <v>0</v>
      </c>
      <c r="AS38" s="52">
        <f>+I_Vendite!AS38</f>
        <v>0</v>
      </c>
      <c r="AT38" s="52">
        <f>+I_Vendite!AT38</f>
        <v>0</v>
      </c>
      <c r="AU38" s="52">
        <f>+I_Vendite!AU38</f>
        <v>0</v>
      </c>
      <c r="AV38" s="52">
        <f>+I_Vendite!AV38</f>
        <v>0</v>
      </c>
      <c r="AW38" s="52">
        <f>+I_Vendite!AW38</f>
        <v>0</v>
      </c>
      <c r="AX38" s="52">
        <f>+I_Vendite!AX38</f>
        <v>0</v>
      </c>
      <c r="AY38" s="52">
        <f>+I_Vendite!AY38</f>
        <v>0</v>
      </c>
      <c r="AZ38" s="52">
        <f>+I_Vendite!AZ38</f>
        <v>0</v>
      </c>
      <c r="BA38" s="52">
        <f>+I_Vendite!BA38</f>
        <v>0</v>
      </c>
      <c r="BB38" s="52">
        <f>+I_Vendite!BB38</f>
        <v>0</v>
      </c>
      <c r="BC38" s="52">
        <f>+I_Vendite!BC38</f>
        <v>0</v>
      </c>
      <c r="BD38" s="52">
        <f>+I_Vendite!BD38</f>
        <v>0</v>
      </c>
      <c r="BE38" s="52">
        <f>+I_Vendite!BE38</f>
        <v>0</v>
      </c>
      <c r="BF38" s="52">
        <f>+I_Vendite!BF38</f>
        <v>0</v>
      </c>
      <c r="BG38" s="52">
        <f>+I_Vendite!BG38</f>
        <v>0</v>
      </c>
      <c r="BH38" s="52">
        <f>+I_Vendite!BH38</f>
        <v>0</v>
      </c>
      <c r="BI38" s="52">
        <f>+I_Vendite!BI38</f>
        <v>0</v>
      </c>
      <c r="BJ38" s="52">
        <f>+I_Vendite!BJ38</f>
        <v>0</v>
      </c>
      <c r="BK38" s="52">
        <f>+I_Vendite!BK38</f>
        <v>0</v>
      </c>
    </row>
    <row r="39" spans="2:63" x14ac:dyDescent="0.25">
      <c r="B39" t="str">
        <f t="shared" si="2"/>
        <v>Servizio 14</v>
      </c>
      <c r="D39" s="52">
        <f>+I_Vendite!D39</f>
        <v>0</v>
      </c>
      <c r="E39" s="52">
        <f>+I_Vendite!E39</f>
        <v>0</v>
      </c>
      <c r="F39" s="52">
        <f>+I_Vendite!F39</f>
        <v>0</v>
      </c>
      <c r="G39" s="52">
        <f>+I_Vendite!G39</f>
        <v>0</v>
      </c>
      <c r="H39" s="52">
        <f>+I_Vendite!H39</f>
        <v>0</v>
      </c>
      <c r="I39" s="52">
        <f>+I_Vendite!I39</f>
        <v>0</v>
      </c>
      <c r="J39" s="52">
        <f>+I_Vendite!J39</f>
        <v>0</v>
      </c>
      <c r="K39" s="52">
        <f>+I_Vendite!K39</f>
        <v>0</v>
      </c>
      <c r="L39" s="52">
        <f>+I_Vendite!L39</f>
        <v>0</v>
      </c>
      <c r="M39" s="52">
        <f>+I_Vendite!M39</f>
        <v>0</v>
      </c>
      <c r="N39" s="52">
        <f>+I_Vendite!N39</f>
        <v>0</v>
      </c>
      <c r="O39" s="52">
        <f>+I_Vendite!O39</f>
        <v>0</v>
      </c>
      <c r="P39" s="52">
        <f>+I_Vendite!P39</f>
        <v>0</v>
      </c>
      <c r="Q39" s="52">
        <f>+I_Vendite!Q39</f>
        <v>0</v>
      </c>
      <c r="R39" s="52">
        <f>+I_Vendite!R39</f>
        <v>0</v>
      </c>
      <c r="S39" s="52">
        <f>+I_Vendite!S39</f>
        <v>0</v>
      </c>
      <c r="T39" s="52">
        <f>+I_Vendite!T39</f>
        <v>0</v>
      </c>
      <c r="U39" s="52">
        <f>+I_Vendite!U39</f>
        <v>0</v>
      </c>
      <c r="V39" s="52">
        <f>+I_Vendite!V39</f>
        <v>0</v>
      </c>
      <c r="W39" s="52">
        <f>+I_Vendite!W39</f>
        <v>0</v>
      </c>
      <c r="X39" s="52">
        <f>+I_Vendite!X39</f>
        <v>0</v>
      </c>
      <c r="Y39" s="52">
        <f>+I_Vendite!Y39</f>
        <v>0</v>
      </c>
      <c r="Z39" s="52">
        <f>+I_Vendite!Z39</f>
        <v>0</v>
      </c>
      <c r="AA39" s="52">
        <f>+I_Vendite!AA39</f>
        <v>0</v>
      </c>
      <c r="AB39" s="52">
        <f>+I_Vendite!AB39</f>
        <v>0</v>
      </c>
      <c r="AC39" s="52">
        <f>+I_Vendite!AC39</f>
        <v>0</v>
      </c>
      <c r="AD39" s="52">
        <f>+I_Vendite!AD39</f>
        <v>0</v>
      </c>
      <c r="AE39" s="52">
        <f>+I_Vendite!AE39</f>
        <v>0</v>
      </c>
      <c r="AF39" s="52">
        <f>+I_Vendite!AF39</f>
        <v>0</v>
      </c>
      <c r="AG39" s="52">
        <f>+I_Vendite!AG39</f>
        <v>0</v>
      </c>
      <c r="AH39" s="52">
        <f>+I_Vendite!AH39</f>
        <v>0</v>
      </c>
      <c r="AI39" s="52">
        <f>+I_Vendite!AI39</f>
        <v>0</v>
      </c>
      <c r="AJ39" s="52">
        <f>+I_Vendite!AJ39</f>
        <v>0</v>
      </c>
      <c r="AK39" s="52">
        <f>+I_Vendite!AK39</f>
        <v>0</v>
      </c>
      <c r="AL39" s="52">
        <f>+I_Vendite!AL39</f>
        <v>0</v>
      </c>
      <c r="AM39" s="52">
        <f>+I_Vendite!AM39</f>
        <v>0</v>
      </c>
      <c r="AN39" s="52">
        <f>+I_Vendite!AN39</f>
        <v>0</v>
      </c>
      <c r="AO39" s="52">
        <f>+I_Vendite!AO39</f>
        <v>0</v>
      </c>
      <c r="AP39" s="52">
        <f>+I_Vendite!AP39</f>
        <v>0</v>
      </c>
      <c r="AQ39" s="52">
        <f>+I_Vendite!AQ39</f>
        <v>0</v>
      </c>
      <c r="AR39" s="52">
        <f>+I_Vendite!AR39</f>
        <v>0</v>
      </c>
      <c r="AS39" s="52">
        <f>+I_Vendite!AS39</f>
        <v>0</v>
      </c>
      <c r="AT39" s="52">
        <f>+I_Vendite!AT39</f>
        <v>0</v>
      </c>
      <c r="AU39" s="52">
        <f>+I_Vendite!AU39</f>
        <v>0</v>
      </c>
      <c r="AV39" s="52">
        <f>+I_Vendite!AV39</f>
        <v>0</v>
      </c>
      <c r="AW39" s="52">
        <f>+I_Vendite!AW39</f>
        <v>0</v>
      </c>
      <c r="AX39" s="52">
        <f>+I_Vendite!AX39</f>
        <v>0</v>
      </c>
      <c r="AY39" s="52">
        <f>+I_Vendite!AY39</f>
        <v>0</v>
      </c>
      <c r="AZ39" s="52">
        <f>+I_Vendite!AZ39</f>
        <v>0</v>
      </c>
      <c r="BA39" s="52">
        <f>+I_Vendite!BA39</f>
        <v>0</v>
      </c>
      <c r="BB39" s="52">
        <f>+I_Vendite!BB39</f>
        <v>0</v>
      </c>
      <c r="BC39" s="52">
        <f>+I_Vendite!BC39</f>
        <v>0</v>
      </c>
      <c r="BD39" s="52">
        <f>+I_Vendite!BD39</f>
        <v>0</v>
      </c>
      <c r="BE39" s="52">
        <f>+I_Vendite!BE39</f>
        <v>0</v>
      </c>
      <c r="BF39" s="52">
        <f>+I_Vendite!BF39</f>
        <v>0</v>
      </c>
      <c r="BG39" s="52">
        <f>+I_Vendite!BG39</f>
        <v>0</v>
      </c>
      <c r="BH39" s="52">
        <f>+I_Vendite!BH39</f>
        <v>0</v>
      </c>
      <c r="BI39" s="52">
        <f>+I_Vendite!BI39</f>
        <v>0</v>
      </c>
      <c r="BJ39" s="52">
        <f>+I_Vendite!BJ39</f>
        <v>0</v>
      </c>
      <c r="BK39" s="52">
        <f>+I_Vendite!BK39</f>
        <v>0</v>
      </c>
    </row>
    <row r="40" spans="2:63" x14ac:dyDescent="0.25">
      <c r="B40" t="str">
        <f t="shared" si="2"/>
        <v>Servizio 15</v>
      </c>
      <c r="D40" s="52">
        <f>+I_Vendite!D40</f>
        <v>0</v>
      </c>
      <c r="E40" s="52">
        <f>+I_Vendite!E40</f>
        <v>0</v>
      </c>
      <c r="F40" s="52">
        <f>+I_Vendite!F40</f>
        <v>0</v>
      </c>
      <c r="G40" s="52">
        <f>+I_Vendite!G40</f>
        <v>0</v>
      </c>
      <c r="H40" s="52">
        <f>+I_Vendite!H40</f>
        <v>0</v>
      </c>
      <c r="I40" s="52">
        <f>+I_Vendite!I40</f>
        <v>0</v>
      </c>
      <c r="J40" s="52">
        <f>+I_Vendite!J40</f>
        <v>0</v>
      </c>
      <c r="K40" s="52">
        <f>+I_Vendite!K40</f>
        <v>0</v>
      </c>
      <c r="L40" s="52">
        <f>+I_Vendite!L40</f>
        <v>0</v>
      </c>
      <c r="M40" s="52">
        <f>+I_Vendite!M40</f>
        <v>0</v>
      </c>
      <c r="N40" s="52">
        <f>+I_Vendite!N40</f>
        <v>0</v>
      </c>
      <c r="O40" s="52">
        <f>+I_Vendite!O40</f>
        <v>0</v>
      </c>
      <c r="P40" s="52">
        <f>+I_Vendite!P40</f>
        <v>0</v>
      </c>
      <c r="Q40" s="52">
        <f>+I_Vendite!Q40</f>
        <v>0</v>
      </c>
      <c r="R40" s="52">
        <f>+I_Vendite!R40</f>
        <v>0</v>
      </c>
      <c r="S40" s="52">
        <f>+I_Vendite!S40</f>
        <v>0</v>
      </c>
      <c r="T40" s="52">
        <f>+I_Vendite!T40</f>
        <v>0</v>
      </c>
      <c r="U40" s="52">
        <f>+I_Vendite!U40</f>
        <v>0</v>
      </c>
      <c r="V40" s="52">
        <f>+I_Vendite!V40</f>
        <v>0</v>
      </c>
      <c r="W40" s="52">
        <f>+I_Vendite!W40</f>
        <v>0</v>
      </c>
      <c r="X40" s="52">
        <f>+I_Vendite!X40</f>
        <v>0</v>
      </c>
      <c r="Y40" s="52">
        <f>+I_Vendite!Y40</f>
        <v>0</v>
      </c>
      <c r="Z40" s="52">
        <f>+I_Vendite!Z40</f>
        <v>0</v>
      </c>
      <c r="AA40" s="52">
        <f>+I_Vendite!AA40</f>
        <v>0</v>
      </c>
      <c r="AB40" s="52">
        <f>+I_Vendite!AB40</f>
        <v>0</v>
      </c>
      <c r="AC40" s="52">
        <f>+I_Vendite!AC40</f>
        <v>0</v>
      </c>
      <c r="AD40" s="52">
        <f>+I_Vendite!AD40</f>
        <v>0</v>
      </c>
      <c r="AE40" s="52">
        <f>+I_Vendite!AE40</f>
        <v>0</v>
      </c>
      <c r="AF40" s="52">
        <f>+I_Vendite!AF40</f>
        <v>0</v>
      </c>
      <c r="AG40" s="52">
        <f>+I_Vendite!AG40</f>
        <v>0</v>
      </c>
      <c r="AH40" s="52">
        <f>+I_Vendite!AH40</f>
        <v>0</v>
      </c>
      <c r="AI40" s="52">
        <f>+I_Vendite!AI40</f>
        <v>0</v>
      </c>
      <c r="AJ40" s="52">
        <f>+I_Vendite!AJ40</f>
        <v>0</v>
      </c>
      <c r="AK40" s="52">
        <f>+I_Vendite!AK40</f>
        <v>0</v>
      </c>
      <c r="AL40" s="52">
        <f>+I_Vendite!AL40</f>
        <v>0</v>
      </c>
      <c r="AM40" s="52">
        <f>+I_Vendite!AM40</f>
        <v>0</v>
      </c>
      <c r="AN40" s="52">
        <f>+I_Vendite!AN40</f>
        <v>0</v>
      </c>
      <c r="AO40" s="52">
        <f>+I_Vendite!AO40</f>
        <v>0</v>
      </c>
      <c r="AP40" s="52">
        <f>+I_Vendite!AP40</f>
        <v>0</v>
      </c>
      <c r="AQ40" s="52">
        <f>+I_Vendite!AQ40</f>
        <v>0</v>
      </c>
      <c r="AR40" s="52">
        <f>+I_Vendite!AR40</f>
        <v>0</v>
      </c>
      <c r="AS40" s="52">
        <f>+I_Vendite!AS40</f>
        <v>0</v>
      </c>
      <c r="AT40" s="52">
        <f>+I_Vendite!AT40</f>
        <v>0</v>
      </c>
      <c r="AU40" s="52">
        <f>+I_Vendite!AU40</f>
        <v>0</v>
      </c>
      <c r="AV40" s="52">
        <f>+I_Vendite!AV40</f>
        <v>0</v>
      </c>
      <c r="AW40" s="52">
        <f>+I_Vendite!AW40</f>
        <v>0</v>
      </c>
      <c r="AX40" s="52">
        <f>+I_Vendite!AX40</f>
        <v>0</v>
      </c>
      <c r="AY40" s="52">
        <f>+I_Vendite!AY40</f>
        <v>0</v>
      </c>
      <c r="AZ40" s="52">
        <f>+I_Vendite!AZ40</f>
        <v>0</v>
      </c>
      <c r="BA40" s="52">
        <f>+I_Vendite!BA40</f>
        <v>0</v>
      </c>
      <c r="BB40" s="52">
        <f>+I_Vendite!BB40</f>
        <v>0</v>
      </c>
      <c r="BC40" s="52">
        <f>+I_Vendite!BC40</f>
        <v>0</v>
      </c>
      <c r="BD40" s="52">
        <f>+I_Vendite!BD40</f>
        <v>0</v>
      </c>
      <c r="BE40" s="52">
        <f>+I_Vendite!BE40</f>
        <v>0</v>
      </c>
      <c r="BF40" s="52">
        <f>+I_Vendite!BF40</f>
        <v>0</v>
      </c>
      <c r="BG40" s="52">
        <f>+I_Vendite!BG40</f>
        <v>0</v>
      </c>
      <c r="BH40" s="52">
        <f>+I_Vendite!BH40</f>
        <v>0</v>
      </c>
      <c r="BI40" s="52">
        <f>+I_Vendite!BI40</f>
        <v>0</v>
      </c>
      <c r="BJ40" s="52">
        <f>+I_Vendite!BJ40</f>
        <v>0</v>
      </c>
      <c r="BK40" s="52">
        <f>+I_Vendite!BK40</f>
        <v>0</v>
      </c>
    </row>
    <row r="41" spans="2:63" x14ac:dyDescent="0.25">
      <c r="B41" t="str">
        <f t="shared" si="2"/>
        <v>Servizio 16</v>
      </c>
      <c r="D41" s="52">
        <f>+I_Vendite!D41</f>
        <v>0</v>
      </c>
      <c r="E41" s="52">
        <f>+I_Vendite!E41</f>
        <v>0</v>
      </c>
      <c r="F41" s="52">
        <f>+I_Vendite!F41</f>
        <v>0</v>
      </c>
      <c r="G41" s="52">
        <f>+I_Vendite!G41</f>
        <v>0</v>
      </c>
      <c r="H41" s="52">
        <f>+I_Vendite!H41</f>
        <v>0</v>
      </c>
      <c r="I41" s="52">
        <f>+I_Vendite!I41</f>
        <v>0</v>
      </c>
      <c r="J41" s="52">
        <f>+I_Vendite!J41</f>
        <v>0</v>
      </c>
      <c r="K41" s="52">
        <f>+I_Vendite!K41</f>
        <v>0</v>
      </c>
      <c r="L41" s="52">
        <f>+I_Vendite!L41</f>
        <v>0</v>
      </c>
      <c r="M41" s="52">
        <f>+I_Vendite!M41</f>
        <v>0</v>
      </c>
      <c r="N41" s="52">
        <f>+I_Vendite!N41</f>
        <v>0</v>
      </c>
      <c r="O41" s="52">
        <f>+I_Vendite!O41</f>
        <v>0</v>
      </c>
      <c r="P41" s="52">
        <f>+I_Vendite!P41</f>
        <v>0</v>
      </c>
      <c r="Q41" s="52">
        <f>+I_Vendite!Q41</f>
        <v>0</v>
      </c>
      <c r="R41" s="52">
        <f>+I_Vendite!R41</f>
        <v>0</v>
      </c>
      <c r="S41" s="52">
        <f>+I_Vendite!S41</f>
        <v>0</v>
      </c>
      <c r="T41" s="52">
        <f>+I_Vendite!T41</f>
        <v>0</v>
      </c>
      <c r="U41" s="52">
        <f>+I_Vendite!U41</f>
        <v>0</v>
      </c>
      <c r="V41" s="52">
        <f>+I_Vendite!V41</f>
        <v>0</v>
      </c>
      <c r="W41" s="52">
        <f>+I_Vendite!W41</f>
        <v>0</v>
      </c>
      <c r="X41" s="52">
        <f>+I_Vendite!X41</f>
        <v>0</v>
      </c>
      <c r="Y41" s="52">
        <f>+I_Vendite!Y41</f>
        <v>0</v>
      </c>
      <c r="Z41" s="52">
        <f>+I_Vendite!Z41</f>
        <v>0</v>
      </c>
      <c r="AA41" s="52">
        <f>+I_Vendite!AA41</f>
        <v>0</v>
      </c>
      <c r="AB41" s="52">
        <f>+I_Vendite!AB41</f>
        <v>0</v>
      </c>
      <c r="AC41" s="52">
        <f>+I_Vendite!AC41</f>
        <v>0</v>
      </c>
      <c r="AD41" s="52">
        <f>+I_Vendite!AD41</f>
        <v>0</v>
      </c>
      <c r="AE41" s="52">
        <f>+I_Vendite!AE41</f>
        <v>0</v>
      </c>
      <c r="AF41" s="52">
        <f>+I_Vendite!AF41</f>
        <v>0</v>
      </c>
      <c r="AG41" s="52">
        <f>+I_Vendite!AG41</f>
        <v>0</v>
      </c>
      <c r="AH41" s="52">
        <f>+I_Vendite!AH41</f>
        <v>0</v>
      </c>
      <c r="AI41" s="52">
        <f>+I_Vendite!AI41</f>
        <v>0</v>
      </c>
      <c r="AJ41" s="52">
        <f>+I_Vendite!AJ41</f>
        <v>0</v>
      </c>
      <c r="AK41" s="52">
        <f>+I_Vendite!AK41</f>
        <v>0</v>
      </c>
      <c r="AL41" s="52">
        <f>+I_Vendite!AL41</f>
        <v>0</v>
      </c>
      <c r="AM41" s="52">
        <f>+I_Vendite!AM41</f>
        <v>0</v>
      </c>
      <c r="AN41" s="52">
        <f>+I_Vendite!AN41</f>
        <v>0</v>
      </c>
      <c r="AO41" s="52">
        <f>+I_Vendite!AO41</f>
        <v>0</v>
      </c>
      <c r="AP41" s="52">
        <f>+I_Vendite!AP41</f>
        <v>0</v>
      </c>
      <c r="AQ41" s="52">
        <f>+I_Vendite!AQ41</f>
        <v>0</v>
      </c>
      <c r="AR41" s="52">
        <f>+I_Vendite!AR41</f>
        <v>0</v>
      </c>
      <c r="AS41" s="52">
        <f>+I_Vendite!AS41</f>
        <v>0</v>
      </c>
      <c r="AT41" s="52">
        <f>+I_Vendite!AT41</f>
        <v>0</v>
      </c>
      <c r="AU41" s="52">
        <f>+I_Vendite!AU41</f>
        <v>0</v>
      </c>
      <c r="AV41" s="52">
        <f>+I_Vendite!AV41</f>
        <v>0</v>
      </c>
      <c r="AW41" s="52">
        <f>+I_Vendite!AW41</f>
        <v>0</v>
      </c>
      <c r="AX41" s="52">
        <f>+I_Vendite!AX41</f>
        <v>0</v>
      </c>
      <c r="AY41" s="52">
        <f>+I_Vendite!AY41</f>
        <v>0</v>
      </c>
      <c r="AZ41" s="52">
        <f>+I_Vendite!AZ41</f>
        <v>0</v>
      </c>
      <c r="BA41" s="52">
        <f>+I_Vendite!BA41</f>
        <v>0</v>
      </c>
      <c r="BB41" s="52">
        <f>+I_Vendite!BB41</f>
        <v>0</v>
      </c>
      <c r="BC41" s="52">
        <f>+I_Vendite!BC41</f>
        <v>0</v>
      </c>
      <c r="BD41" s="52">
        <f>+I_Vendite!BD41</f>
        <v>0</v>
      </c>
      <c r="BE41" s="52">
        <f>+I_Vendite!BE41</f>
        <v>0</v>
      </c>
      <c r="BF41" s="52">
        <f>+I_Vendite!BF41</f>
        <v>0</v>
      </c>
      <c r="BG41" s="52">
        <f>+I_Vendite!BG41</f>
        <v>0</v>
      </c>
      <c r="BH41" s="52">
        <f>+I_Vendite!BH41</f>
        <v>0</v>
      </c>
      <c r="BI41" s="52">
        <f>+I_Vendite!BI41</f>
        <v>0</v>
      </c>
      <c r="BJ41" s="52">
        <f>+I_Vendite!BJ41</f>
        <v>0</v>
      </c>
      <c r="BK41" s="52">
        <f>+I_Vendite!BK41</f>
        <v>0</v>
      </c>
    </row>
    <row r="42" spans="2:63" x14ac:dyDescent="0.25">
      <c r="B42" t="str">
        <f t="shared" si="2"/>
        <v>Servizio 17</v>
      </c>
      <c r="D42" s="52">
        <f>+I_Vendite!D42</f>
        <v>0</v>
      </c>
      <c r="E42" s="52">
        <f>+I_Vendite!E42</f>
        <v>0</v>
      </c>
      <c r="F42" s="52">
        <f>+I_Vendite!F42</f>
        <v>0</v>
      </c>
      <c r="G42" s="52">
        <f>+I_Vendite!G42</f>
        <v>0</v>
      </c>
      <c r="H42" s="52">
        <f>+I_Vendite!H42</f>
        <v>0</v>
      </c>
      <c r="I42" s="52">
        <f>+I_Vendite!I42</f>
        <v>0</v>
      </c>
      <c r="J42" s="52">
        <f>+I_Vendite!J42</f>
        <v>0</v>
      </c>
      <c r="K42" s="52">
        <f>+I_Vendite!K42</f>
        <v>0</v>
      </c>
      <c r="L42" s="52">
        <f>+I_Vendite!L42</f>
        <v>0</v>
      </c>
      <c r="M42" s="52">
        <f>+I_Vendite!M42</f>
        <v>0</v>
      </c>
      <c r="N42" s="52">
        <f>+I_Vendite!N42</f>
        <v>0</v>
      </c>
      <c r="O42" s="52">
        <f>+I_Vendite!O42</f>
        <v>0</v>
      </c>
      <c r="P42" s="52">
        <f>+I_Vendite!P42</f>
        <v>0</v>
      </c>
      <c r="Q42" s="52">
        <f>+I_Vendite!Q42</f>
        <v>0</v>
      </c>
      <c r="R42" s="52">
        <f>+I_Vendite!R42</f>
        <v>0</v>
      </c>
      <c r="S42" s="52">
        <f>+I_Vendite!S42</f>
        <v>0</v>
      </c>
      <c r="T42" s="52">
        <f>+I_Vendite!T42</f>
        <v>0</v>
      </c>
      <c r="U42" s="52">
        <f>+I_Vendite!U42</f>
        <v>0</v>
      </c>
      <c r="V42" s="52">
        <f>+I_Vendite!V42</f>
        <v>0</v>
      </c>
      <c r="W42" s="52">
        <f>+I_Vendite!W42</f>
        <v>0</v>
      </c>
      <c r="X42" s="52">
        <f>+I_Vendite!X42</f>
        <v>0</v>
      </c>
      <c r="Y42" s="52">
        <f>+I_Vendite!Y42</f>
        <v>0</v>
      </c>
      <c r="Z42" s="52">
        <f>+I_Vendite!Z42</f>
        <v>0</v>
      </c>
      <c r="AA42" s="52">
        <f>+I_Vendite!AA42</f>
        <v>0</v>
      </c>
      <c r="AB42" s="52">
        <f>+I_Vendite!AB42</f>
        <v>0</v>
      </c>
      <c r="AC42" s="52">
        <f>+I_Vendite!AC42</f>
        <v>0</v>
      </c>
      <c r="AD42" s="52">
        <f>+I_Vendite!AD42</f>
        <v>0</v>
      </c>
      <c r="AE42" s="52">
        <f>+I_Vendite!AE42</f>
        <v>0</v>
      </c>
      <c r="AF42" s="52">
        <f>+I_Vendite!AF42</f>
        <v>0</v>
      </c>
      <c r="AG42" s="52">
        <f>+I_Vendite!AG42</f>
        <v>0</v>
      </c>
      <c r="AH42" s="52">
        <f>+I_Vendite!AH42</f>
        <v>0</v>
      </c>
      <c r="AI42" s="52">
        <f>+I_Vendite!AI42</f>
        <v>0</v>
      </c>
      <c r="AJ42" s="52">
        <f>+I_Vendite!AJ42</f>
        <v>0</v>
      </c>
      <c r="AK42" s="52">
        <f>+I_Vendite!AK42</f>
        <v>0</v>
      </c>
      <c r="AL42" s="52">
        <f>+I_Vendite!AL42</f>
        <v>0</v>
      </c>
      <c r="AM42" s="52">
        <f>+I_Vendite!AM42</f>
        <v>0</v>
      </c>
      <c r="AN42" s="52">
        <f>+I_Vendite!AN42</f>
        <v>0</v>
      </c>
      <c r="AO42" s="52">
        <f>+I_Vendite!AO42</f>
        <v>0</v>
      </c>
      <c r="AP42" s="52">
        <f>+I_Vendite!AP42</f>
        <v>0</v>
      </c>
      <c r="AQ42" s="52">
        <f>+I_Vendite!AQ42</f>
        <v>0</v>
      </c>
      <c r="AR42" s="52">
        <f>+I_Vendite!AR42</f>
        <v>0</v>
      </c>
      <c r="AS42" s="52">
        <f>+I_Vendite!AS42</f>
        <v>0</v>
      </c>
      <c r="AT42" s="52">
        <f>+I_Vendite!AT42</f>
        <v>0</v>
      </c>
      <c r="AU42" s="52">
        <f>+I_Vendite!AU42</f>
        <v>0</v>
      </c>
      <c r="AV42" s="52">
        <f>+I_Vendite!AV42</f>
        <v>0</v>
      </c>
      <c r="AW42" s="52">
        <f>+I_Vendite!AW42</f>
        <v>0</v>
      </c>
      <c r="AX42" s="52">
        <f>+I_Vendite!AX42</f>
        <v>0</v>
      </c>
      <c r="AY42" s="52">
        <f>+I_Vendite!AY42</f>
        <v>0</v>
      </c>
      <c r="AZ42" s="52">
        <f>+I_Vendite!AZ42</f>
        <v>0</v>
      </c>
      <c r="BA42" s="52">
        <f>+I_Vendite!BA42</f>
        <v>0</v>
      </c>
      <c r="BB42" s="52">
        <f>+I_Vendite!BB42</f>
        <v>0</v>
      </c>
      <c r="BC42" s="52">
        <f>+I_Vendite!BC42</f>
        <v>0</v>
      </c>
      <c r="BD42" s="52">
        <f>+I_Vendite!BD42</f>
        <v>0</v>
      </c>
      <c r="BE42" s="52">
        <f>+I_Vendite!BE42</f>
        <v>0</v>
      </c>
      <c r="BF42" s="52">
        <f>+I_Vendite!BF42</f>
        <v>0</v>
      </c>
      <c r="BG42" s="52">
        <f>+I_Vendite!BG42</f>
        <v>0</v>
      </c>
      <c r="BH42" s="52">
        <f>+I_Vendite!BH42</f>
        <v>0</v>
      </c>
      <c r="BI42" s="52">
        <f>+I_Vendite!BI42</f>
        <v>0</v>
      </c>
      <c r="BJ42" s="52">
        <f>+I_Vendite!BJ42</f>
        <v>0</v>
      </c>
      <c r="BK42" s="52">
        <f>+I_Vendite!BK42</f>
        <v>0</v>
      </c>
    </row>
    <row r="43" spans="2:63" x14ac:dyDescent="0.25">
      <c r="B43" t="str">
        <f t="shared" si="2"/>
        <v>Servizio 18</v>
      </c>
      <c r="D43" s="52">
        <f>+I_Vendite!D43</f>
        <v>0</v>
      </c>
      <c r="E43" s="52">
        <f>+I_Vendite!E43</f>
        <v>0</v>
      </c>
      <c r="F43" s="52">
        <f>+I_Vendite!F43</f>
        <v>0</v>
      </c>
      <c r="G43" s="52">
        <f>+I_Vendite!G43</f>
        <v>0</v>
      </c>
      <c r="H43" s="52">
        <f>+I_Vendite!H43</f>
        <v>0</v>
      </c>
      <c r="I43" s="52">
        <f>+I_Vendite!I43</f>
        <v>0</v>
      </c>
      <c r="J43" s="52">
        <f>+I_Vendite!J43</f>
        <v>0</v>
      </c>
      <c r="K43" s="52">
        <f>+I_Vendite!K43</f>
        <v>0</v>
      </c>
      <c r="L43" s="52">
        <f>+I_Vendite!L43</f>
        <v>0</v>
      </c>
      <c r="M43" s="52">
        <f>+I_Vendite!M43</f>
        <v>0</v>
      </c>
      <c r="N43" s="52">
        <f>+I_Vendite!N43</f>
        <v>0</v>
      </c>
      <c r="O43" s="52">
        <f>+I_Vendite!O43</f>
        <v>0</v>
      </c>
      <c r="P43" s="52">
        <f>+I_Vendite!P43</f>
        <v>0</v>
      </c>
      <c r="Q43" s="52">
        <f>+I_Vendite!Q43</f>
        <v>0</v>
      </c>
      <c r="R43" s="52">
        <f>+I_Vendite!R43</f>
        <v>0</v>
      </c>
      <c r="S43" s="52">
        <f>+I_Vendite!S43</f>
        <v>0</v>
      </c>
      <c r="T43" s="52">
        <f>+I_Vendite!T43</f>
        <v>0</v>
      </c>
      <c r="U43" s="52">
        <f>+I_Vendite!U43</f>
        <v>0</v>
      </c>
      <c r="V43" s="52">
        <f>+I_Vendite!V43</f>
        <v>0</v>
      </c>
      <c r="W43" s="52">
        <f>+I_Vendite!W43</f>
        <v>0</v>
      </c>
      <c r="X43" s="52">
        <f>+I_Vendite!X43</f>
        <v>0</v>
      </c>
      <c r="Y43" s="52">
        <f>+I_Vendite!Y43</f>
        <v>0</v>
      </c>
      <c r="Z43" s="52">
        <f>+I_Vendite!Z43</f>
        <v>0</v>
      </c>
      <c r="AA43" s="52">
        <f>+I_Vendite!AA43</f>
        <v>0</v>
      </c>
      <c r="AB43" s="52">
        <f>+I_Vendite!AB43</f>
        <v>0</v>
      </c>
      <c r="AC43" s="52">
        <f>+I_Vendite!AC43</f>
        <v>0</v>
      </c>
      <c r="AD43" s="52">
        <f>+I_Vendite!AD43</f>
        <v>0</v>
      </c>
      <c r="AE43" s="52">
        <f>+I_Vendite!AE43</f>
        <v>0</v>
      </c>
      <c r="AF43" s="52">
        <f>+I_Vendite!AF43</f>
        <v>0</v>
      </c>
      <c r="AG43" s="52">
        <f>+I_Vendite!AG43</f>
        <v>0</v>
      </c>
      <c r="AH43" s="52">
        <f>+I_Vendite!AH43</f>
        <v>0</v>
      </c>
      <c r="AI43" s="52">
        <f>+I_Vendite!AI43</f>
        <v>0</v>
      </c>
      <c r="AJ43" s="52">
        <f>+I_Vendite!AJ43</f>
        <v>0</v>
      </c>
      <c r="AK43" s="52">
        <f>+I_Vendite!AK43</f>
        <v>0</v>
      </c>
      <c r="AL43" s="52">
        <f>+I_Vendite!AL43</f>
        <v>0</v>
      </c>
      <c r="AM43" s="52">
        <f>+I_Vendite!AM43</f>
        <v>0</v>
      </c>
      <c r="AN43" s="52">
        <f>+I_Vendite!AN43</f>
        <v>0</v>
      </c>
      <c r="AO43" s="52">
        <f>+I_Vendite!AO43</f>
        <v>0</v>
      </c>
      <c r="AP43" s="52">
        <f>+I_Vendite!AP43</f>
        <v>0</v>
      </c>
      <c r="AQ43" s="52">
        <f>+I_Vendite!AQ43</f>
        <v>0</v>
      </c>
      <c r="AR43" s="52">
        <f>+I_Vendite!AR43</f>
        <v>0</v>
      </c>
      <c r="AS43" s="52">
        <f>+I_Vendite!AS43</f>
        <v>0</v>
      </c>
      <c r="AT43" s="52">
        <f>+I_Vendite!AT43</f>
        <v>0</v>
      </c>
      <c r="AU43" s="52">
        <f>+I_Vendite!AU43</f>
        <v>0</v>
      </c>
      <c r="AV43" s="52">
        <f>+I_Vendite!AV43</f>
        <v>0</v>
      </c>
      <c r="AW43" s="52">
        <f>+I_Vendite!AW43</f>
        <v>0</v>
      </c>
      <c r="AX43" s="52">
        <f>+I_Vendite!AX43</f>
        <v>0</v>
      </c>
      <c r="AY43" s="52">
        <f>+I_Vendite!AY43</f>
        <v>0</v>
      </c>
      <c r="AZ43" s="52">
        <f>+I_Vendite!AZ43</f>
        <v>0</v>
      </c>
      <c r="BA43" s="52">
        <f>+I_Vendite!BA43</f>
        <v>0</v>
      </c>
      <c r="BB43" s="52">
        <f>+I_Vendite!BB43</f>
        <v>0</v>
      </c>
      <c r="BC43" s="52">
        <f>+I_Vendite!BC43</f>
        <v>0</v>
      </c>
      <c r="BD43" s="52">
        <f>+I_Vendite!BD43</f>
        <v>0</v>
      </c>
      <c r="BE43" s="52">
        <f>+I_Vendite!BE43</f>
        <v>0</v>
      </c>
      <c r="BF43" s="52">
        <f>+I_Vendite!BF43</f>
        <v>0</v>
      </c>
      <c r="BG43" s="52">
        <f>+I_Vendite!BG43</f>
        <v>0</v>
      </c>
      <c r="BH43" s="52">
        <f>+I_Vendite!BH43</f>
        <v>0</v>
      </c>
      <c r="BI43" s="52">
        <f>+I_Vendite!BI43</f>
        <v>0</v>
      </c>
      <c r="BJ43" s="52">
        <f>+I_Vendite!BJ43</f>
        <v>0</v>
      </c>
      <c r="BK43" s="52">
        <f>+I_Vendite!BK43</f>
        <v>0</v>
      </c>
    </row>
    <row r="44" spans="2:63" x14ac:dyDescent="0.25">
      <c r="B44" t="str">
        <f t="shared" si="2"/>
        <v>Servizio 19</v>
      </c>
      <c r="D44" s="52">
        <f>+I_Vendite!D44</f>
        <v>0</v>
      </c>
      <c r="E44" s="52">
        <f>+I_Vendite!E44</f>
        <v>0</v>
      </c>
      <c r="F44" s="52">
        <f>+I_Vendite!F44</f>
        <v>0</v>
      </c>
      <c r="G44" s="52">
        <f>+I_Vendite!G44</f>
        <v>0</v>
      </c>
      <c r="H44" s="52">
        <f>+I_Vendite!H44</f>
        <v>0</v>
      </c>
      <c r="I44" s="52">
        <f>+I_Vendite!I44</f>
        <v>0</v>
      </c>
      <c r="J44" s="52">
        <f>+I_Vendite!J44</f>
        <v>0</v>
      </c>
      <c r="K44" s="52">
        <f>+I_Vendite!K44</f>
        <v>0</v>
      </c>
      <c r="L44" s="52">
        <f>+I_Vendite!L44</f>
        <v>0</v>
      </c>
      <c r="M44" s="52">
        <f>+I_Vendite!M44</f>
        <v>0</v>
      </c>
      <c r="N44" s="52">
        <f>+I_Vendite!N44</f>
        <v>0</v>
      </c>
      <c r="O44" s="52">
        <f>+I_Vendite!O44</f>
        <v>0</v>
      </c>
      <c r="P44" s="52">
        <f>+I_Vendite!P44</f>
        <v>0</v>
      </c>
      <c r="Q44" s="52">
        <f>+I_Vendite!Q44</f>
        <v>0</v>
      </c>
      <c r="R44" s="52">
        <f>+I_Vendite!R44</f>
        <v>0</v>
      </c>
      <c r="S44" s="52">
        <f>+I_Vendite!S44</f>
        <v>0</v>
      </c>
      <c r="T44" s="52">
        <f>+I_Vendite!T44</f>
        <v>0</v>
      </c>
      <c r="U44" s="52">
        <f>+I_Vendite!U44</f>
        <v>0</v>
      </c>
      <c r="V44" s="52">
        <f>+I_Vendite!V44</f>
        <v>0</v>
      </c>
      <c r="W44" s="52">
        <f>+I_Vendite!W44</f>
        <v>0</v>
      </c>
      <c r="X44" s="52">
        <f>+I_Vendite!X44</f>
        <v>0</v>
      </c>
      <c r="Y44" s="52">
        <f>+I_Vendite!Y44</f>
        <v>0</v>
      </c>
      <c r="Z44" s="52">
        <f>+I_Vendite!Z44</f>
        <v>0</v>
      </c>
      <c r="AA44" s="52">
        <f>+I_Vendite!AA44</f>
        <v>0</v>
      </c>
      <c r="AB44" s="52">
        <f>+I_Vendite!AB44</f>
        <v>0</v>
      </c>
      <c r="AC44" s="52">
        <f>+I_Vendite!AC44</f>
        <v>0</v>
      </c>
      <c r="AD44" s="52">
        <f>+I_Vendite!AD44</f>
        <v>0</v>
      </c>
      <c r="AE44" s="52">
        <f>+I_Vendite!AE44</f>
        <v>0</v>
      </c>
      <c r="AF44" s="52">
        <f>+I_Vendite!AF44</f>
        <v>0</v>
      </c>
      <c r="AG44" s="52">
        <f>+I_Vendite!AG44</f>
        <v>0</v>
      </c>
      <c r="AH44" s="52">
        <f>+I_Vendite!AH44</f>
        <v>0</v>
      </c>
      <c r="AI44" s="52">
        <f>+I_Vendite!AI44</f>
        <v>0</v>
      </c>
      <c r="AJ44" s="52">
        <f>+I_Vendite!AJ44</f>
        <v>0</v>
      </c>
      <c r="AK44" s="52">
        <f>+I_Vendite!AK44</f>
        <v>0</v>
      </c>
      <c r="AL44" s="52">
        <f>+I_Vendite!AL44</f>
        <v>0</v>
      </c>
      <c r="AM44" s="52">
        <f>+I_Vendite!AM44</f>
        <v>0</v>
      </c>
      <c r="AN44" s="52">
        <f>+I_Vendite!AN44</f>
        <v>0</v>
      </c>
      <c r="AO44" s="52">
        <f>+I_Vendite!AO44</f>
        <v>0</v>
      </c>
      <c r="AP44" s="52">
        <f>+I_Vendite!AP44</f>
        <v>0</v>
      </c>
      <c r="AQ44" s="52">
        <f>+I_Vendite!AQ44</f>
        <v>0</v>
      </c>
      <c r="AR44" s="52">
        <f>+I_Vendite!AR44</f>
        <v>0</v>
      </c>
      <c r="AS44" s="52">
        <f>+I_Vendite!AS44</f>
        <v>0</v>
      </c>
      <c r="AT44" s="52">
        <f>+I_Vendite!AT44</f>
        <v>0</v>
      </c>
      <c r="AU44" s="52">
        <f>+I_Vendite!AU44</f>
        <v>0</v>
      </c>
      <c r="AV44" s="52">
        <f>+I_Vendite!AV44</f>
        <v>0</v>
      </c>
      <c r="AW44" s="52">
        <f>+I_Vendite!AW44</f>
        <v>0</v>
      </c>
      <c r="AX44" s="52">
        <f>+I_Vendite!AX44</f>
        <v>0</v>
      </c>
      <c r="AY44" s="52">
        <f>+I_Vendite!AY44</f>
        <v>0</v>
      </c>
      <c r="AZ44" s="52">
        <f>+I_Vendite!AZ44</f>
        <v>0</v>
      </c>
      <c r="BA44" s="52">
        <f>+I_Vendite!BA44</f>
        <v>0</v>
      </c>
      <c r="BB44" s="52">
        <f>+I_Vendite!BB44</f>
        <v>0</v>
      </c>
      <c r="BC44" s="52">
        <f>+I_Vendite!BC44</f>
        <v>0</v>
      </c>
      <c r="BD44" s="52">
        <f>+I_Vendite!BD44</f>
        <v>0</v>
      </c>
      <c r="BE44" s="52">
        <f>+I_Vendite!BE44</f>
        <v>0</v>
      </c>
      <c r="BF44" s="52">
        <f>+I_Vendite!BF44</f>
        <v>0</v>
      </c>
      <c r="BG44" s="52">
        <f>+I_Vendite!BG44</f>
        <v>0</v>
      </c>
      <c r="BH44" s="52">
        <f>+I_Vendite!BH44</f>
        <v>0</v>
      </c>
      <c r="BI44" s="52">
        <f>+I_Vendite!BI44</f>
        <v>0</v>
      </c>
      <c r="BJ44" s="52">
        <f>+I_Vendite!BJ44</f>
        <v>0</v>
      </c>
      <c r="BK44" s="52">
        <f>+I_Vendite!BK44</f>
        <v>0</v>
      </c>
    </row>
    <row r="45" spans="2:63" x14ac:dyDescent="0.25">
      <c r="B45" t="str">
        <f t="shared" si="2"/>
        <v>Servizio 20</v>
      </c>
      <c r="D45" s="52">
        <f>+I_Vendite!D45</f>
        <v>0</v>
      </c>
      <c r="E45" s="52">
        <f>+I_Vendite!E45</f>
        <v>0</v>
      </c>
      <c r="F45" s="52">
        <f>+I_Vendite!F45</f>
        <v>0</v>
      </c>
      <c r="G45" s="52">
        <f>+I_Vendite!G45</f>
        <v>0</v>
      </c>
      <c r="H45" s="52">
        <f>+I_Vendite!H45</f>
        <v>0</v>
      </c>
      <c r="I45" s="52">
        <f>+I_Vendite!I45</f>
        <v>0</v>
      </c>
      <c r="J45" s="52">
        <f>+I_Vendite!J45</f>
        <v>0</v>
      </c>
      <c r="K45" s="52">
        <f>+I_Vendite!K45</f>
        <v>0</v>
      </c>
      <c r="L45" s="52">
        <f>+I_Vendite!L45</f>
        <v>0</v>
      </c>
      <c r="M45" s="52">
        <f>+I_Vendite!M45</f>
        <v>0</v>
      </c>
      <c r="N45" s="52">
        <f>+I_Vendite!N45</f>
        <v>0</v>
      </c>
      <c r="O45" s="52">
        <f>+I_Vendite!O45</f>
        <v>0</v>
      </c>
      <c r="P45" s="52">
        <f>+I_Vendite!P45</f>
        <v>0</v>
      </c>
      <c r="Q45" s="52">
        <f>+I_Vendite!Q45</f>
        <v>0</v>
      </c>
      <c r="R45" s="52">
        <f>+I_Vendite!R45</f>
        <v>0</v>
      </c>
      <c r="S45" s="52">
        <f>+I_Vendite!S45</f>
        <v>0</v>
      </c>
      <c r="T45" s="52">
        <f>+I_Vendite!T45</f>
        <v>0</v>
      </c>
      <c r="U45" s="52">
        <f>+I_Vendite!U45</f>
        <v>0</v>
      </c>
      <c r="V45" s="52">
        <f>+I_Vendite!V45</f>
        <v>0</v>
      </c>
      <c r="W45" s="52">
        <f>+I_Vendite!W45</f>
        <v>0</v>
      </c>
      <c r="X45" s="52">
        <f>+I_Vendite!X45</f>
        <v>0</v>
      </c>
      <c r="Y45" s="52">
        <f>+I_Vendite!Y45</f>
        <v>0</v>
      </c>
      <c r="Z45" s="52">
        <f>+I_Vendite!Z45</f>
        <v>0</v>
      </c>
      <c r="AA45" s="52">
        <f>+I_Vendite!AA45</f>
        <v>0</v>
      </c>
      <c r="AB45" s="52">
        <f>+I_Vendite!AB45</f>
        <v>0</v>
      </c>
      <c r="AC45" s="52">
        <f>+I_Vendite!AC45</f>
        <v>0</v>
      </c>
      <c r="AD45" s="52">
        <f>+I_Vendite!AD45</f>
        <v>0</v>
      </c>
      <c r="AE45" s="52">
        <f>+I_Vendite!AE45</f>
        <v>0</v>
      </c>
      <c r="AF45" s="52">
        <f>+I_Vendite!AF45</f>
        <v>0</v>
      </c>
      <c r="AG45" s="52">
        <f>+I_Vendite!AG45</f>
        <v>0</v>
      </c>
      <c r="AH45" s="52">
        <f>+I_Vendite!AH45</f>
        <v>0</v>
      </c>
      <c r="AI45" s="52">
        <f>+I_Vendite!AI45</f>
        <v>0</v>
      </c>
      <c r="AJ45" s="52">
        <f>+I_Vendite!AJ45</f>
        <v>0</v>
      </c>
      <c r="AK45" s="52">
        <f>+I_Vendite!AK45</f>
        <v>0</v>
      </c>
      <c r="AL45" s="52">
        <f>+I_Vendite!AL45</f>
        <v>0</v>
      </c>
      <c r="AM45" s="52">
        <f>+I_Vendite!AM45</f>
        <v>0</v>
      </c>
      <c r="AN45" s="52">
        <f>+I_Vendite!AN45</f>
        <v>0</v>
      </c>
      <c r="AO45" s="52">
        <f>+I_Vendite!AO45</f>
        <v>0</v>
      </c>
      <c r="AP45" s="52">
        <f>+I_Vendite!AP45</f>
        <v>0</v>
      </c>
      <c r="AQ45" s="52">
        <f>+I_Vendite!AQ45</f>
        <v>0</v>
      </c>
      <c r="AR45" s="52">
        <f>+I_Vendite!AR45</f>
        <v>0</v>
      </c>
      <c r="AS45" s="52">
        <f>+I_Vendite!AS45</f>
        <v>0</v>
      </c>
      <c r="AT45" s="52">
        <f>+I_Vendite!AT45</f>
        <v>0</v>
      </c>
      <c r="AU45" s="52">
        <f>+I_Vendite!AU45</f>
        <v>0</v>
      </c>
      <c r="AV45" s="52">
        <f>+I_Vendite!AV45</f>
        <v>0</v>
      </c>
      <c r="AW45" s="52">
        <f>+I_Vendite!AW45</f>
        <v>0</v>
      </c>
      <c r="AX45" s="52">
        <f>+I_Vendite!AX45</f>
        <v>0</v>
      </c>
      <c r="AY45" s="52">
        <f>+I_Vendite!AY45</f>
        <v>0</v>
      </c>
      <c r="AZ45" s="52">
        <f>+I_Vendite!AZ45</f>
        <v>0</v>
      </c>
      <c r="BA45" s="52">
        <f>+I_Vendite!BA45</f>
        <v>0</v>
      </c>
      <c r="BB45" s="52">
        <f>+I_Vendite!BB45</f>
        <v>0</v>
      </c>
      <c r="BC45" s="52">
        <f>+I_Vendite!BC45</f>
        <v>0</v>
      </c>
      <c r="BD45" s="52">
        <f>+I_Vendite!BD45</f>
        <v>0</v>
      </c>
      <c r="BE45" s="52">
        <f>+I_Vendite!BE45</f>
        <v>0</v>
      </c>
      <c r="BF45" s="52">
        <f>+I_Vendite!BF45</f>
        <v>0</v>
      </c>
      <c r="BG45" s="52">
        <f>+I_Vendite!BG45</f>
        <v>0</v>
      </c>
      <c r="BH45" s="52">
        <f>+I_Vendite!BH45</f>
        <v>0</v>
      </c>
      <c r="BI45" s="52">
        <f>+I_Vendite!BI45</f>
        <v>0</v>
      </c>
      <c r="BJ45" s="52">
        <f>+I_Vendite!BJ45</f>
        <v>0</v>
      </c>
      <c r="BK45" s="52">
        <f>+I_Vendite!BK45</f>
        <v>0</v>
      </c>
    </row>
    <row r="48" spans="2:63" x14ac:dyDescent="0.25">
      <c r="B48" s="24" t="s">
        <v>142</v>
      </c>
      <c r="C48" s="24"/>
      <c r="D48" s="24" t="str">
        <f t="shared" ref="D48:AI48" si="3">+D3</f>
        <v>gen 2014</v>
      </c>
      <c r="E48" s="33">
        <f t="shared" si="3"/>
        <v>41698</v>
      </c>
      <c r="F48" s="33">
        <f t="shared" si="3"/>
        <v>41729</v>
      </c>
      <c r="G48" s="33">
        <f t="shared" si="3"/>
        <v>41759</v>
      </c>
      <c r="H48" s="33">
        <f t="shared" si="3"/>
        <v>41790</v>
      </c>
      <c r="I48" s="33">
        <f t="shared" si="3"/>
        <v>41820</v>
      </c>
      <c r="J48" s="33">
        <f t="shared" si="3"/>
        <v>41851</v>
      </c>
      <c r="K48" s="33">
        <f t="shared" si="3"/>
        <v>41882</v>
      </c>
      <c r="L48" s="33">
        <f t="shared" si="3"/>
        <v>41912</v>
      </c>
      <c r="M48" s="33">
        <f t="shared" si="3"/>
        <v>41943</v>
      </c>
      <c r="N48" s="33">
        <f t="shared" si="3"/>
        <v>41973</v>
      </c>
      <c r="O48" s="33">
        <f t="shared" si="3"/>
        <v>42004</v>
      </c>
      <c r="P48" s="33">
        <f t="shared" si="3"/>
        <v>42035</v>
      </c>
      <c r="Q48" s="33">
        <f t="shared" si="3"/>
        <v>42063</v>
      </c>
      <c r="R48" s="33">
        <f t="shared" si="3"/>
        <v>42094</v>
      </c>
      <c r="S48" s="33">
        <f t="shared" si="3"/>
        <v>42124</v>
      </c>
      <c r="T48" s="33">
        <f t="shared" si="3"/>
        <v>42155</v>
      </c>
      <c r="U48" s="33">
        <f t="shared" si="3"/>
        <v>42185</v>
      </c>
      <c r="V48" s="33">
        <f t="shared" si="3"/>
        <v>42216</v>
      </c>
      <c r="W48" s="33">
        <f t="shared" si="3"/>
        <v>42247</v>
      </c>
      <c r="X48" s="33">
        <f t="shared" si="3"/>
        <v>42277</v>
      </c>
      <c r="Y48" s="33">
        <f t="shared" si="3"/>
        <v>42308</v>
      </c>
      <c r="Z48" s="33">
        <f t="shared" si="3"/>
        <v>42338</v>
      </c>
      <c r="AA48" s="33">
        <f t="shared" si="3"/>
        <v>42369</v>
      </c>
      <c r="AB48" s="33">
        <f t="shared" si="3"/>
        <v>42400</v>
      </c>
      <c r="AC48" s="33">
        <f t="shared" si="3"/>
        <v>42429</v>
      </c>
      <c r="AD48" s="33">
        <f t="shared" si="3"/>
        <v>42460</v>
      </c>
      <c r="AE48" s="33">
        <f t="shared" si="3"/>
        <v>42490</v>
      </c>
      <c r="AF48" s="33">
        <f t="shared" si="3"/>
        <v>42521</v>
      </c>
      <c r="AG48" s="33">
        <f t="shared" si="3"/>
        <v>42551</v>
      </c>
      <c r="AH48" s="33">
        <f t="shared" si="3"/>
        <v>42582</v>
      </c>
      <c r="AI48" s="33">
        <f t="shared" si="3"/>
        <v>42613</v>
      </c>
      <c r="AJ48" s="33">
        <f t="shared" ref="AJ48:BK48" si="4">+AJ3</f>
        <v>42643</v>
      </c>
      <c r="AK48" s="33">
        <f t="shared" si="4"/>
        <v>42674</v>
      </c>
      <c r="AL48" s="33">
        <f t="shared" si="4"/>
        <v>42704</v>
      </c>
      <c r="AM48" s="33">
        <f t="shared" si="4"/>
        <v>42735</v>
      </c>
      <c r="AN48" s="33">
        <f t="shared" si="4"/>
        <v>42766</v>
      </c>
      <c r="AO48" s="33">
        <f t="shared" si="4"/>
        <v>42794</v>
      </c>
      <c r="AP48" s="33">
        <f t="shared" si="4"/>
        <v>42825</v>
      </c>
      <c r="AQ48" s="33">
        <f t="shared" si="4"/>
        <v>42855</v>
      </c>
      <c r="AR48" s="33">
        <f t="shared" si="4"/>
        <v>42886</v>
      </c>
      <c r="AS48" s="33">
        <f t="shared" si="4"/>
        <v>42916</v>
      </c>
      <c r="AT48" s="33">
        <f t="shared" si="4"/>
        <v>42947</v>
      </c>
      <c r="AU48" s="33">
        <f t="shared" si="4"/>
        <v>42978</v>
      </c>
      <c r="AV48" s="33">
        <f t="shared" si="4"/>
        <v>43008</v>
      </c>
      <c r="AW48" s="33">
        <f t="shared" si="4"/>
        <v>43039</v>
      </c>
      <c r="AX48" s="33">
        <f t="shared" si="4"/>
        <v>43069</v>
      </c>
      <c r="AY48" s="33">
        <f t="shared" si="4"/>
        <v>43100</v>
      </c>
      <c r="AZ48" s="33">
        <f t="shared" si="4"/>
        <v>43131</v>
      </c>
      <c r="BA48" s="33">
        <f t="shared" si="4"/>
        <v>43159</v>
      </c>
      <c r="BB48" s="33">
        <f t="shared" si="4"/>
        <v>43190</v>
      </c>
      <c r="BC48" s="33">
        <f t="shared" si="4"/>
        <v>43220</v>
      </c>
      <c r="BD48" s="33">
        <f t="shared" si="4"/>
        <v>43251</v>
      </c>
      <c r="BE48" s="33">
        <f t="shared" si="4"/>
        <v>43281</v>
      </c>
      <c r="BF48" s="33">
        <f t="shared" si="4"/>
        <v>43312</v>
      </c>
      <c r="BG48" s="33">
        <f t="shared" si="4"/>
        <v>43343</v>
      </c>
      <c r="BH48" s="33">
        <f t="shared" si="4"/>
        <v>43373</v>
      </c>
      <c r="BI48" s="33">
        <f t="shared" si="4"/>
        <v>43404</v>
      </c>
      <c r="BJ48" s="33">
        <f t="shared" si="4"/>
        <v>43434</v>
      </c>
      <c r="BK48" s="33">
        <f t="shared" si="4"/>
        <v>43465</v>
      </c>
    </row>
    <row r="49" spans="2:63" x14ac:dyDescent="0.25">
      <c r="B49" t="str">
        <f t="shared" ref="B49:B68" si="5">+B4</f>
        <v>Servizio 1</v>
      </c>
      <c r="D49" s="36">
        <f t="shared" ref="D49:AI49" si="6">+D4*D26</f>
        <v>0</v>
      </c>
      <c r="E49" s="36">
        <f t="shared" si="6"/>
        <v>0</v>
      </c>
      <c r="F49" s="36">
        <f t="shared" si="6"/>
        <v>0</v>
      </c>
      <c r="G49" s="36">
        <f t="shared" si="6"/>
        <v>0</v>
      </c>
      <c r="H49" s="36">
        <f t="shared" si="6"/>
        <v>0</v>
      </c>
      <c r="I49" s="36">
        <f t="shared" si="6"/>
        <v>0</v>
      </c>
      <c r="J49" s="36">
        <f t="shared" si="6"/>
        <v>0</v>
      </c>
      <c r="K49" s="36">
        <f t="shared" si="6"/>
        <v>0</v>
      </c>
      <c r="L49" s="36">
        <f t="shared" si="6"/>
        <v>0</v>
      </c>
      <c r="M49" s="36">
        <f t="shared" si="6"/>
        <v>0</v>
      </c>
      <c r="N49" s="36">
        <f t="shared" si="6"/>
        <v>0</v>
      </c>
      <c r="O49" s="36">
        <f t="shared" si="6"/>
        <v>0</v>
      </c>
      <c r="P49" s="36">
        <f t="shared" si="6"/>
        <v>0</v>
      </c>
      <c r="Q49" s="36">
        <f t="shared" si="6"/>
        <v>0</v>
      </c>
      <c r="R49" s="36">
        <f t="shared" si="6"/>
        <v>0</v>
      </c>
      <c r="S49" s="36">
        <f t="shared" si="6"/>
        <v>0</v>
      </c>
      <c r="T49" s="36">
        <f t="shared" si="6"/>
        <v>0</v>
      </c>
      <c r="U49" s="36">
        <f t="shared" si="6"/>
        <v>0</v>
      </c>
      <c r="V49" s="36">
        <f t="shared" si="6"/>
        <v>0</v>
      </c>
      <c r="W49" s="36">
        <f t="shared" si="6"/>
        <v>0</v>
      </c>
      <c r="X49" s="36">
        <f t="shared" si="6"/>
        <v>0</v>
      </c>
      <c r="Y49" s="36">
        <f t="shared" si="6"/>
        <v>0</v>
      </c>
      <c r="Z49" s="36">
        <f t="shared" si="6"/>
        <v>0</v>
      </c>
      <c r="AA49" s="36">
        <f t="shared" si="6"/>
        <v>0</v>
      </c>
      <c r="AB49" s="36">
        <f t="shared" si="6"/>
        <v>0</v>
      </c>
      <c r="AC49" s="36">
        <f t="shared" si="6"/>
        <v>0</v>
      </c>
      <c r="AD49" s="36">
        <f t="shared" si="6"/>
        <v>0</v>
      </c>
      <c r="AE49" s="36">
        <f t="shared" si="6"/>
        <v>0</v>
      </c>
      <c r="AF49" s="36">
        <f t="shared" si="6"/>
        <v>0</v>
      </c>
      <c r="AG49" s="36">
        <f t="shared" si="6"/>
        <v>0</v>
      </c>
      <c r="AH49" s="36">
        <f t="shared" si="6"/>
        <v>0</v>
      </c>
      <c r="AI49" s="36">
        <f t="shared" si="6"/>
        <v>0</v>
      </c>
      <c r="AJ49" s="36">
        <f t="shared" ref="AJ49:BK49" si="7">+AJ4*AJ26</f>
        <v>0</v>
      </c>
      <c r="AK49" s="36">
        <f t="shared" si="7"/>
        <v>0</v>
      </c>
      <c r="AL49" s="36">
        <f t="shared" si="7"/>
        <v>0</v>
      </c>
      <c r="AM49" s="36">
        <f t="shared" si="7"/>
        <v>0</v>
      </c>
      <c r="AN49" s="36">
        <f t="shared" si="7"/>
        <v>0</v>
      </c>
      <c r="AO49" s="36">
        <f t="shared" si="7"/>
        <v>0</v>
      </c>
      <c r="AP49" s="36">
        <f t="shared" si="7"/>
        <v>0</v>
      </c>
      <c r="AQ49" s="36">
        <f t="shared" si="7"/>
        <v>0</v>
      </c>
      <c r="AR49" s="36">
        <f t="shared" si="7"/>
        <v>0</v>
      </c>
      <c r="AS49" s="36">
        <f t="shared" si="7"/>
        <v>0</v>
      </c>
      <c r="AT49" s="36">
        <f t="shared" si="7"/>
        <v>0</v>
      </c>
      <c r="AU49" s="36">
        <f t="shared" si="7"/>
        <v>0</v>
      </c>
      <c r="AV49" s="36">
        <f t="shared" si="7"/>
        <v>0</v>
      </c>
      <c r="AW49" s="36">
        <f t="shared" si="7"/>
        <v>0</v>
      </c>
      <c r="AX49" s="36">
        <f t="shared" si="7"/>
        <v>0</v>
      </c>
      <c r="AY49" s="36">
        <f t="shared" si="7"/>
        <v>0</v>
      </c>
      <c r="AZ49" s="36">
        <f t="shared" si="7"/>
        <v>0</v>
      </c>
      <c r="BA49" s="36">
        <f t="shared" si="7"/>
        <v>0</v>
      </c>
      <c r="BB49" s="36">
        <f t="shared" si="7"/>
        <v>0</v>
      </c>
      <c r="BC49" s="36">
        <f t="shared" si="7"/>
        <v>0</v>
      </c>
      <c r="BD49" s="36">
        <f t="shared" si="7"/>
        <v>0</v>
      </c>
      <c r="BE49" s="36">
        <f t="shared" si="7"/>
        <v>0</v>
      </c>
      <c r="BF49" s="36">
        <f t="shared" si="7"/>
        <v>0</v>
      </c>
      <c r="BG49" s="36">
        <f t="shared" si="7"/>
        <v>0</v>
      </c>
      <c r="BH49" s="36">
        <f t="shared" si="7"/>
        <v>0</v>
      </c>
      <c r="BI49" s="36">
        <f t="shared" si="7"/>
        <v>0</v>
      </c>
      <c r="BJ49" s="36">
        <f t="shared" si="7"/>
        <v>0</v>
      </c>
      <c r="BK49" s="36">
        <f t="shared" si="7"/>
        <v>0</v>
      </c>
    </row>
    <row r="50" spans="2:63" x14ac:dyDescent="0.25">
      <c r="B50" t="str">
        <f t="shared" si="5"/>
        <v>Servizio 2</v>
      </c>
      <c r="D50" s="36">
        <f t="shared" ref="D50:AI50" si="8">+D5*D27</f>
        <v>0</v>
      </c>
      <c r="E50" s="36">
        <f t="shared" si="8"/>
        <v>0</v>
      </c>
      <c r="F50" s="36">
        <f t="shared" si="8"/>
        <v>0</v>
      </c>
      <c r="G50" s="36">
        <f t="shared" si="8"/>
        <v>0</v>
      </c>
      <c r="H50" s="36">
        <f t="shared" si="8"/>
        <v>0</v>
      </c>
      <c r="I50" s="36">
        <f t="shared" si="8"/>
        <v>0</v>
      </c>
      <c r="J50" s="36">
        <f t="shared" si="8"/>
        <v>0</v>
      </c>
      <c r="K50" s="36">
        <f t="shared" si="8"/>
        <v>0</v>
      </c>
      <c r="L50" s="36">
        <f t="shared" si="8"/>
        <v>0</v>
      </c>
      <c r="M50" s="36">
        <f t="shared" si="8"/>
        <v>0</v>
      </c>
      <c r="N50" s="36">
        <f t="shared" si="8"/>
        <v>0</v>
      </c>
      <c r="O50" s="36">
        <f t="shared" si="8"/>
        <v>0</v>
      </c>
      <c r="P50" s="36">
        <f t="shared" si="8"/>
        <v>0</v>
      </c>
      <c r="Q50" s="36">
        <f t="shared" si="8"/>
        <v>0</v>
      </c>
      <c r="R50" s="36">
        <f t="shared" si="8"/>
        <v>0</v>
      </c>
      <c r="S50" s="36">
        <f t="shared" si="8"/>
        <v>0</v>
      </c>
      <c r="T50" s="36">
        <f t="shared" si="8"/>
        <v>0</v>
      </c>
      <c r="U50" s="36">
        <f t="shared" si="8"/>
        <v>0</v>
      </c>
      <c r="V50" s="36">
        <f t="shared" si="8"/>
        <v>0</v>
      </c>
      <c r="W50" s="36">
        <f t="shared" si="8"/>
        <v>0</v>
      </c>
      <c r="X50" s="36">
        <f t="shared" si="8"/>
        <v>0</v>
      </c>
      <c r="Y50" s="36">
        <f t="shared" si="8"/>
        <v>0</v>
      </c>
      <c r="Z50" s="36">
        <f t="shared" si="8"/>
        <v>0</v>
      </c>
      <c r="AA50" s="36">
        <f t="shared" si="8"/>
        <v>0</v>
      </c>
      <c r="AB50" s="36">
        <f t="shared" si="8"/>
        <v>0</v>
      </c>
      <c r="AC50" s="36">
        <f t="shared" si="8"/>
        <v>0</v>
      </c>
      <c r="AD50" s="36">
        <f t="shared" si="8"/>
        <v>0</v>
      </c>
      <c r="AE50" s="36">
        <f t="shared" si="8"/>
        <v>0</v>
      </c>
      <c r="AF50" s="36">
        <f t="shared" si="8"/>
        <v>0</v>
      </c>
      <c r="AG50" s="36">
        <f t="shared" si="8"/>
        <v>0</v>
      </c>
      <c r="AH50" s="36">
        <f t="shared" si="8"/>
        <v>0</v>
      </c>
      <c r="AI50" s="36">
        <f t="shared" si="8"/>
        <v>0</v>
      </c>
      <c r="AJ50" s="36">
        <f t="shared" ref="AJ50:BK50" si="9">+AJ5*AJ27</f>
        <v>0</v>
      </c>
      <c r="AK50" s="36">
        <f t="shared" si="9"/>
        <v>0</v>
      </c>
      <c r="AL50" s="36">
        <f t="shared" si="9"/>
        <v>0</v>
      </c>
      <c r="AM50" s="36">
        <f t="shared" si="9"/>
        <v>0</v>
      </c>
      <c r="AN50" s="36">
        <f t="shared" si="9"/>
        <v>0</v>
      </c>
      <c r="AO50" s="36">
        <f t="shared" si="9"/>
        <v>0</v>
      </c>
      <c r="AP50" s="36">
        <f t="shared" si="9"/>
        <v>0</v>
      </c>
      <c r="AQ50" s="36">
        <f t="shared" si="9"/>
        <v>0</v>
      </c>
      <c r="AR50" s="36">
        <f t="shared" si="9"/>
        <v>0</v>
      </c>
      <c r="AS50" s="36">
        <f t="shared" si="9"/>
        <v>0</v>
      </c>
      <c r="AT50" s="36">
        <f t="shared" si="9"/>
        <v>0</v>
      </c>
      <c r="AU50" s="36">
        <f t="shared" si="9"/>
        <v>0</v>
      </c>
      <c r="AV50" s="36">
        <f t="shared" si="9"/>
        <v>0</v>
      </c>
      <c r="AW50" s="36">
        <f t="shared" si="9"/>
        <v>0</v>
      </c>
      <c r="AX50" s="36">
        <f t="shared" si="9"/>
        <v>0</v>
      </c>
      <c r="AY50" s="36">
        <f t="shared" si="9"/>
        <v>0</v>
      </c>
      <c r="AZ50" s="36">
        <f t="shared" si="9"/>
        <v>0</v>
      </c>
      <c r="BA50" s="36">
        <f t="shared" si="9"/>
        <v>0</v>
      </c>
      <c r="BB50" s="36">
        <f t="shared" si="9"/>
        <v>0</v>
      </c>
      <c r="BC50" s="36">
        <f t="shared" si="9"/>
        <v>0</v>
      </c>
      <c r="BD50" s="36">
        <f t="shared" si="9"/>
        <v>0</v>
      </c>
      <c r="BE50" s="36">
        <f t="shared" si="9"/>
        <v>0</v>
      </c>
      <c r="BF50" s="36">
        <f t="shared" si="9"/>
        <v>0</v>
      </c>
      <c r="BG50" s="36">
        <f t="shared" si="9"/>
        <v>0</v>
      </c>
      <c r="BH50" s="36">
        <f t="shared" si="9"/>
        <v>0</v>
      </c>
      <c r="BI50" s="36">
        <f t="shared" si="9"/>
        <v>0</v>
      </c>
      <c r="BJ50" s="36">
        <f t="shared" si="9"/>
        <v>0</v>
      </c>
      <c r="BK50" s="36">
        <f t="shared" si="9"/>
        <v>0</v>
      </c>
    </row>
    <row r="51" spans="2:63" x14ac:dyDescent="0.25">
      <c r="B51" t="str">
        <f t="shared" si="5"/>
        <v>Servizio 3</v>
      </c>
      <c r="D51" s="36">
        <f t="shared" ref="D51:AI51" si="10">+D6*D28</f>
        <v>0</v>
      </c>
      <c r="E51" s="36">
        <f t="shared" si="10"/>
        <v>0</v>
      </c>
      <c r="F51" s="36">
        <f t="shared" si="10"/>
        <v>0</v>
      </c>
      <c r="G51" s="36">
        <f t="shared" si="10"/>
        <v>0</v>
      </c>
      <c r="H51" s="36">
        <f t="shared" si="10"/>
        <v>0</v>
      </c>
      <c r="I51" s="36">
        <f t="shared" si="10"/>
        <v>0</v>
      </c>
      <c r="J51" s="36">
        <f t="shared" si="10"/>
        <v>0</v>
      </c>
      <c r="K51" s="36">
        <f t="shared" si="10"/>
        <v>0</v>
      </c>
      <c r="L51" s="36">
        <f t="shared" si="10"/>
        <v>0</v>
      </c>
      <c r="M51" s="36">
        <f t="shared" si="10"/>
        <v>0</v>
      </c>
      <c r="N51" s="36">
        <f t="shared" si="10"/>
        <v>0</v>
      </c>
      <c r="O51" s="36">
        <f t="shared" si="10"/>
        <v>0</v>
      </c>
      <c r="P51" s="36">
        <f t="shared" si="10"/>
        <v>0</v>
      </c>
      <c r="Q51" s="36">
        <f t="shared" si="10"/>
        <v>0</v>
      </c>
      <c r="R51" s="36">
        <f t="shared" si="10"/>
        <v>0</v>
      </c>
      <c r="S51" s="36">
        <f t="shared" si="10"/>
        <v>0</v>
      </c>
      <c r="T51" s="36">
        <f t="shared" si="10"/>
        <v>0</v>
      </c>
      <c r="U51" s="36">
        <f t="shared" si="10"/>
        <v>0</v>
      </c>
      <c r="V51" s="36">
        <f t="shared" si="10"/>
        <v>0</v>
      </c>
      <c r="W51" s="36">
        <f t="shared" si="10"/>
        <v>0</v>
      </c>
      <c r="X51" s="36">
        <f t="shared" si="10"/>
        <v>0</v>
      </c>
      <c r="Y51" s="36">
        <f t="shared" si="10"/>
        <v>0</v>
      </c>
      <c r="Z51" s="36">
        <f t="shared" si="10"/>
        <v>0</v>
      </c>
      <c r="AA51" s="36">
        <f t="shared" si="10"/>
        <v>0</v>
      </c>
      <c r="AB51" s="36">
        <f t="shared" si="10"/>
        <v>0</v>
      </c>
      <c r="AC51" s="36">
        <f t="shared" si="10"/>
        <v>0</v>
      </c>
      <c r="AD51" s="36">
        <f t="shared" si="10"/>
        <v>0</v>
      </c>
      <c r="AE51" s="36">
        <f t="shared" si="10"/>
        <v>0</v>
      </c>
      <c r="AF51" s="36">
        <f t="shared" si="10"/>
        <v>0</v>
      </c>
      <c r="AG51" s="36">
        <f t="shared" si="10"/>
        <v>0</v>
      </c>
      <c r="AH51" s="36">
        <f t="shared" si="10"/>
        <v>0</v>
      </c>
      <c r="AI51" s="36">
        <f t="shared" si="10"/>
        <v>0</v>
      </c>
      <c r="AJ51" s="36">
        <f t="shared" ref="AJ51:BK51" si="11">+AJ6*AJ28</f>
        <v>0</v>
      </c>
      <c r="AK51" s="36">
        <f t="shared" si="11"/>
        <v>0</v>
      </c>
      <c r="AL51" s="36">
        <f t="shared" si="11"/>
        <v>0</v>
      </c>
      <c r="AM51" s="36">
        <f t="shared" si="11"/>
        <v>0</v>
      </c>
      <c r="AN51" s="36">
        <f t="shared" si="11"/>
        <v>0</v>
      </c>
      <c r="AO51" s="36">
        <f t="shared" si="11"/>
        <v>0</v>
      </c>
      <c r="AP51" s="36">
        <f t="shared" si="11"/>
        <v>0</v>
      </c>
      <c r="AQ51" s="36">
        <f t="shared" si="11"/>
        <v>0</v>
      </c>
      <c r="AR51" s="36">
        <f t="shared" si="11"/>
        <v>0</v>
      </c>
      <c r="AS51" s="36">
        <f t="shared" si="11"/>
        <v>0</v>
      </c>
      <c r="AT51" s="36">
        <f t="shared" si="11"/>
        <v>0</v>
      </c>
      <c r="AU51" s="36">
        <f t="shared" si="11"/>
        <v>0</v>
      </c>
      <c r="AV51" s="36">
        <f t="shared" si="11"/>
        <v>0</v>
      </c>
      <c r="AW51" s="36">
        <f t="shared" si="11"/>
        <v>0</v>
      </c>
      <c r="AX51" s="36">
        <f t="shared" si="11"/>
        <v>0</v>
      </c>
      <c r="AY51" s="36">
        <f t="shared" si="11"/>
        <v>0</v>
      </c>
      <c r="AZ51" s="36">
        <f t="shared" si="11"/>
        <v>0</v>
      </c>
      <c r="BA51" s="36">
        <f t="shared" si="11"/>
        <v>0</v>
      </c>
      <c r="BB51" s="36">
        <f t="shared" si="11"/>
        <v>0</v>
      </c>
      <c r="BC51" s="36">
        <f t="shared" si="11"/>
        <v>0</v>
      </c>
      <c r="BD51" s="36">
        <f t="shared" si="11"/>
        <v>0</v>
      </c>
      <c r="BE51" s="36">
        <f t="shared" si="11"/>
        <v>0</v>
      </c>
      <c r="BF51" s="36">
        <f t="shared" si="11"/>
        <v>0</v>
      </c>
      <c r="BG51" s="36">
        <f t="shared" si="11"/>
        <v>0</v>
      </c>
      <c r="BH51" s="36">
        <f t="shared" si="11"/>
        <v>0</v>
      </c>
      <c r="BI51" s="36">
        <f t="shared" si="11"/>
        <v>0</v>
      </c>
      <c r="BJ51" s="36">
        <f t="shared" si="11"/>
        <v>0</v>
      </c>
      <c r="BK51" s="36">
        <f t="shared" si="11"/>
        <v>0</v>
      </c>
    </row>
    <row r="52" spans="2:63" x14ac:dyDescent="0.25">
      <c r="B52" t="str">
        <f t="shared" si="5"/>
        <v>Servizio 4</v>
      </c>
      <c r="D52" s="36">
        <f t="shared" ref="D52:AI52" si="12">+D7*D29</f>
        <v>0</v>
      </c>
      <c r="E52" s="36">
        <f t="shared" si="12"/>
        <v>0</v>
      </c>
      <c r="F52" s="36">
        <f t="shared" si="12"/>
        <v>0</v>
      </c>
      <c r="G52" s="36">
        <f t="shared" si="12"/>
        <v>0</v>
      </c>
      <c r="H52" s="36">
        <f t="shared" si="12"/>
        <v>0</v>
      </c>
      <c r="I52" s="36">
        <f t="shared" si="12"/>
        <v>0</v>
      </c>
      <c r="J52" s="36">
        <f t="shared" si="12"/>
        <v>0</v>
      </c>
      <c r="K52" s="36">
        <f t="shared" si="12"/>
        <v>0</v>
      </c>
      <c r="L52" s="36">
        <f t="shared" si="12"/>
        <v>0</v>
      </c>
      <c r="M52" s="36">
        <f t="shared" si="12"/>
        <v>0</v>
      </c>
      <c r="N52" s="36">
        <f t="shared" si="12"/>
        <v>0</v>
      </c>
      <c r="O52" s="36">
        <f t="shared" si="12"/>
        <v>0</v>
      </c>
      <c r="P52" s="36">
        <f t="shared" si="12"/>
        <v>0</v>
      </c>
      <c r="Q52" s="36">
        <f t="shared" si="12"/>
        <v>0</v>
      </c>
      <c r="R52" s="36">
        <f t="shared" si="12"/>
        <v>0</v>
      </c>
      <c r="S52" s="36">
        <f t="shared" si="12"/>
        <v>0</v>
      </c>
      <c r="T52" s="36">
        <f t="shared" si="12"/>
        <v>0</v>
      </c>
      <c r="U52" s="36">
        <f t="shared" si="12"/>
        <v>0</v>
      </c>
      <c r="V52" s="36">
        <f t="shared" si="12"/>
        <v>0</v>
      </c>
      <c r="W52" s="36">
        <f t="shared" si="12"/>
        <v>0</v>
      </c>
      <c r="X52" s="36">
        <f t="shared" si="12"/>
        <v>0</v>
      </c>
      <c r="Y52" s="36">
        <f t="shared" si="12"/>
        <v>0</v>
      </c>
      <c r="Z52" s="36">
        <f t="shared" si="12"/>
        <v>0</v>
      </c>
      <c r="AA52" s="36">
        <f t="shared" si="12"/>
        <v>0</v>
      </c>
      <c r="AB52" s="36">
        <f t="shared" si="12"/>
        <v>0</v>
      </c>
      <c r="AC52" s="36">
        <f t="shared" si="12"/>
        <v>0</v>
      </c>
      <c r="AD52" s="36">
        <f t="shared" si="12"/>
        <v>0</v>
      </c>
      <c r="AE52" s="36">
        <f t="shared" si="12"/>
        <v>0</v>
      </c>
      <c r="AF52" s="36">
        <f t="shared" si="12"/>
        <v>0</v>
      </c>
      <c r="AG52" s="36">
        <f t="shared" si="12"/>
        <v>0</v>
      </c>
      <c r="AH52" s="36">
        <f t="shared" si="12"/>
        <v>0</v>
      </c>
      <c r="AI52" s="36">
        <f t="shared" si="12"/>
        <v>0</v>
      </c>
      <c r="AJ52" s="36">
        <f t="shared" ref="AJ52:BK52" si="13">+AJ7*AJ29</f>
        <v>0</v>
      </c>
      <c r="AK52" s="36">
        <f t="shared" si="13"/>
        <v>0</v>
      </c>
      <c r="AL52" s="36">
        <f t="shared" si="13"/>
        <v>0</v>
      </c>
      <c r="AM52" s="36">
        <f t="shared" si="13"/>
        <v>0</v>
      </c>
      <c r="AN52" s="36">
        <f t="shared" si="13"/>
        <v>0</v>
      </c>
      <c r="AO52" s="36">
        <f t="shared" si="13"/>
        <v>0</v>
      </c>
      <c r="AP52" s="36">
        <f t="shared" si="13"/>
        <v>0</v>
      </c>
      <c r="AQ52" s="36">
        <f t="shared" si="13"/>
        <v>0</v>
      </c>
      <c r="AR52" s="36">
        <f t="shared" si="13"/>
        <v>0</v>
      </c>
      <c r="AS52" s="36">
        <f t="shared" si="13"/>
        <v>0</v>
      </c>
      <c r="AT52" s="36">
        <f t="shared" si="13"/>
        <v>0</v>
      </c>
      <c r="AU52" s="36">
        <f t="shared" si="13"/>
        <v>0</v>
      </c>
      <c r="AV52" s="36">
        <f t="shared" si="13"/>
        <v>0</v>
      </c>
      <c r="AW52" s="36">
        <f t="shared" si="13"/>
        <v>0</v>
      </c>
      <c r="AX52" s="36">
        <f t="shared" si="13"/>
        <v>0</v>
      </c>
      <c r="AY52" s="36">
        <f t="shared" si="13"/>
        <v>0</v>
      </c>
      <c r="AZ52" s="36">
        <f t="shared" si="13"/>
        <v>0</v>
      </c>
      <c r="BA52" s="36">
        <f t="shared" si="13"/>
        <v>0</v>
      </c>
      <c r="BB52" s="36">
        <f t="shared" si="13"/>
        <v>0</v>
      </c>
      <c r="BC52" s="36">
        <f t="shared" si="13"/>
        <v>0</v>
      </c>
      <c r="BD52" s="36">
        <f t="shared" si="13"/>
        <v>0</v>
      </c>
      <c r="BE52" s="36">
        <f t="shared" si="13"/>
        <v>0</v>
      </c>
      <c r="BF52" s="36">
        <f t="shared" si="13"/>
        <v>0</v>
      </c>
      <c r="BG52" s="36">
        <f t="shared" si="13"/>
        <v>0</v>
      </c>
      <c r="BH52" s="36">
        <f t="shared" si="13"/>
        <v>0</v>
      </c>
      <c r="BI52" s="36">
        <f t="shared" si="13"/>
        <v>0</v>
      </c>
      <c r="BJ52" s="36">
        <f t="shared" si="13"/>
        <v>0</v>
      </c>
      <c r="BK52" s="36">
        <f t="shared" si="13"/>
        <v>0</v>
      </c>
    </row>
    <row r="53" spans="2:63" x14ac:dyDescent="0.25">
      <c r="B53" t="str">
        <f t="shared" si="5"/>
        <v>Servizio 5</v>
      </c>
      <c r="D53" s="36">
        <f t="shared" ref="D53:AI53" si="14">+D8*D30</f>
        <v>0</v>
      </c>
      <c r="E53" s="36">
        <f t="shared" si="14"/>
        <v>0</v>
      </c>
      <c r="F53" s="36">
        <f t="shared" si="14"/>
        <v>0</v>
      </c>
      <c r="G53" s="36">
        <f t="shared" si="14"/>
        <v>0</v>
      </c>
      <c r="H53" s="36">
        <f t="shared" si="14"/>
        <v>0</v>
      </c>
      <c r="I53" s="36">
        <f t="shared" si="14"/>
        <v>0</v>
      </c>
      <c r="J53" s="36">
        <f t="shared" si="14"/>
        <v>0</v>
      </c>
      <c r="K53" s="36">
        <f t="shared" si="14"/>
        <v>0</v>
      </c>
      <c r="L53" s="36">
        <f t="shared" si="14"/>
        <v>0</v>
      </c>
      <c r="M53" s="36">
        <f t="shared" si="14"/>
        <v>0</v>
      </c>
      <c r="N53" s="36">
        <f t="shared" si="14"/>
        <v>0</v>
      </c>
      <c r="O53" s="36">
        <f t="shared" si="14"/>
        <v>0</v>
      </c>
      <c r="P53" s="36">
        <f t="shared" si="14"/>
        <v>0</v>
      </c>
      <c r="Q53" s="36">
        <f t="shared" si="14"/>
        <v>0</v>
      </c>
      <c r="R53" s="36">
        <f t="shared" si="14"/>
        <v>0</v>
      </c>
      <c r="S53" s="36">
        <f t="shared" si="14"/>
        <v>0</v>
      </c>
      <c r="T53" s="36">
        <f t="shared" si="14"/>
        <v>0</v>
      </c>
      <c r="U53" s="36">
        <f t="shared" si="14"/>
        <v>0</v>
      </c>
      <c r="V53" s="36">
        <f t="shared" si="14"/>
        <v>0</v>
      </c>
      <c r="W53" s="36">
        <f t="shared" si="14"/>
        <v>0</v>
      </c>
      <c r="X53" s="36">
        <f t="shared" si="14"/>
        <v>0</v>
      </c>
      <c r="Y53" s="36">
        <f t="shared" si="14"/>
        <v>0</v>
      </c>
      <c r="Z53" s="36">
        <f t="shared" si="14"/>
        <v>0</v>
      </c>
      <c r="AA53" s="36">
        <f t="shared" si="14"/>
        <v>0</v>
      </c>
      <c r="AB53" s="36">
        <f t="shared" si="14"/>
        <v>0</v>
      </c>
      <c r="AC53" s="36">
        <f t="shared" si="14"/>
        <v>0</v>
      </c>
      <c r="AD53" s="36">
        <f t="shared" si="14"/>
        <v>0</v>
      </c>
      <c r="AE53" s="36">
        <f t="shared" si="14"/>
        <v>0</v>
      </c>
      <c r="AF53" s="36">
        <f t="shared" si="14"/>
        <v>0</v>
      </c>
      <c r="AG53" s="36">
        <f t="shared" si="14"/>
        <v>0</v>
      </c>
      <c r="AH53" s="36">
        <f t="shared" si="14"/>
        <v>0</v>
      </c>
      <c r="AI53" s="36">
        <f t="shared" si="14"/>
        <v>0</v>
      </c>
      <c r="AJ53" s="36">
        <f t="shared" ref="AJ53:BK53" si="15">+AJ8*AJ30</f>
        <v>0</v>
      </c>
      <c r="AK53" s="36">
        <f t="shared" si="15"/>
        <v>0</v>
      </c>
      <c r="AL53" s="36">
        <f t="shared" si="15"/>
        <v>0</v>
      </c>
      <c r="AM53" s="36">
        <f t="shared" si="15"/>
        <v>0</v>
      </c>
      <c r="AN53" s="36">
        <f t="shared" si="15"/>
        <v>0</v>
      </c>
      <c r="AO53" s="36">
        <f t="shared" si="15"/>
        <v>0</v>
      </c>
      <c r="AP53" s="36">
        <f t="shared" si="15"/>
        <v>0</v>
      </c>
      <c r="AQ53" s="36">
        <f t="shared" si="15"/>
        <v>0</v>
      </c>
      <c r="AR53" s="36">
        <f t="shared" si="15"/>
        <v>0</v>
      </c>
      <c r="AS53" s="36">
        <f t="shared" si="15"/>
        <v>0</v>
      </c>
      <c r="AT53" s="36">
        <f t="shared" si="15"/>
        <v>0</v>
      </c>
      <c r="AU53" s="36">
        <f t="shared" si="15"/>
        <v>0</v>
      </c>
      <c r="AV53" s="36">
        <f t="shared" si="15"/>
        <v>0</v>
      </c>
      <c r="AW53" s="36">
        <f t="shared" si="15"/>
        <v>0</v>
      </c>
      <c r="AX53" s="36">
        <f t="shared" si="15"/>
        <v>0</v>
      </c>
      <c r="AY53" s="36">
        <f t="shared" si="15"/>
        <v>0</v>
      </c>
      <c r="AZ53" s="36">
        <f t="shared" si="15"/>
        <v>0</v>
      </c>
      <c r="BA53" s="36">
        <f t="shared" si="15"/>
        <v>0</v>
      </c>
      <c r="BB53" s="36">
        <f t="shared" si="15"/>
        <v>0</v>
      </c>
      <c r="BC53" s="36">
        <f t="shared" si="15"/>
        <v>0</v>
      </c>
      <c r="BD53" s="36">
        <f t="shared" si="15"/>
        <v>0</v>
      </c>
      <c r="BE53" s="36">
        <f t="shared" si="15"/>
        <v>0</v>
      </c>
      <c r="BF53" s="36">
        <f t="shared" si="15"/>
        <v>0</v>
      </c>
      <c r="BG53" s="36">
        <f t="shared" si="15"/>
        <v>0</v>
      </c>
      <c r="BH53" s="36">
        <f t="shared" si="15"/>
        <v>0</v>
      </c>
      <c r="BI53" s="36">
        <f t="shared" si="15"/>
        <v>0</v>
      </c>
      <c r="BJ53" s="36">
        <f t="shared" si="15"/>
        <v>0</v>
      </c>
      <c r="BK53" s="36">
        <f t="shared" si="15"/>
        <v>0</v>
      </c>
    </row>
    <row r="54" spans="2:63" x14ac:dyDescent="0.25">
      <c r="B54" t="str">
        <f t="shared" si="5"/>
        <v>Servizio 6</v>
      </c>
      <c r="D54" s="36">
        <f t="shared" ref="D54:AI54" si="16">+D9*D31</f>
        <v>0</v>
      </c>
      <c r="E54" s="36">
        <f t="shared" si="16"/>
        <v>0</v>
      </c>
      <c r="F54" s="36">
        <f t="shared" si="16"/>
        <v>0</v>
      </c>
      <c r="G54" s="36">
        <f t="shared" si="16"/>
        <v>0</v>
      </c>
      <c r="H54" s="36">
        <f t="shared" si="16"/>
        <v>0</v>
      </c>
      <c r="I54" s="36">
        <f t="shared" si="16"/>
        <v>0</v>
      </c>
      <c r="J54" s="36">
        <f t="shared" si="16"/>
        <v>0</v>
      </c>
      <c r="K54" s="36">
        <f t="shared" si="16"/>
        <v>0</v>
      </c>
      <c r="L54" s="36">
        <f t="shared" si="16"/>
        <v>0</v>
      </c>
      <c r="M54" s="36">
        <f t="shared" si="16"/>
        <v>0</v>
      </c>
      <c r="N54" s="36">
        <f t="shared" si="16"/>
        <v>0</v>
      </c>
      <c r="O54" s="36">
        <f t="shared" si="16"/>
        <v>0</v>
      </c>
      <c r="P54" s="36">
        <f t="shared" si="16"/>
        <v>0</v>
      </c>
      <c r="Q54" s="36">
        <f t="shared" si="16"/>
        <v>0</v>
      </c>
      <c r="R54" s="36">
        <f t="shared" si="16"/>
        <v>0</v>
      </c>
      <c r="S54" s="36">
        <f t="shared" si="16"/>
        <v>0</v>
      </c>
      <c r="T54" s="36">
        <f t="shared" si="16"/>
        <v>0</v>
      </c>
      <c r="U54" s="36">
        <f t="shared" si="16"/>
        <v>0</v>
      </c>
      <c r="V54" s="36">
        <f t="shared" si="16"/>
        <v>0</v>
      </c>
      <c r="W54" s="36">
        <f t="shared" si="16"/>
        <v>0</v>
      </c>
      <c r="X54" s="36">
        <f t="shared" si="16"/>
        <v>0</v>
      </c>
      <c r="Y54" s="36">
        <f t="shared" si="16"/>
        <v>0</v>
      </c>
      <c r="Z54" s="36">
        <f t="shared" si="16"/>
        <v>0</v>
      </c>
      <c r="AA54" s="36">
        <f t="shared" si="16"/>
        <v>0</v>
      </c>
      <c r="AB54" s="36">
        <f t="shared" si="16"/>
        <v>0</v>
      </c>
      <c r="AC54" s="36">
        <f t="shared" si="16"/>
        <v>0</v>
      </c>
      <c r="AD54" s="36">
        <f t="shared" si="16"/>
        <v>0</v>
      </c>
      <c r="AE54" s="36">
        <f t="shared" si="16"/>
        <v>0</v>
      </c>
      <c r="AF54" s="36">
        <f t="shared" si="16"/>
        <v>0</v>
      </c>
      <c r="AG54" s="36">
        <f t="shared" si="16"/>
        <v>0</v>
      </c>
      <c r="AH54" s="36">
        <f t="shared" si="16"/>
        <v>0</v>
      </c>
      <c r="AI54" s="36">
        <f t="shared" si="16"/>
        <v>0</v>
      </c>
      <c r="AJ54" s="36">
        <f t="shared" ref="AJ54:BK54" si="17">+AJ9*AJ31</f>
        <v>0</v>
      </c>
      <c r="AK54" s="36">
        <f t="shared" si="17"/>
        <v>0</v>
      </c>
      <c r="AL54" s="36">
        <f t="shared" si="17"/>
        <v>0</v>
      </c>
      <c r="AM54" s="36">
        <f t="shared" si="17"/>
        <v>0</v>
      </c>
      <c r="AN54" s="36">
        <f t="shared" si="17"/>
        <v>0</v>
      </c>
      <c r="AO54" s="36">
        <f t="shared" si="17"/>
        <v>0</v>
      </c>
      <c r="AP54" s="36">
        <f t="shared" si="17"/>
        <v>0</v>
      </c>
      <c r="AQ54" s="36">
        <f t="shared" si="17"/>
        <v>0</v>
      </c>
      <c r="AR54" s="36">
        <f t="shared" si="17"/>
        <v>0</v>
      </c>
      <c r="AS54" s="36">
        <f t="shared" si="17"/>
        <v>0</v>
      </c>
      <c r="AT54" s="36">
        <f t="shared" si="17"/>
        <v>0</v>
      </c>
      <c r="AU54" s="36">
        <f t="shared" si="17"/>
        <v>0</v>
      </c>
      <c r="AV54" s="36">
        <f t="shared" si="17"/>
        <v>0</v>
      </c>
      <c r="AW54" s="36">
        <f t="shared" si="17"/>
        <v>0</v>
      </c>
      <c r="AX54" s="36">
        <f t="shared" si="17"/>
        <v>0</v>
      </c>
      <c r="AY54" s="36">
        <f t="shared" si="17"/>
        <v>0</v>
      </c>
      <c r="AZ54" s="36">
        <f t="shared" si="17"/>
        <v>0</v>
      </c>
      <c r="BA54" s="36">
        <f t="shared" si="17"/>
        <v>0</v>
      </c>
      <c r="BB54" s="36">
        <f t="shared" si="17"/>
        <v>0</v>
      </c>
      <c r="BC54" s="36">
        <f t="shared" si="17"/>
        <v>0</v>
      </c>
      <c r="BD54" s="36">
        <f t="shared" si="17"/>
        <v>0</v>
      </c>
      <c r="BE54" s="36">
        <f t="shared" si="17"/>
        <v>0</v>
      </c>
      <c r="BF54" s="36">
        <f t="shared" si="17"/>
        <v>0</v>
      </c>
      <c r="BG54" s="36">
        <f t="shared" si="17"/>
        <v>0</v>
      </c>
      <c r="BH54" s="36">
        <f t="shared" si="17"/>
        <v>0</v>
      </c>
      <c r="BI54" s="36">
        <f t="shared" si="17"/>
        <v>0</v>
      </c>
      <c r="BJ54" s="36">
        <f t="shared" si="17"/>
        <v>0</v>
      </c>
      <c r="BK54" s="36">
        <f t="shared" si="17"/>
        <v>0</v>
      </c>
    </row>
    <row r="55" spans="2:63" x14ac:dyDescent="0.25">
      <c r="B55" t="str">
        <f t="shared" si="5"/>
        <v>Servizio 7</v>
      </c>
      <c r="D55" s="36">
        <f t="shared" ref="D55:AI55" si="18">+D10*D32</f>
        <v>0</v>
      </c>
      <c r="E55" s="36">
        <f t="shared" si="18"/>
        <v>0</v>
      </c>
      <c r="F55" s="36">
        <f t="shared" si="18"/>
        <v>0</v>
      </c>
      <c r="G55" s="36">
        <f t="shared" si="18"/>
        <v>0</v>
      </c>
      <c r="H55" s="36">
        <f t="shared" si="18"/>
        <v>0</v>
      </c>
      <c r="I55" s="36">
        <f t="shared" si="18"/>
        <v>0</v>
      </c>
      <c r="J55" s="36">
        <f t="shared" si="18"/>
        <v>0</v>
      </c>
      <c r="K55" s="36">
        <f t="shared" si="18"/>
        <v>0</v>
      </c>
      <c r="L55" s="36">
        <f t="shared" si="18"/>
        <v>0</v>
      </c>
      <c r="M55" s="36">
        <f t="shared" si="18"/>
        <v>0</v>
      </c>
      <c r="N55" s="36">
        <f t="shared" si="18"/>
        <v>0</v>
      </c>
      <c r="O55" s="36">
        <f t="shared" si="18"/>
        <v>0</v>
      </c>
      <c r="P55" s="36">
        <f t="shared" si="18"/>
        <v>0</v>
      </c>
      <c r="Q55" s="36">
        <f t="shared" si="18"/>
        <v>0</v>
      </c>
      <c r="R55" s="36">
        <f t="shared" si="18"/>
        <v>0</v>
      </c>
      <c r="S55" s="36">
        <f t="shared" si="18"/>
        <v>0</v>
      </c>
      <c r="T55" s="36">
        <f t="shared" si="18"/>
        <v>0</v>
      </c>
      <c r="U55" s="36">
        <f t="shared" si="18"/>
        <v>0</v>
      </c>
      <c r="V55" s="36">
        <f t="shared" si="18"/>
        <v>0</v>
      </c>
      <c r="W55" s="36">
        <f t="shared" si="18"/>
        <v>0</v>
      </c>
      <c r="X55" s="36">
        <f t="shared" si="18"/>
        <v>0</v>
      </c>
      <c r="Y55" s="36">
        <f t="shared" si="18"/>
        <v>0</v>
      </c>
      <c r="Z55" s="36">
        <f t="shared" si="18"/>
        <v>0</v>
      </c>
      <c r="AA55" s="36">
        <f t="shared" si="18"/>
        <v>0</v>
      </c>
      <c r="AB55" s="36">
        <f t="shared" si="18"/>
        <v>0</v>
      </c>
      <c r="AC55" s="36">
        <f t="shared" si="18"/>
        <v>0</v>
      </c>
      <c r="AD55" s="36">
        <f t="shared" si="18"/>
        <v>0</v>
      </c>
      <c r="AE55" s="36">
        <f t="shared" si="18"/>
        <v>0</v>
      </c>
      <c r="AF55" s="36">
        <f t="shared" si="18"/>
        <v>0</v>
      </c>
      <c r="AG55" s="36">
        <f t="shared" si="18"/>
        <v>0</v>
      </c>
      <c r="AH55" s="36">
        <f t="shared" si="18"/>
        <v>0</v>
      </c>
      <c r="AI55" s="36">
        <f t="shared" si="18"/>
        <v>0</v>
      </c>
      <c r="AJ55" s="36">
        <f t="shared" ref="AJ55:BK55" si="19">+AJ10*AJ32</f>
        <v>0</v>
      </c>
      <c r="AK55" s="36">
        <f t="shared" si="19"/>
        <v>0</v>
      </c>
      <c r="AL55" s="36">
        <f t="shared" si="19"/>
        <v>0</v>
      </c>
      <c r="AM55" s="36">
        <f t="shared" si="19"/>
        <v>0</v>
      </c>
      <c r="AN55" s="36">
        <f t="shared" si="19"/>
        <v>0</v>
      </c>
      <c r="AO55" s="36">
        <f t="shared" si="19"/>
        <v>0</v>
      </c>
      <c r="AP55" s="36">
        <f t="shared" si="19"/>
        <v>0</v>
      </c>
      <c r="AQ55" s="36">
        <f t="shared" si="19"/>
        <v>0</v>
      </c>
      <c r="AR55" s="36">
        <f t="shared" si="19"/>
        <v>0</v>
      </c>
      <c r="AS55" s="36">
        <f t="shared" si="19"/>
        <v>0</v>
      </c>
      <c r="AT55" s="36">
        <f t="shared" si="19"/>
        <v>0</v>
      </c>
      <c r="AU55" s="36">
        <f t="shared" si="19"/>
        <v>0</v>
      </c>
      <c r="AV55" s="36">
        <f t="shared" si="19"/>
        <v>0</v>
      </c>
      <c r="AW55" s="36">
        <f t="shared" si="19"/>
        <v>0</v>
      </c>
      <c r="AX55" s="36">
        <f t="shared" si="19"/>
        <v>0</v>
      </c>
      <c r="AY55" s="36">
        <f t="shared" si="19"/>
        <v>0</v>
      </c>
      <c r="AZ55" s="36">
        <f t="shared" si="19"/>
        <v>0</v>
      </c>
      <c r="BA55" s="36">
        <f t="shared" si="19"/>
        <v>0</v>
      </c>
      <c r="BB55" s="36">
        <f t="shared" si="19"/>
        <v>0</v>
      </c>
      <c r="BC55" s="36">
        <f t="shared" si="19"/>
        <v>0</v>
      </c>
      <c r="BD55" s="36">
        <f t="shared" si="19"/>
        <v>0</v>
      </c>
      <c r="BE55" s="36">
        <f t="shared" si="19"/>
        <v>0</v>
      </c>
      <c r="BF55" s="36">
        <f t="shared" si="19"/>
        <v>0</v>
      </c>
      <c r="BG55" s="36">
        <f t="shared" si="19"/>
        <v>0</v>
      </c>
      <c r="BH55" s="36">
        <f t="shared" si="19"/>
        <v>0</v>
      </c>
      <c r="BI55" s="36">
        <f t="shared" si="19"/>
        <v>0</v>
      </c>
      <c r="BJ55" s="36">
        <f t="shared" si="19"/>
        <v>0</v>
      </c>
      <c r="BK55" s="36">
        <f t="shared" si="19"/>
        <v>0</v>
      </c>
    </row>
    <row r="56" spans="2:63" x14ac:dyDescent="0.25">
      <c r="B56" t="str">
        <f t="shared" si="5"/>
        <v>Servizio 8</v>
      </c>
      <c r="D56" s="36">
        <f t="shared" ref="D56:AI56" si="20">+D11*D33</f>
        <v>0</v>
      </c>
      <c r="E56" s="36">
        <f t="shared" si="20"/>
        <v>0</v>
      </c>
      <c r="F56" s="36">
        <f t="shared" si="20"/>
        <v>0</v>
      </c>
      <c r="G56" s="36">
        <f t="shared" si="20"/>
        <v>0</v>
      </c>
      <c r="H56" s="36">
        <f t="shared" si="20"/>
        <v>0</v>
      </c>
      <c r="I56" s="36">
        <f t="shared" si="20"/>
        <v>0</v>
      </c>
      <c r="J56" s="36">
        <f t="shared" si="20"/>
        <v>0</v>
      </c>
      <c r="K56" s="36">
        <f t="shared" si="20"/>
        <v>0</v>
      </c>
      <c r="L56" s="36">
        <f t="shared" si="20"/>
        <v>0</v>
      </c>
      <c r="M56" s="36">
        <f t="shared" si="20"/>
        <v>0</v>
      </c>
      <c r="N56" s="36">
        <f t="shared" si="20"/>
        <v>0</v>
      </c>
      <c r="O56" s="36">
        <f t="shared" si="20"/>
        <v>0</v>
      </c>
      <c r="P56" s="36">
        <f t="shared" si="20"/>
        <v>0</v>
      </c>
      <c r="Q56" s="36">
        <f t="shared" si="20"/>
        <v>0</v>
      </c>
      <c r="R56" s="36">
        <f t="shared" si="20"/>
        <v>0</v>
      </c>
      <c r="S56" s="36">
        <f t="shared" si="20"/>
        <v>0</v>
      </c>
      <c r="T56" s="36">
        <f t="shared" si="20"/>
        <v>0</v>
      </c>
      <c r="U56" s="36">
        <f t="shared" si="20"/>
        <v>0</v>
      </c>
      <c r="V56" s="36">
        <f t="shared" si="20"/>
        <v>0</v>
      </c>
      <c r="W56" s="36">
        <f t="shared" si="20"/>
        <v>0</v>
      </c>
      <c r="X56" s="36">
        <f t="shared" si="20"/>
        <v>0</v>
      </c>
      <c r="Y56" s="36">
        <f t="shared" si="20"/>
        <v>0</v>
      </c>
      <c r="Z56" s="36">
        <f t="shared" si="20"/>
        <v>0</v>
      </c>
      <c r="AA56" s="36">
        <f t="shared" si="20"/>
        <v>0</v>
      </c>
      <c r="AB56" s="36">
        <f t="shared" si="20"/>
        <v>0</v>
      </c>
      <c r="AC56" s="36">
        <f t="shared" si="20"/>
        <v>0</v>
      </c>
      <c r="AD56" s="36">
        <f t="shared" si="20"/>
        <v>0</v>
      </c>
      <c r="AE56" s="36">
        <f t="shared" si="20"/>
        <v>0</v>
      </c>
      <c r="AF56" s="36">
        <f t="shared" si="20"/>
        <v>0</v>
      </c>
      <c r="AG56" s="36">
        <f t="shared" si="20"/>
        <v>0</v>
      </c>
      <c r="AH56" s="36">
        <f t="shared" si="20"/>
        <v>0</v>
      </c>
      <c r="AI56" s="36">
        <f t="shared" si="20"/>
        <v>0</v>
      </c>
      <c r="AJ56" s="36">
        <f t="shared" ref="AJ56:BK56" si="21">+AJ11*AJ33</f>
        <v>0</v>
      </c>
      <c r="AK56" s="36">
        <f t="shared" si="21"/>
        <v>0</v>
      </c>
      <c r="AL56" s="36">
        <f t="shared" si="21"/>
        <v>0</v>
      </c>
      <c r="AM56" s="36">
        <f t="shared" si="21"/>
        <v>0</v>
      </c>
      <c r="AN56" s="36">
        <f t="shared" si="21"/>
        <v>0</v>
      </c>
      <c r="AO56" s="36">
        <f t="shared" si="21"/>
        <v>0</v>
      </c>
      <c r="AP56" s="36">
        <f t="shared" si="21"/>
        <v>0</v>
      </c>
      <c r="AQ56" s="36">
        <f t="shared" si="21"/>
        <v>0</v>
      </c>
      <c r="AR56" s="36">
        <f t="shared" si="21"/>
        <v>0</v>
      </c>
      <c r="AS56" s="36">
        <f t="shared" si="21"/>
        <v>0</v>
      </c>
      <c r="AT56" s="36">
        <f t="shared" si="21"/>
        <v>0</v>
      </c>
      <c r="AU56" s="36">
        <f t="shared" si="21"/>
        <v>0</v>
      </c>
      <c r="AV56" s="36">
        <f t="shared" si="21"/>
        <v>0</v>
      </c>
      <c r="AW56" s="36">
        <f t="shared" si="21"/>
        <v>0</v>
      </c>
      <c r="AX56" s="36">
        <f t="shared" si="21"/>
        <v>0</v>
      </c>
      <c r="AY56" s="36">
        <f t="shared" si="21"/>
        <v>0</v>
      </c>
      <c r="AZ56" s="36">
        <f t="shared" si="21"/>
        <v>0</v>
      </c>
      <c r="BA56" s="36">
        <f t="shared" si="21"/>
        <v>0</v>
      </c>
      <c r="BB56" s="36">
        <f t="shared" si="21"/>
        <v>0</v>
      </c>
      <c r="BC56" s="36">
        <f t="shared" si="21"/>
        <v>0</v>
      </c>
      <c r="BD56" s="36">
        <f t="shared" si="21"/>
        <v>0</v>
      </c>
      <c r="BE56" s="36">
        <f t="shared" si="21"/>
        <v>0</v>
      </c>
      <c r="BF56" s="36">
        <f t="shared" si="21"/>
        <v>0</v>
      </c>
      <c r="BG56" s="36">
        <f t="shared" si="21"/>
        <v>0</v>
      </c>
      <c r="BH56" s="36">
        <f t="shared" si="21"/>
        <v>0</v>
      </c>
      <c r="BI56" s="36">
        <f t="shared" si="21"/>
        <v>0</v>
      </c>
      <c r="BJ56" s="36">
        <f t="shared" si="21"/>
        <v>0</v>
      </c>
      <c r="BK56" s="36">
        <f t="shared" si="21"/>
        <v>0</v>
      </c>
    </row>
    <row r="57" spans="2:63" x14ac:dyDescent="0.25">
      <c r="B57" t="str">
        <f t="shared" si="5"/>
        <v>Servizio 9</v>
      </c>
      <c r="D57" s="36">
        <f t="shared" ref="D57:AI57" si="22">+D12*D34</f>
        <v>0</v>
      </c>
      <c r="E57" s="36">
        <f t="shared" si="22"/>
        <v>0</v>
      </c>
      <c r="F57" s="36">
        <f t="shared" si="22"/>
        <v>0</v>
      </c>
      <c r="G57" s="36">
        <f t="shared" si="22"/>
        <v>0</v>
      </c>
      <c r="H57" s="36">
        <f t="shared" si="22"/>
        <v>0</v>
      </c>
      <c r="I57" s="36">
        <f t="shared" si="22"/>
        <v>0</v>
      </c>
      <c r="J57" s="36">
        <f t="shared" si="22"/>
        <v>0</v>
      </c>
      <c r="K57" s="36">
        <f t="shared" si="22"/>
        <v>0</v>
      </c>
      <c r="L57" s="36">
        <f t="shared" si="22"/>
        <v>0</v>
      </c>
      <c r="M57" s="36">
        <f t="shared" si="22"/>
        <v>0</v>
      </c>
      <c r="N57" s="36">
        <f t="shared" si="22"/>
        <v>0</v>
      </c>
      <c r="O57" s="36">
        <f t="shared" si="22"/>
        <v>0</v>
      </c>
      <c r="P57" s="36">
        <f t="shared" si="22"/>
        <v>0</v>
      </c>
      <c r="Q57" s="36">
        <f t="shared" si="22"/>
        <v>0</v>
      </c>
      <c r="R57" s="36">
        <f t="shared" si="22"/>
        <v>0</v>
      </c>
      <c r="S57" s="36">
        <f t="shared" si="22"/>
        <v>0</v>
      </c>
      <c r="T57" s="36">
        <f t="shared" si="22"/>
        <v>0</v>
      </c>
      <c r="U57" s="36">
        <f t="shared" si="22"/>
        <v>0</v>
      </c>
      <c r="V57" s="36">
        <f t="shared" si="22"/>
        <v>0</v>
      </c>
      <c r="W57" s="36">
        <f t="shared" si="22"/>
        <v>0</v>
      </c>
      <c r="X57" s="36">
        <f t="shared" si="22"/>
        <v>0</v>
      </c>
      <c r="Y57" s="36">
        <f t="shared" si="22"/>
        <v>0</v>
      </c>
      <c r="Z57" s="36">
        <f t="shared" si="22"/>
        <v>0</v>
      </c>
      <c r="AA57" s="36">
        <f t="shared" si="22"/>
        <v>0</v>
      </c>
      <c r="AB57" s="36">
        <f t="shared" si="22"/>
        <v>0</v>
      </c>
      <c r="AC57" s="36">
        <f t="shared" si="22"/>
        <v>0</v>
      </c>
      <c r="AD57" s="36">
        <f t="shared" si="22"/>
        <v>0</v>
      </c>
      <c r="AE57" s="36">
        <f t="shared" si="22"/>
        <v>0</v>
      </c>
      <c r="AF57" s="36">
        <f t="shared" si="22"/>
        <v>0</v>
      </c>
      <c r="AG57" s="36">
        <f t="shared" si="22"/>
        <v>0</v>
      </c>
      <c r="AH57" s="36">
        <f t="shared" si="22"/>
        <v>0</v>
      </c>
      <c r="AI57" s="36">
        <f t="shared" si="22"/>
        <v>0</v>
      </c>
      <c r="AJ57" s="36">
        <f t="shared" ref="AJ57:BK57" si="23">+AJ12*AJ34</f>
        <v>0</v>
      </c>
      <c r="AK57" s="36">
        <f t="shared" si="23"/>
        <v>0</v>
      </c>
      <c r="AL57" s="36">
        <f t="shared" si="23"/>
        <v>0</v>
      </c>
      <c r="AM57" s="36">
        <f t="shared" si="23"/>
        <v>0</v>
      </c>
      <c r="AN57" s="36">
        <f t="shared" si="23"/>
        <v>0</v>
      </c>
      <c r="AO57" s="36">
        <f t="shared" si="23"/>
        <v>0</v>
      </c>
      <c r="AP57" s="36">
        <f t="shared" si="23"/>
        <v>0</v>
      </c>
      <c r="AQ57" s="36">
        <f t="shared" si="23"/>
        <v>0</v>
      </c>
      <c r="AR57" s="36">
        <f t="shared" si="23"/>
        <v>0</v>
      </c>
      <c r="AS57" s="36">
        <f t="shared" si="23"/>
        <v>0</v>
      </c>
      <c r="AT57" s="36">
        <f t="shared" si="23"/>
        <v>0</v>
      </c>
      <c r="AU57" s="36">
        <f t="shared" si="23"/>
        <v>0</v>
      </c>
      <c r="AV57" s="36">
        <f t="shared" si="23"/>
        <v>0</v>
      </c>
      <c r="AW57" s="36">
        <f t="shared" si="23"/>
        <v>0</v>
      </c>
      <c r="AX57" s="36">
        <f t="shared" si="23"/>
        <v>0</v>
      </c>
      <c r="AY57" s="36">
        <f t="shared" si="23"/>
        <v>0</v>
      </c>
      <c r="AZ57" s="36">
        <f t="shared" si="23"/>
        <v>0</v>
      </c>
      <c r="BA57" s="36">
        <f t="shared" si="23"/>
        <v>0</v>
      </c>
      <c r="BB57" s="36">
        <f t="shared" si="23"/>
        <v>0</v>
      </c>
      <c r="BC57" s="36">
        <f t="shared" si="23"/>
        <v>0</v>
      </c>
      <c r="BD57" s="36">
        <f t="shared" si="23"/>
        <v>0</v>
      </c>
      <c r="BE57" s="36">
        <f t="shared" si="23"/>
        <v>0</v>
      </c>
      <c r="BF57" s="36">
        <f t="shared" si="23"/>
        <v>0</v>
      </c>
      <c r="BG57" s="36">
        <f t="shared" si="23"/>
        <v>0</v>
      </c>
      <c r="BH57" s="36">
        <f t="shared" si="23"/>
        <v>0</v>
      </c>
      <c r="BI57" s="36">
        <f t="shared" si="23"/>
        <v>0</v>
      </c>
      <c r="BJ57" s="36">
        <f t="shared" si="23"/>
        <v>0</v>
      </c>
      <c r="BK57" s="36">
        <f t="shared" si="23"/>
        <v>0</v>
      </c>
    </row>
    <row r="58" spans="2:63" x14ac:dyDescent="0.25">
      <c r="B58" t="str">
        <f t="shared" si="5"/>
        <v>Servizio 10</v>
      </c>
      <c r="D58" s="36">
        <f t="shared" ref="D58:AI58" si="24">+D13*D35</f>
        <v>0</v>
      </c>
      <c r="E58" s="36">
        <f t="shared" si="24"/>
        <v>0</v>
      </c>
      <c r="F58" s="36">
        <f t="shared" si="24"/>
        <v>0</v>
      </c>
      <c r="G58" s="36">
        <f t="shared" si="24"/>
        <v>0</v>
      </c>
      <c r="H58" s="36">
        <f t="shared" si="24"/>
        <v>0</v>
      </c>
      <c r="I58" s="36">
        <f t="shared" si="24"/>
        <v>0</v>
      </c>
      <c r="J58" s="36">
        <f t="shared" si="24"/>
        <v>0</v>
      </c>
      <c r="K58" s="36">
        <f t="shared" si="24"/>
        <v>0</v>
      </c>
      <c r="L58" s="36">
        <f t="shared" si="24"/>
        <v>0</v>
      </c>
      <c r="M58" s="36">
        <f t="shared" si="24"/>
        <v>0</v>
      </c>
      <c r="N58" s="36">
        <f t="shared" si="24"/>
        <v>0</v>
      </c>
      <c r="O58" s="36">
        <f t="shared" si="24"/>
        <v>0</v>
      </c>
      <c r="P58" s="36">
        <f t="shared" si="24"/>
        <v>0</v>
      </c>
      <c r="Q58" s="36">
        <f t="shared" si="24"/>
        <v>0</v>
      </c>
      <c r="R58" s="36">
        <f t="shared" si="24"/>
        <v>0</v>
      </c>
      <c r="S58" s="36">
        <f t="shared" si="24"/>
        <v>0</v>
      </c>
      <c r="T58" s="36">
        <f t="shared" si="24"/>
        <v>0</v>
      </c>
      <c r="U58" s="36">
        <f t="shared" si="24"/>
        <v>0</v>
      </c>
      <c r="V58" s="36">
        <f t="shared" si="24"/>
        <v>0</v>
      </c>
      <c r="W58" s="36">
        <f t="shared" si="24"/>
        <v>0</v>
      </c>
      <c r="X58" s="36">
        <f t="shared" si="24"/>
        <v>0</v>
      </c>
      <c r="Y58" s="36">
        <f t="shared" si="24"/>
        <v>0</v>
      </c>
      <c r="Z58" s="36">
        <f t="shared" si="24"/>
        <v>0</v>
      </c>
      <c r="AA58" s="36">
        <f t="shared" si="24"/>
        <v>0</v>
      </c>
      <c r="AB58" s="36">
        <f t="shared" si="24"/>
        <v>0</v>
      </c>
      <c r="AC58" s="36">
        <f t="shared" si="24"/>
        <v>0</v>
      </c>
      <c r="AD58" s="36">
        <f t="shared" si="24"/>
        <v>0</v>
      </c>
      <c r="AE58" s="36">
        <f t="shared" si="24"/>
        <v>0</v>
      </c>
      <c r="AF58" s="36">
        <f t="shared" si="24"/>
        <v>0</v>
      </c>
      <c r="AG58" s="36">
        <f t="shared" si="24"/>
        <v>0</v>
      </c>
      <c r="AH58" s="36">
        <f t="shared" si="24"/>
        <v>0</v>
      </c>
      <c r="AI58" s="36">
        <f t="shared" si="24"/>
        <v>0</v>
      </c>
      <c r="AJ58" s="36">
        <f t="shared" ref="AJ58:BK58" si="25">+AJ13*AJ35</f>
        <v>0</v>
      </c>
      <c r="AK58" s="36">
        <f t="shared" si="25"/>
        <v>0</v>
      </c>
      <c r="AL58" s="36">
        <f t="shared" si="25"/>
        <v>0</v>
      </c>
      <c r="AM58" s="36">
        <f t="shared" si="25"/>
        <v>0</v>
      </c>
      <c r="AN58" s="36">
        <f t="shared" si="25"/>
        <v>0</v>
      </c>
      <c r="AO58" s="36">
        <f t="shared" si="25"/>
        <v>0</v>
      </c>
      <c r="AP58" s="36">
        <f t="shared" si="25"/>
        <v>0</v>
      </c>
      <c r="AQ58" s="36">
        <f t="shared" si="25"/>
        <v>0</v>
      </c>
      <c r="AR58" s="36">
        <f t="shared" si="25"/>
        <v>0</v>
      </c>
      <c r="AS58" s="36">
        <f t="shared" si="25"/>
        <v>0</v>
      </c>
      <c r="AT58" s="36">
        <f t="shared" si="25"/>
        <v>0</v>
      </c>
      <c r="AU58" s="36">
        <f t="shared" si="25"/>
        <v>0</v>
      </c>
      <c r="AV58" s="36">
        <f t="shared" si="25"/>
        <v>0</v>
      </c>
      <c r="AW58" s="36">
        <f t="shared" si="25"/>
        <v>0</v>
      </c>
      <c r="AX58" s="36">
        <f t="shared" si="25"/>
        <v>0</v>
      </c>
      <c r="AY58" s="36">
        <f t="shared" si="25"/>
        <v>0</v>
      </c>
      <c r="AZ58" s="36">
        <f t="shared" si="25"/>
        <v>0</v>
      </c>
      <c r="BA58" s="36">
        <f t="shared" si="25"/>
        <v>0</v>
      </c>
      <c r="BB58" s="36">
        <f t="shared" si="25"/>
        <v>0</v>
      </c>
      <c r="BC58" s="36">
        <f t="shared" si="25"/>
        <v>0</v>
      </c>
      <c r="BD58" s="36">
        <f t="shared" si="25"/>
        <v>0</v>
      </c>
      <c r="BE58" s="36">
        <f t="shared" si="25"/>
        <v>0</v>
      </c>
      <c r="BF58" s="36">
        <f t="shared" si="25"/>
        <v>0</v>
      </c>
      <c r="BG58" s="36">
        <f t="shared" si="25"/>
        <v>0</v>
      </c>
      <c r="BH58" s="36">
        <f t="shared" si="25"/>
        <v>0</v>
      </c>
      <c r="BI58" s="36">
        <f t="shared" si="25"/>
        <v>0</v>
      </c>
      <c r="BJ58" s="36">
        <f t="shared" si="25"/>
        <v>0</v>
      </c>
      <c r="BK58" s="36">
        <f t="shared" si="25"/>
        <v>0</v>
      </c>
    </row>
    <row r="59" spans="2:63" x14ac:dyDescent="0.25">
      <c r="B59" t="str">
        <f t="shared" si="5"/>
        <v>Servizio 11</v>
      </c>
      <c r="D59" s="36">
        <f t="shared" ref="D59:AI59" si="26">+D14*D36</f>
        <v>0</v>
      </c>
      <c r="E59" s="36">
        <f t="shared" si="26"/>
        <v>0</v>
      </c>
      <c r="F59" s="36">
        <f t="shared" si="26"/>
        <v>0</v>
      </c>
      <c r="G59" s="36">
        <f t="shared" si="26"/>
        <v>0</v>
      </c>
      <c r="H59" s="36">
        <f t="shared" si="26"/>
        <v>0</v>
      </c>
      <c r="I59" s="36">
        <f t="shared" si="26"/>
        <v>0</v>
      </c>
      <c r="J59" s="36">
        <f t="shared" si="26"/>
        <v>0</v>
      </c>
      <c r="K59" s="36">
        <f t="shared" si="26"/>
        <v>0</v>
      </c>
      <c r="L59" s="36">
        <f t="shared" si="26"/>
        <v>0</v>
      </c>
      <c r="M59" s="36">
        <f t="shared" si="26"/>
        <v>0</v>
      </c>
      <c r="N59" s="36">
        <f t="shared" si="26"/>
        <v>0</v>
      </c>
      <c r="O59" s="36">
        <f t="shared" si="26"/>
        <v>0</v>
      </c>
      <c r="P59" s="36">
        <f t="shared" si="26"/>
        <v>0</v>
      </c>
      <c r="Q59" s="36">
        <f t="shared" si="26"/>
        <v>0</v>
      </c>
      <c r="R59" s="36">
        <f t="shared" si="26"/>
        <v>0</v>
      </c>
      <c r="S59" s="36">
        <f t="shared" si="26"/>
        <v>0</v>
      </c>
      <c r="T59" s="36">
        <f t="shared" si="26"/>
        <v>0</v>
      </c>
      <c r="U59" s="36">
        <f t="shared" si="26"/>
        <v>0</v>
      </c>
      <c r="V59" s="36">
        <f t="shared" si="26"/>
        <v>0</v>
      </c>
      <c r="W59" s="36">
        <f t="shared" si="26"/>
        <v>0</v>
      </c>
      <c r="X59" s="36">
        <f t="shared" si="26"/>
        <v>0</v>
      </c>
      <c r="Y59" s="36">
        <f t="shared" si="26"/>
        <v>0</v>
      </c>
      <c r="Z59" s="36">
        <f t="shared" si="26"/>
        <v>0</v>
      </c>
      <c r="AA59" s="36">
        <f t="shared" si="26"/>
        <v>0</v>
      </c>
      <c r="AB59" s="36">
        <f t="shared" si="26"/>
        <v>0</v>
      </c>
      <c r="AC59" s="36">
        <f t="shared" si="26"/>
        <v>0</v>
      </c>
      <c r="AD59" s="36">
        <f t="shared" si="26"/>
        <v>0</v>
      </c>
      <c r="AE59" s="36">
        <f t="shared" si="26"/>
        <v>0</v>
      </c>
      <c r="AF59" s="36">
        <f t="shared" si="26"/>
        <v>0</v>
      </c>
      <c r="AG59" s="36">
        <f t="shared" si="26"/>
        <v>0</v>
      </c>
      <c r="AH59" s="36">
        <f t="shared" si="26"/>
        <v>0</v>
      </c>
      <c r="AI59" s="36">
        <f t="shared" si="26"/>
        <v>0</v>
      </c>
      <c r="AJ59" s="36">
        <f t="shared" ref="AJ59:BK59" si="27">+AJ14*AJ36</f>
        <v>0</v>
      </c>
      <c r="AK59" s="36">
        <f t="shared" si="27"/>
        <v>0</v>
      </c>
      <c r="AL59" s="36">
        <f t="shared" si="27"/>
        <v>0</v>
      </c>
      <c r="AM59" s="36">
        <f t="shared" si="27"/>
        <v>0</v>
      </c>
      <c r="AN59" s="36">
        <f t="shared" si="27"/>
        <v>0</v>
      </c>
      <c r="AO59" s="36">
        <f t="shared" si="27"/>
        <v>0</v>
      </c>
      <c r="AP59" s="36">
        <f t="shared" si="27"/>
        <v>0</v>
      </c>
      <c r="AQ59" s="36">
        <f t="shared" si="27"/>
        <v>0</v>
      </c>
      <c r="AR59" s="36">
        <f t="shared" si="27"/>
        <v>0</v>
      </c>
      <c r="AS59" s="36">
        <f t="shared" si="27"/>
        <v>0</v>
      </c>
      <c r="AT59" s="36">
        <f t="shared" si="27"/>
        <v>0</v>
      </c>
      <c r="AU59" s="36">
        <f t="shared" si="27"/>
        <v>0</v>
      </c>
      <c r="AV59" s="36">
        <f t="shared" si="27"/>
        <v>0</v>
      </c>
      <c r="AW59" s="36">
        <f t="shared" si="27"/>
        <v>0</v>
      </c>
      <c r="AX59" s="36">
        <f t="shared" si="27"/>
        <v>0</v>
      </c>
      <c r="AY59" s="36">
        <f t="shared" si="27"/>
        <v>0</v>
      </c>
      <c r="AZ59" s="36">
        <f t="shared" si="27"/>
        <v>0</v>
      </c>
      <c r="BA59" s="36">
        <f t="shared" si="27"/>
        <v>0</v>
      </c>
      <c r="BB59" s="36">
        <f t="shared" si="27"/>
        <v>0</v>
      </c>
      <c r="BC59" s="36">
        <f t="shared" si="27"/>
        <v>0</v>
      </c>
      <c r="BD59" s="36">
        <f t="shared" si="27"/>
        <v>0</v>
      </c>
      <c r="BE59" s="36">
        <f t="shared" si="27"/>
        <v>0</v>
      </c>
      <c r="BF59" s="36">
        <f t="shared" si="27"/>
        <v>0</v>
      </c>
      <c r="BG59" s="36">
        <f t="shared" si="27"/>
        <v>0</v>
      </c>
      <c r="BH59" s="36">
        <f t="shared" si="27"/>
        <v>0</v>
      </c>
      <c r="BI59" s="36">
        <f t="shared" si="27"/>
        <v>0</v>
      </c>
      <c r="BJ59" s="36">
        <f t="shared" si="27"/>
        <v>0</v>
      </c>
      <c r="BK59" s="36">
        <f t="shared" si="27"/>
        <v>0</v>
      </c>
    </row>
    <row r="60" spans="2:63" x14ac:dyDescent="0.25">
      <c r="B60" t="str">
        <f t="shared" si="5"/>
        <v>Servizio 12</v>
      </c>
      <c r="D60" s="36">
        <f t="shared" ref="D60:AI60" si="28">+D15*D37</f>
        <v>0</v>
      </c>
      <c r="E60" s="36">
        <f t="shared" si="28"/>
        <v>0</v>
      </c>
      <c r="F60" s="36">
        <f t="shared" si="28"/>
        <v>0</v>
      </c>
      <c r="G60" s="36">
        <f t="shared" si="28"/>
        <v>0</v>
      </c>
      <c r="H60" s="36">
        <f t="shared" si="28"/>
        <v>0</v>
      </c>
      <c r="I60" s="36">
        <f t="shared" si="28"/>
        <v>0</v>
      </c>
      <c r="J60" s="36">
        <f t="shared" si="28"/>
        <v>0</v>
      </c>
      <c r="K60" s="36">
        <f t="shared" si="28"/>
        <v>0</v>
      </c>
      <c r="L60" s="36">
        <f t="shared" si="28"/>
        <v>0</v>
      </c>
      <c r="M60" s="36">
        <f t="shared" si="28"/>
        <v>0</v>
      </c>
      <c r="N60" s="36">
        <f t="shared" si="28"/>
        <v>0</v>
      </c>
      <c r="O60" s="36">
        <f t="shared" si="28"/>
        <v>0</v>
      </c>
      <c r="P60" s="36">
        <f t="shared" si="28"/>
        <v>0</v>
      </c>
      <c r="Q60" s="36">
        <f t="shared" si="28"/>
        <v>0</v>
      </c>
      <c r="R60" s="36">
        <f t="shared" si="28"/>
        <v>0</v>
      </c>
      <c r="S60" s="36">
        <f t="shared" si="28"/>
        <v>0</v>
      </c>
      <c r="T60" s="36">
        <f t="shared" si="28"/>
        <v>0</v>
      </c>
      <c r="U60" s="36">
        <f t="shared" si="28"/>
        <v>0</v>
      </c>
      <c r="V60" s="36">
        <f t="shared" si="28"/>
        <v>0</v>
      </c>
      <c r="W60" s="36">
        <f t="shared" si="28"/>
        <v>0</v>
      </c>
      <c r="X60" s="36">
        <f t="shared" si="28"/>
        <v>0</v>
      </c>
      <c r="Y60" s="36">
        <f t="shared" si="28"/>
        <v>0</v>
      </c>
      <c r="Z60" s="36">
        <f t="shared" si="28"/>
        <v>0</v>
      </c>
      <c r="AA60" s="36">
        <f t="shared" si="28"/>
        <v>0</v>
      </c>
      <c r="AB60" s="36">
        <f t="shared" si="28"/>
        <v>0</v>
      </c>
      <c r="AC60" s="36">
        <f t="shared" si="28"/>
        <v>0</v>
      </c>
      <c r="AD60" s="36">
        <f t="shared" si="28"/>
        <v>0</v>
      </c>
      <c r="AE60" s="36">
        <f t="shared" si="28"/>
        <v>0</v>
      </c>
      <c r="AF60" s="36">
        <f t="shared" si="28"/>
        <v>0</v>
      </c>
      <c r="AG60" s="36">
        <f t="shared" si="28"/>
        <v>0</v>
      </c>
      <c r="AH60" s="36">
        <f t="shared" si="28"/>
        <v>0</v>
      </c>
      <c r="AI60" s="36">
        <f t="shared" si="28"/>
        <v>0</v>
      </c>
      <c r="AJ60" s="36">
        <f t="shared" ref="AJ60:BK60" si="29">+AJ15*AJ37</f>
        <v>0</v>
      </c>
      <c r="AK60" s="36">
        <f t="shared" si="29"/>
        <v>0</v>
      </c>
      <c r="AL60" s="36">
        <f t="shared" si="29"/>
        <v>0</v>
      </c>
      <c r="AM60" s="36">
        <f t="shared" si="29"/>
        <v>0</v>
      </c>
      <c r="AN60" s="36">
        <f t="shared" si="29"/>
        <v>0</v>
      </c>
      <c r="AO60" s="36">
        <f t="shared" si="29"/>
        <v>0</v>
      </c>
      <c r="AP60" s="36">
        <f t="shared" si="29"/>
        <v>0</v>
      </c>
      <c r="AQ60" s="36">
        <f t="shared" si="29"/>
        <v>0</v>
      </c>
      <c r="AR60" s="36">
        <f t="shared" si="29"/>
        <v>0</v>
      </c>
      <c r="AS60" s="36">
        <f t="shared" si="29"/>
        <v>0</v>
      </c>
      <c r="AT60" s="36">
        <f t="shared" si="29"/>
        <v>0</v>
      </c>
      <c r="AU60" s="36">
        <f t="shared" si="29"/>
        <v>0</v>
      </c>
      <c r="AV60" s="36">
        <f t="shared" si="29"/>
        <v>0</v>
      </c>
      <c r="AW60" s="36">
        <f t="shared" si="29"/>
        <v>0</v>
      </c>
      <c r="AX60" s="36">
        <f t="shared" si="29"/>
        <v>0</v>
      </c>
      <c r="AY60" s="36">
        <f t="shared" si="29"/>
        <v>0</v>
      </c>
      <c r="AZ60" s="36">
        <f t="shared" si="29"/>
        <v>0</v>
      </c>
      <c r="BA60" s="36">
        <f t="shared" si="29"/>
        <v>0</v>
      </c>
      <c r="BB60" s="36">
        <f t="shared" si="29"/>
        <v>0</v>
      </c>
      <c r="BC60" s="36">
        <f t="shared" si="29"/>
        <v>0</v>
      </c>
      <c r="BD60" s="36">
        <f t="shared" si="29"/>
        <v>0</v>
      </c>
      <c r="BE60" s="36">
        <f t="shared" si="29"/>
        <v>0</v>
      </c>
      <c r="BF60" s="36">
        <f t="shared" si="29"/>
        <v>0</v>
      </c>
      <c r="BG60" s="36">
        <f t="shared" si="29"/>
        <v>0</v>
      </c>
      <c r="BH60" s="36">
        <f t="shared" si="29"/>
        <v>0</v>
      </c>
      <c r="BI60" s="36">
        <f t="shared" si="29"/>
        <v>0</v>
      </c>
      <c r="BJ60" s="36">
        <f t="shared" si="29"/>
        <v>0</v>
      </c>
      <c r="BK60" s="36">
        <f t="shared" si="29"/>
        <v>0</v>
      </c>
    </row>
    <row r="61" spans="2:63" x14ac:dyDescent="0.25">
      <c r="B61" t="str">
        <f t="shared" si="5"/>
        <v>Servizio 13</v>
      </c>
      <c r="D61" s="36">
        <f t="shared" ref="D61:AI61" si="30">+D16*D38</f>
        <v>0</v>
      </c>
      <c r="E61" s="36">
        <f t="shared" si="30"/>
        <v>0</v>
      </c>
      <c r="F61" s="36">
        <f t="shared" si="30"/>
        <v>0</v>
      </c>
      <c r="G61" s="36">
        <f t="shared" si="30"/>
        <v>0</v>
      </c>
      <c r="H61" s="36">
        <f t="shared" si="30"/>
        <v>0</v>
      </c>
      <c r="I61" s="36">
        <f t="shared" si="30"/>
        <v>0</v>
      </c>
      <c r="J61" s="36">
        <f t="shared" si="30"/>
        <v>0</v>
      </c>
      <c r="K61" s="36">
        <f t="shared" si="30"/>
        <v>0</v>
      </c>
      <c r="L61" s="36">
        <f t="shared" si="30"/>
        <v>0</v>
      </c>
      <c r="M61" s="36">
        <f t="shared" si="30"/>
        <v>0</v>
      </c>
      <c r="N61" s="36">
        <f t="shared" si="30"/>
        <v>0</v>
      </c>
      <c r="O61" s="36">
        <f t="shared" si="30"/>
        <v>0</v>
      </c>
      <c r="P61" s="36">
        <f t="shared" si="30"/>
        <v>0</v>
      </c>
      <c r="Q61" s="36">
        <f t="shared" si="30"/>
        <v>0</v>
      </c>
      <c r="R61" s="36">
        <f t="shared" si="30"/>
        <v>0</v>
      </c>
      <c r="S61" s="36">
        <f t="shared" si="30"/>
        <v>0</v>
      </c>
      <c r="T61" s="36">
        <f t="shared" si="30"/>
        <v>0</v>
      </c>
      <c r="U61" s="36">
        <f t="shared" si="30"/>
        <v>0</v>
      </c>
      <c r="V61" s="36">
        <f t="shared" si="30"/>
        <v>0</v>
      </c>
      <c r="W61" s="36">
        <f t="shared" si="30"/>
        <v>0</v>
      </c>
      <c r="X61" s="36">
        <f t="shared" si="30"/>
        <v>0</v>
      </c>
      <c r="Y61" s="36">
        <f t="shared" si="30"/>
        <v>0</v>
      </c>
      <c r="Z61" s="36">
        <f t="shared" si="30"/>
        <v>0</v>
      </c>
      <c r="AA61" s="36">
        <f t="shared" si="30"/>
        <v>0</v>
      </c>
      <c r="AB61" s="36">
        <f t="shared" si="30"/>
        <v>0</v>
      </c>
      <c r="AC61" s="36">
        <f t="shared" si="30"/>
        <v>0</v>
      </c>
      <c r="AD61" s="36">
        <f t="shared" si="30"/>
        <v>0</v>
      </c>
      <c r="AE61" s="36">
        <f t="shared" si="30"/>
        <v>0</v>
      </c>
      <c r="AF61" s="36">
        <f t="shared" si="30"/>
        <v>0</v>
      </c>
      <c r="AG61" s="36">
        <f t="shared" si="30"/>
        <v>0</v>
      </c>
      <c r="AH61" s="36">
        <f t="shared" si="30"/>
        <v>0</v>
      </c>
      <c r="AI61" s="36">
        <f t="shared" si="30"/>
        <v>0</v>
      </c>
      <c r="AJ61" s="36">
        <f t="shared" ref="AJ61:BK61" si="31">+AJ16*AJ38</f>
        <v>0</v>
      </c>
      <c r="AK61" s="36">
        <f t="shared" si="31"/>
        <v>0</v>
      </c>
      <c r="AL61" s="36">
        <f t="shared" si="31"/>
        <v>0</v>
      </c>
      <c r="AM61" s="36">
        <f t="shared" si="31"/>
        <v>0</v>
      </c>
      <c r="AN61" s="36">
        <f t="shared" si="31"/>
        <v>0</v>
      </c>
      <c r="AO61" s="36">
        <f t="shared" si="31"/>
        <v>0</v>
      </c>
      <c r="AP61" s="36">
        <f t="shared" si="31"/>
        <v>0</v>
      </c>
      <c r="AQ61" s="36">
        <f t="shared" si="31"/>
        <v>0</v>
      </c>
      <c r="AR61" s="36">
        <f t="shared" si="31"/>
        <v>0</v>
      </c>
      <c r="AS61" s="36">
        <f t="shared" si="31"/>
        <v>0</v>
      </c>
      <c r="AT61" s="36">
        <f t="shared" si="31"/>
        <v>0</v>
      </c>
      <c r="AU61" s="36">
        <f t="shared" si="31"/>
        <v>0</v>
      </c>
      <c r="AV61" s="36">
        <f t="shared" si="31"/>
        <v>0</v>
      </c>
      <c r="AW61" s="36">
        <f t="shared" si="31"/>
        <v>0</v>
      </c>
      <c r="AX61" s="36">
        <f t="shared" si="31"/>
        <v>0</v>
      </c>
      <c r="AY61" s="36">
        <f t="shared" si="31"/>
        <v>0</v>
      </c>
      <c r="AZ61" s="36">
        <f t="shared" si="31"/>
        <v>0</v>
      </c>
      <c r="BA61" s="36">
        <f t="shared" si="31"/>
        <v>0</v>
      </c>
      <c r="BB61" s="36">
        <f t="shared" si="31"/>
        <v>0</v>
      </c>
      <c r="BC61" s="36">
        <f t="shared" si="31"/>
        <v>0</v>
      </c>
      <c r="BD61" s="36">
        <f t="shared" si="31"/>
        <v>0</v>
      </c>
      <c r="BE61" s="36">
        <f t="shared" si="31"/>
        <v>0</v>
      </c>
      <c r="BF61" s="36">
        <f t="shared" si="31"/>
        <v>0</v>
      </c>
      <c r="BG61" s="36">
        <f t="shared" si="31"/>
        <v>0</v>
      </c>
      <c r="BH61" s="36">
        <f t="shared" si="31"/>
        <v>0</v>
      </c>
      <c r="BI61" s="36">
        <f t="shared" si="31"/>
        <v>0</v>
      </c>
      <c r="BJ61" s="36">
        <f t="shared" si="31"/>
        <v>0</v>
      </c>
      <c r="BK61" s="36">
        <f t="shared" si="31"/>
        <v>0</v>
      </c>
    </row>
    <row r="62" spans="2:63" x14ac:dyDescent="0.25">
      <c r="B62" t="str">
        <f t="shared" si="5"/>
        <v>Servizio 14</v>
      </c>
      <c r="D62" s="36">
        <f t="shared" ref="D62:AI62" si="32">+D17*D39</f>
        <v>0</v>
      </c>
      <c r="E62" s="36">
        <f t="shared" si="32"/>
        <v>0</v>
      </c>
      <c r="F62" s="36">
        <f t="shared" si="32"/>
        <v>0</v>
      </c>
      <c r="G62" s="36">
        <f t="shared" si="32"/>
        <v>0</v>
      </c>
      <c r="H62" s="36">
        <f t="shared" si="32"/>
        <v>0</v>
      </c>
      <c r="I62" s="36">
        <f t="shared" si="32"/>
        <v>0</v>
      </c>
      <c r="J62" s="36">
        <f t="shared" si="32"/>
        <v>0</v>
      </c>
      <c r="K62" s="36">
        <f t="shared" si="32"/>
        <v>0</v>
      </c>
      <c r="L62" s="36">
        <f t="shared" si="32"/>
        <v>0</v>
      </c>
      <c r="M62" s="36">
        <f t="shared" si="32"/>
        <v>0</v>
      </c>
      <c r="N62" s="36">
        <f t="shared" si="32"/>
        <v>0</v>
      </c>
      <c r="O62" s="36">
        <f t="shared" si="32"/>
        <v>0</v>
      </c>
      <c r="P62" s="36">
        <f t="shared" si="32"/>
        <v>0</v>
      </c>
      <c r="Q62" s="36">
        <f t="shared" si="32"/>
        <v>0</v>
      </c>
      <c r="R62" s="36">
        <f t="shared" si="32"/>
        <v>0</v>
      </c>
      <c r="S62" s="36">
        <f t="shared" si="32"/>
        <v>0</v>
      </c>
      <c r="T62" s="36">
        <f t="shared" si="32"/>
        <v>0</v>
      </c>
      <c r="U62" s="36">
        <f t="shared" si="32"/>
        <v>0</v>
      </c>
      <c r="V62" s="36">
        <f t="shared" si="32"/>
        <v>0</v>
      </c>
      <c r="W62" s="36">
        <f t="shared" si="32"/>
        <v>0</v>
      </c>
      <c r="X62" s="36">
        <f t="shared" si="32"/>
        <v>0</v>
      </c>
      <c r="Y62" s="36">
        <f t="shared" si="32"/>
        <v>0</v>
      </c>
      <c r="Z62" s="36">
        <f t="shared" si="32"/>
        <v>0</v>
      </c>
      <c r="AA62" s="36">
        <f t="shared" si="32"/>
        <v>0</v>
      </c>
      <c r="AB62" s="36">
        <f t="shared" si="32"/>
        <v>0</v>
      </c>
      <c r="AC62" s="36">
        <f t="shared" si="32"/>
        <v>0</v>
      </c>
      <c r="AD62" s="36">
        <f t="shared" si="32"/>
        <v>0</v>
      </c>
      <c r="AE62" s="36">
        <f t="shared" si="32"/>
        <v>0</v>
      </c>
      <c r="AF62" s="36">
        <f t="shared" si="32"/>
        <v>0</v>
      </c>
      <c r="AG62" s="36">
        <f t="shared" si="32"/>
        <v>0</v>
      </c>
      <c r="AH62" s="36">
        <f t="shared" si="32"/>
        <v>0</v>
      </c>
      <c r="AI62" s="36">
        <f t="shared" si="32"/>
        <v>0</v>
      </c>
      <c r="AJ62" s="36">
        <f t="shared" ref="AJ62:BK62" si="33">+AJ17*AJ39</f>
        <v>0</v>
      </c>
      <c r="AK62" s="36">
        <f t="shared" si="33"/>
        <v>0</v>
      </c>
      <c r="AL62" s="36">
        <f t="shared" si="33"/>
        <v>0</v>
      </c>
      <c r="AM62" s="36">
        <f t="shared" si="33"/>
        <v>0</v>
      </c>
      <c r="AN62" s="36">
        <f t="shared" si="33"/>
        <v>0</v>
      </c>
      <c r="AO62" s="36">
        <f t="shared" si="33"/>
        <v>0</v>
      </c>
      <c r="AP62" s="36">
        <f t="shared" si="33"/>
        <v>0</v>
      </c>
      <c r="AQ62" s="36">
        <f t="shared" si="33"/>
        <v>0</v>
      </c>
      <c r="AR62" s="36">
        <f t="shared" si="33"/>
        <v>0</v>
      </c>
      <c r="AS62" s="36">
        <f t="shared" si="33"/>
        <v>0</v>
      </c>
      <c r="AT62" s="36">
        <f t="shared" si="33"/>
        <v>0</v>
      </c>
      <c r="AU62" s="36">
        <f t="shared" si="33"/>
        <v>0</v>
      </c>
      <c r="AV62" s="36">
        <f t="shared" si="33"/>
        <v>0</v>
      </c>
      <c r="AW62" s="36">
        <f t="shared" si="33"/>
        <v>0</v>
      </c>
      <c r="AX62" s="36">
        <f t="shared" si="33"/>
        <v>0</v>
      </c>
      <c r="AY62" s="36">
        <f t="shared" si="33"/>
        <v>0</v>
      </c>
      <c r="AZ62" s="36">
        <f t="shared" si="33"/>
        <v>0</v>
      </c>
      <c r="BA62" s="36">
        <f t="shared" si="33"/>
        <v>0</v>
      </c>
      <c r="BB62" s="36">
        <f t="shared" si="33"/>
        <v>0</v>
      </c>
      <c r="BC62" s="36">
        <f t="shared" si="33"/>
        <v>0</v>
      </c>
      <c r="BD62" s="36">
        <f t="shared" si="33"/>
        <v>0</v>
      </c>
      <c r="BE62" s="36">
        <f t="shared" si="33"/>
        <v>0</v>
      </c>
      <c r="BF62" s="36">
        <f t="shared" si="33"/>
        <v>0</v>
      </c>
      <c r="BG62" s="36">
        <f t="shared" si="33"/>
        <v>0</v>
      </c>
      <c r="BH62" s="36">
        <f t="shared" si="33"/>
        <v>0</v>
      </c>
      <c r="BI62" s="36">
        <f t="shared" si="33"/>
        <v>0</v>
      </c>
      <c r="BJ62" s="36">
        <f t="shared" si="33"/>
        <v>0</v>
      </c>
      <c r="BK62" s="36">
        <f t="shared" si="33"/>
        <v>0</v>
      </c>
    </row>
    <row r="63" spans="2:63" x14ac:dyDescent="0.25">
      <c r="B63" t="str">
        <f t="shared" si="5"/>
        <v>Servizio 15</v>
      </c>
      <c r="D63" s="36">
        <f t="shared" ref="D63:AI63" si="34">+D18*D40</f>
        <v>0</v>
      </c>
      <c r="E63" s="36">
        <f t="shared" si="34"/>
        <v>0</v>
      </c>
      <c r="F63" s="36">
        <f t="shared" si="34"/>
        <v>0</v>
      </c>
      <c r="G63" s="36">
        <f t="shared" si="34"/>
        <v>0</v>
      </c>
      <c r="H63" s="36">
        <f t="shared" si="34"/>
        <v>0</v>
      </c>
      <c r="I63" s="36">
        <f t="shared" si="34"/>
        <v>0</v>
      </c>
      <c r="J63" s="36">
        <f t="shared" si="34"/>
        <v>0</v>
      </c>
      <c r="K63" s="36">
        <f t="shared" si="34"/>
        <v>0</v>
      </c>
      <c r="L63" s="36">
        <f t="shared" si="34"/>
        <v>0</v>
      </c>
      <c r="M63" s="36">
        <f t="shared" si="34"/>
        <v>0</v>
      </c>
      <c r="N63" s="36">
        <f t="shared" si="34"/>
        <v>0</v>
      </c>
      <c r="O63" s="36">
        <f t="shared" si="34"/>
        <v>0</v>
      </c>
      <c r="P63" s="36">
        <f t="shared" si="34"/>
        <v>0</v>
      </c>
      <c r="Q63" s="36">
        <f t="shared" si="34"/>
        <v>0</v>
      </c>
      <c r="R63" s="36">
        <f t="shared" si="34"/>
        <v>0</v>
      </c>
      <c r="S63" s="36">
        <f t="shared" si="34"/>
        <v>0</v>
      </c>
      <c r="T63" s="36">
        <f t="shared" si="34"/>
        <v>0</v>
      </c>
      <c r="U63" s="36">
        <f t="shared" si="34"/>
        <v>0</v>
      </c>
      <c r="V63" s="36">
        <f t="shared" si="34"/>
        <v>0</v>
      </c>
      <c r="W63" s="36">
        <f t="shared" si="34"/>
        <v>0</v>
      </c>
      <c r="X63" s="36">
        <f t="shared" si="34"/>
        <v>0</v>
      </c>
      <c r="Y63" s="36">
        <f t="shared" si="34"/>
        <v>0</v>
      </c>
      <c r="Z63" s="36">
        <f t="shared" si="34"/>
        <v>0</v>
      </c>
      <c r="AA63" s="36">
        <f t="shared" si="34"/>
        <v>0</v>
      </c>
      <c r="AB63" s="36">
        <f t="shared" si="34"/>
        <v>0</v>
      </c>
      <c r="AC63" s="36">
        <f t="shared" si="34"/>
        <v>0</v>
      </c>
      <c r="AD63" s="36">
        <f t="shared" si="34"/>
        <v>0</v>
      </c>
      <c r="AE63" s="36">
        <f t="shared" si="34"/>
        <v>0</v>
      </c>
      <c r="AF63" s="36">
        <f t="shared" si="34"/>
        <v>0</v>
      </c>
      <c r="AG63" s="36">
        <f t="shared" si="34"/>
        <v>0</v>
      </c>
      <c r="AH63" s="36">
        <f t="shared" si="34"/>
        <v>0</v>
      </c>
      <c r="AI63" s="36">
        <f t="shared" si="34"/>
        <v>0</v>
      </c>
      <c r="AJ63" s="36">
        <f t="shared" ref="AJ63:BK63" si="35">+AJ18*AJ40</f>
        <v>0</v>
      </c>
      <c r="AK63" s="36">
        <f t="shared" si="35"/>
        <v>0</v>
      </c>
      <c r="AL63" s="36">
        <f t="shared" si="35"/>
        <v>0</v>
      </c>
      <c r="AM63" s="36">
        <f t="shared" si="35"/>
        <v>0</v>
      </c>
      <c r="AN63" s="36">
        <f t="shared" si="35"/>
        <v>0</v>
      </c>
      <c r="AO63" s="36">
        <f t="shared" si="35"/>
        <v>0</v>
      </c>
      <c r="AP63" s="36">
        <f t="shared" si="35"/>
        <v>0</v>
      </c>
      <c r="AQ63" s="36">
        <f t="shared" si="35"/>
        <v>0</v>
      </c>
      <c r="AR63" s="36">
        <f t="shared" si="35"/>
        <v>0</v>
      </c>
      <c r="AS63" s="36">
        <f t="shared" si="35"/>
        <v>0</v>
      </c>
      <c r="AT63" s="36">
        <f t="shared" si="35"/>
        <v>0</v>
      </c>
      <c r="AU63" s="36">
        <f t="shared" si="35"/>
        <v>0</v>
      </c>
      <c r="AV63" s="36">
        <f t="shared" si="35"/>
        <v>0</v>
      </c>
      <c r="AW63" s="36">
        <f t="shared" si="35"/>
        <v>0</v>
      </c>
      <c r="AX63" s="36">
        <f t="shared" si="35"/>
        <v>0</v>
      </c>
      <c r="AY63" s="36">
        <f t="shared" si="35"/>
        <v>0</v>
      </c>
      <c r="AZ63" s="36">
        <f t="shared" si="35"/>
        <v>0</v>
      </c>
      <c r="BA63" s="36">
        <f t="shared" si="35"/>
        <v>0</v>
      </c>
      <c r="BB63" s="36">
        <f t="shared" si="35"/>
        <v>0</v>
      </c>
      <c r="BC63" s="36">
        <f t="shared" si="35"/>
        <v>0</v>
      </c>
      <c r="BD63" s="36">
        <f t="shared" si="35"/>
        <v>0</v>
      </c>
      <c r="BE63" s="36">
        <f t="shared" si="35"/>
        <v>0</v>
      </c>
      <c r="BF63" s="36">
        <f t="shared" si="35"/>
        <v>0</v>
      </c>
      <c r="BG63" s="36">
        <f t="shared" si="35"/>
        <v>0</v>
      </c>
      <c r="BH63" s="36">
        <f t="shared" si="35"/>
        <v>0</v>
      </c>
      <c r="BI63" s="36">
        <f t="shared" si="35"/>
        <v>0</v>
      </c>
      <c r="BJ63" s="36">
        <f t="shared" si="35"/>
        <v>0</v>
      </c>
      <c r="BK63" s="36">
        <f t="shared" si="35"/>
        <v>0</v>
      </c>
    </row>
    <row r="64" spans="2:63" x14ac:dyDescent="0.25">
      <c r="B64" t="str">
        <f t="shared" si="5"/>
        <v>Servizio 16</v>
      </c>
      <c r="D64" s="36">
        <f t="shared" ref="D64:AI64" si="36">+D19*D41</f>
        <v>0</v>
      </c>
      <c r="E64" s="36">
        <f t="shared" si="36"/>
        <v>0</v>
      </c>
      <c r="F64" s="36">
        <f t="shared" si="36"/>
        <v>0</v>
      </c>
      <c r="G64" s="36">
        <f t="shared" si="36"/>
        <v>0</v>
      </c>
      <c r="H64" s="36">
        <f t="shared" si="36"/>
        <v>0</v>
      </c>
      <c r="I64" s="36">
        <f t="shared" si="36"/>
        <v>0</v>
      </c>
      <c r="J64" s="36">
        <f t="shared" si="36"/>
        <v>0</v>
      </c>
      <c r="K64" s="36">
        <f t="shared" si="36"/>
        <v>0</v>
      </c>
      <c r="L64" s="36">
        <f t="shared" si="36"/>
        <v>0</v>
      </c>
      <c r="M64" s="36">
        <f t="shared" si="36"/>
        <v>0</v>
      </c>
      <c r="N64" s="36">
        <f t="shared" si="36"/>
        <v>0</v>
      </c>
      <c r="O64" s="36">
        <f t="shared" si="36"/>
        <v>0</v>
      </c>
      <c r="P64" s="36">
        <f t="shared" si="36"/>
        <v>0</v>
      </c>
      <c r="Q64" s="36">
        <f t="shared" si="36"/>
        <v>0</v>
      </c>
      <c r="R64" s="36">
        <f t="shared" si="36"/>
        <v>0</v>
      </c>
      <c r="S64" s="36">
        <f t="shared" si="36"/>
        <v>0</v>
      </c>
      <c r="T64" s="36">
        <f t="shared" si="36"/>
        <v>0</v>
      </c>
      <c r="U64" s="36">
        <f t="shared" si="36"/>
        <v>0</v>
      </c>
      <c r="V64" s="36">
        <f t="shared" si="36"/>
        <v>0</v>
      </c>
      <c r="W64" s="36">
        <f t="shared" si="36"/>
        <v>0</v>
      </c>
      <c r="X64" s="36">
        <f t="shared" si="36"/>
        <v>0</v>
      </c>
      <c r="Y64" s="36">
        <f t="shared" si="36"/>
        <v>0</v>
      </c>
      <c r="Z64" s="36">
        <f t="shared" si="36"/>
        <v>0</v>
      </c>
      <c r="AA64" s="36">
        <f t="shared" si="36"/>
        <v>0</v>
      </c>
      <c r="AB64" s="36">
        <f t="shared" si="36"/>
        <v>0</v>
      </c>
      <c r="AC64" s="36">
        <f t="shared" si="36"/>
        <v>0</v>
      </c>
      <c r="AD64" s="36">
        <f t="shared" si="36"/>
        <v>0</v>
      </c>
      <c r="AE64" s="36">
        <f t="shared" si="36"/>
        <v>0</v>
      </c>
      <c r="AF64" s="36">
        <f t="shared" si="36"/>
        <v>0</v>
      </c>
      <c r="AG64" s="36">
        <f t="shared" si="36"/>
        <v>0</v>
      </c>
      <c r="AH64" s="36">
        <f t="shared" si="36"/>
        <v>0</v>
      </c>
      <c r="AI64" s="36">
        <f t="shared" si="36"/>
        <v>0</v>
      </c>
      <c r="AJ64" s="36">
        <f t="shared" ref="AJ64:BK64" si="37">+AJ19*AJ41</f>
        <v>0</v>
      </c>
      <c r="AK64" s="36">
        <f t="shared" si="37"/>
        <v>0</v>
      </c>
      <c r="AL64" s="36">
        <f t="shared" si="37"/>
        <v>0</v>
      </c>
      <c r="AM64" s="36">
        <f t="shared" si="37"/>
        <v>0</v>
      </c>
      <c r="AN64" s="36">
        <f t="shared" si="37"/>
        <v>0</v>
      </c>
      <c r="AO64" s="36">
        <f t="shared" si="37"/>
        <v>0</v>
      </c>
      <c r="AP64" s="36">
        <f t="shared" si="37"/>
        <v>0</v>
      </c>
      <c r="AQ64" s="36">
        <f t="shared" si="37"/>
        <v>0</v>
      </c>
      <c r="AR64" s="36">
        <f t="shared" si="37"/>
        <v>0</v>
      </c>
      <c r="AS64" s="36">
        <f t="shared" si="37"/>
        <v>0</v>
      </c>
      <c r="AT64" s="36">
        <f t="shared" si="37"/>
        <v>0</v>
      </c>
      <c r="AU64" s="36">
        <f t="shared" si="37"/>
        <v>0</v>
      </c>
      <c r="AV64" s="36">
        <f t="shared" si="37"/>
        <v>0</v>
      </c>
      <c r="AW64" s="36">
        <f t="shared" si="37"/>
        <v>0</v>
      </c>
      <c r="AX64" s="36">
        <f t="shared" si="37"/>
        <v>0</v>
      </c>
      <c r="AY64" s="36">
        <f t="shared" si="37"/>
        <v>0</v>
      </c>
      <c r="AZ64" s="36">
        <f t="shared" si="37"/>
        <v>0</v>
      </c>
      <c r="BA64" s="36">
        <f t="shared" si="37"/>
        <v>0</v>
      </c>
      <c r="BB64" s="36">
        <f t="shared" si="37"/>
        <v>0</v>
      </c>
      <c r="BC64" s="36">
        <f t="shared" si="37"/>
        <v>0</v>
      </c>
      <c r="BD64" s="36">
        <f t="shared" si="37"/>
        <v>0</v>
      </c>
      <c r="BE64" s="36">
        <f t="shared" si="37"/>
        <v>0</v>
      </c>
      <c r="BF64" s="36">
        <f t="shared" si="37"/>
        <v>0</v>
      </c>
      <c r="BG64" s="36">
        <f t="shared" si="37"/>
        <v>0</v>
      </c>
      <c r="BH64" s="36">
        <f t="shared" si="37"/>
        <v>0</v>
      </c>
      <c r="BI64" s="36">
        <f t="shared" si="37"/>
        <v>0</v>
      </c>
      <c r="BJ64" s="36">
        <f t="shared" si="37"/>
        <v>0</v>
      </c>
      <c r="BK64" s="36">
        <f t="shared" si="37"/>
        <v>0</v>
      </c>
    </row>
    <row r="65" spans="2:63" x14ac:dyDescent="0.25">
      <c r="B65" t="str">
        <f t="shared" si="5"/>
        <v>Servizio 17</v>
      </c>
      <c r="D65" s="36">
        <f t="shared" ref="D65:AI65" si="38">+D20*D42</f>
        <v>0</v>
      </c>
      <c r="E65" s="36">
        <f t="shared" si="38"/>
        <v>0</v>
      </c>
      <c r="F65" s="36">
        <f t="shared" si="38"/>
        <v>0</v>
      </c>
      <c r="G65" s="36">
        <f t="shared" si="38"/>
        <v>0</v>
      </c>
      <c r="H65" s="36">
        <f t="shared" si="38"/>
        <v>0</v>
      </c>
      <c r="I65" s="36">
        <f t="shared" si="38"/>
        <v>0</v>
      </c>
      <c r="J65" s="36">
        <f t="shared" si="38"/>
        <v>0</v>
      </c>
      <c r="K65" s="36">
        <f t="shared" si="38"/>
        <v>0</v>
      </c>
      <c r="L65" s="36">
        <f t="shared" si="38"/>
        <v>0</v>
      </c>
      <c r="M65" s="36">
        <f t="shared" si="38"/>
        <v>0</v>
      </c>
      <c r="N65" s="36">
        <f t="shared" si="38"/>
        <v>0</v>
      </c>
      <c r="O65" s="36">
        <f t="shared" si="38"/>
        <v>0</v>
      </c>
      <c r="P65" s="36">
        <f t="shared" si="38"/>
        <v>0</v>
      </c>
      <c r="Q65" s="36">
        <f t="shared" si="38"/>
        <v>0</v>
      </c>
      <c r="R65" s="36">
        <f t="shared" si="38"/>
        <v>0</v>
      </c>
      <c r="S65" s="36">
        <f t="shared" si="38"/>
        <v>0</v>
      </c>
      <c r="T65" s="36">
        <f t="shared" si="38"/>
        <v>0</v>
      </c>
      <c r="U65" s="36">
        <f t="shared" si="38"/>
        <v>0</v>
      </c>
      <c r="V65" s="36">
        <f t="shared" si="38"/>
        <v>0</v>
      </c>
      <c r="W65" s="36">
        <f t="shared" si="38"/>
        <v>0</v>
      </c>
      <c r="X65" s="36">
        <f t="shared" si="38"/>
        <v>0</v>
      </c>
      <c r="Y65" s="36">
        <f t="shared" si="38"/>
        <v>0</v>
      </c>
      <c r="Z65" s="36">
        <f t="shared" si="38"/>
        <v>0</v>
      </c>
      <c r="AA65" s="36">
        <f t="shared" si="38"/>
        <v>0</v>
      </c>
      <c r="AB65" s="36">
        <f t="shared" si="38"/>
        <v>0</v>
      </c>
      <c r="AC65" s="36">
        <f t="shared" si="38"/>
        <v>0</v>
      </c>
      <c r="AD65" s="36">
        <f t="shared" si="38"/>
        <v>0</v>
      </c>
      <c r="AE65" s="36">
        <f t="shared" si="38"/>
        <v>0</v>
      </c>
      <c r="AF65" s="36">
        <f t="shared" si="38"/>
        <v>0</v>
      </c>
      <c r="AG65" s="36">
        <f t="shared" si="38"/>
        <v>0</v>
      </c>
      <c r="AH65" s="36">
        <f t="shared" si="38"/>
        <v>0</v>
      </c>
      <c r="AI65" s="36">
        <f t="shared" si="38"/>
        <v>0</v>
      </c>
      <c r="AJ65" s="36">
        <f t="shared" ref="AJ65:BK65" si="39">+AJ20*AJ42</f>
        <v>0</v>
      </c>
      <c r="AK65" s="36">
        <f t="shared" si="39"/>
        <v>0</v>
      </c>
      <c r="AL65" s="36">
        <f t="shared" si="39"/>
        <v>0</v>
      </c>
      <c r="AM65" s="36">
        <f t="shared" si="39"/>
        <v>0</v>
      </c>
      <c r="AN65" s="36">
        <f t="shared" si="39"/>
        <v>0</v>
      </c>
      <c r="AO65" s="36">
        <f t="shared" si="39"/>
        <v>0</v>
      </c>
      <c r="AP65" s="36">
        <f t="shared" si="39"/>
        <v>0</v>
      </c>
      <c r="AQ65" s="36">
        <f t="shared" si="39"/>
        <v>0</v>
      </c>
      <c r="AR65" s="36">
        <f t="shared" si="39"/>
        <v>0</v>
      </c>
      <c r="AS65" s="36">
        <f t="shared" si="39"/>
        <v>0</v>
      </c>
      <c r="AT65" s="36">
        <f t="shared" si="39"/>
        <v>0</v>
      </c>
      <c r="AU65" s="36">
        <f t="shared" si="39"/>
        <v>0</v>
      </c>
      <c r="AV65" s="36">
        <f t="shared" si="39"/>
        <v>0</v>
      </c>
      <c r="AW65" s="36">
        <f t="shared" si="39"/>
        <v>0</v>
      </c>
      <c r="AX65" s="36">
        <f t="shared" si="39"/>
        <v>0</v>
      </c>
      <c r="AY65" s="36">
        <f t="shared" si="39"/>
        <v>0</v>
      </c>
      <c r="AZ65" s="36">
        <f t="shared" si="39"/>
        <v>0</v>
      </c>
      <c r="BA65" s="36">
        <f t="shared" si="39"/>
        <v>0</v>
      </c>
      <c r="BB65" s="36">
        <f t="shared" si="39"/>
        <v>0</v>
      </c>
      <c r="BC65" s="36">
        <f t="shared" si="39"/>
        <v>0</v>
      </c>
      <c r="BD65" s="36">
        <f t="shared" si="39"/>
        <v>0</v>
      </c>
      <c r="BE65" s="36">
        <f t="shared" si="39"/>
        <v>0</v>
      </c>
      <c r="BF65" s="36">
        <f t="shared" si="39"/>
        <v>0</v>
      </c>
      <c r="BG65" s="36">
        <f t="shared" si="39"/>
        <v>0</v>
      </c>
      <c r="BH65" s="36">
        <f t="shared" si="39"/>
        <v>0</v>
      </c>
      <c r="BI65" s="36">
        <f t="shared" si="39"/>
        <v>0</v>
      </c>
      <c r="BJ65" s="36">
        <f t="shared" si="39"/>
        <v>0</v>
      </c>
      <c r="BK65" s="36">
        <f t="shared" si="39"/>
        <v>0</v>
      </c>
    </row>
    <row r="66" spans="2:63" x14ac:dyDescent="0.25">
      <c r="B66" t="str">
        <f t="shared" si="5"/>
        <v>Servizio 18</v>
      </c>
      <c r="D66" s="36">
        <f t="shared" ref="D66:AI66" si="40">+D21*D43</f>
        <v>0</v>
      </c>
      <c r="E66" s="36">
        <f t="shared" si="40"/>
        <v>0</v>
      </c>
      <c r="F66" s="36">
        <f t="shared" si="40"/>
        <v>0</v>
      </c>
      <c r="G66" s="36">
        <f t="shared" si="40"/>
        <v>0</v>
      </c>
      <c r="H66" s="36">
        <f t="shared" si="40"/>
        <v>0</v>
      </c>
      <c r="I66" s="36">
        <f t="shared" si="40"/>
        <v>0</v>
      </c>
      <c r="J66" s="36">
        <f t="shared" si="40"/>
        <v>0</v>
      </c>
      <c r="K66" s="36">
        <f t="shared" si="40"/>
        <v>0</v>
      </c>
      <c r="L66" s="36">
        <f t="shared" si="40"/>
        <v>0</v>
      </c>
      <c r="M66" s="36">
        <f t="shared" si="40"/>
        <v>0</v>
      </c>
      <c r="N66" s="36">
        <f t="shared" si="40"/>
        <v>0</v>
      </c>
      <c r="O66" s="36">
        <f t="shared" si="40"/>
        <v>0</v>
      </c>
      <c r="P66" s="36">
        <f t="shared" si="40"/>
        <v>0</v>
      </c>
      <c r="Q66" s="36">
        <f t="shared" si="40"/>
        <v>0</v>
      </c>
      <c r="R66" s="36">
        <f t="shared" si="40"/>
        <v>0</v>
      </c>
      <c r="S66" s="36">
        <f t="shared" si="40"/>
        <v>0</v>
      </c>
      <c r="T66" s="36">
        <f t="shared" si="40"/>
        <v>0</v>
      </c>
      <c r="U66" s="36">
        <f t="shared" si="40"/>
        <v>0</v>
      </c>
      <c r="V66" s="36">
        <f t="shared" si="40"/>
        <v>0</v>
      </c>
      <c r="W66" s="36">
        <f t="shared" si="40"/>
        <v>0</v>
      </c>
      <c r="X66" s="36">
        <f t="shared" si="40"/>
        <v>0</v>
      </c>
      <c r="Y66" s="36">
        <f t="shared" si="40"/>
        <v>0</v>
      </c>
      <c r="Z66" s="36">
        <f t="shared" si="40"/>
        <v>0</v>
      </c>
      <c r="AA66" s="36">
        <f t="shared" si="40"/>
        <v>0</v>
      </c>
      <c r="AB66" s="36">
        <f t="shared" si="40"/>
        <v>0</v>
      </c>
      <c r="AC66" s="36">
        <f t="shared" si="40"/>
        <v>0</v>
      </c>
      <c r="AD66" s="36">
        <f t="shared" si="40"/>
        <v>0</v>
      </c>
      <c r="AE66" s="36">
        <f t="shared" si="40"/>
        <v>0</v>
      </c>
      <c r="AF66" s="36">
        <f t="shared" si="40"/>
        <v>0</v>
      </c>
      <c r="AG66" s="36">
        <f t="shared" si="40"/>
        <v>0</v>
      </c>
      <c r="AH66" s="36">
        <f t="shared" si="40"/>
        <v>0</v>
      </c>
      <c r="AI66" s="36">
        <f t="shared" si="40"/>
        <v>0</v>
      </c>
      <c r="AJ66" s="36">
        <f t="shared" ref="AJ66:BK66" si="41">+AJ21*AJ43</f>
        <v>0</v>
      </c>
      <c r="AK66" s="36">
        <f t="shared" si="41"/>
        <v>0</v>
      </c>
      <c r="AL66" s="36">
        <f t="shared" si="41"/>
        <v>0</v>
      </c>
      <c r="AM66" s="36">
        <f t="shared" si="41"/>
        <v>0</v>
      </c>
      <c r="AN66" s="36">
        <f t="shared" si="41"/>
        <v>0</v>
      </c>
      <c r="AO66" s="36">
        <f t="shared" si="41"/>
        <v>0</v>
      </c>
      <c r="AP66" s="36">
        <f t="shared" si="41"/>
        <v>0</v>
      </c>
      <c r="AQ66" s="36">
        <f t="shared" si="41"/>
        <v>0</v>
      </c>
      <c r="AR66" s="36">
        <f t="shared" si="41"/>
        <v>0</v>
      </c>
      <c r="AS66" s="36">
        <f t="shared" si="41"/>
        <v>0</v>
      </c>
      <c r="AT66" s="36">
        <f t="shared" si="41"/>
        <v>0</v>
      </c>
      <c r="AU66" s="36">
        <f t="shared" si="41"/>
        <v>0</v>
      </c>
      <c r="AV66" s="36">
        <f t="shared" si="41"/>
        <v>0</v>
      </c>
      <c r="AW66" s="36">
        <f t="shared" si="41"/>
        <v>0</v>
      </c>
      <c r="AX66" s="36">
        <f t="shared" si="41"/>
        <v>0</v>
      </c>
      <c r="AY66" s="36">
        <f t="shared" si="41"/>
        <v>0</v>
      </c>
      <c r="AZ66" s="36">
        <f t="shared" si="41"/>
        <v>0</v>
      </c>
      <c r="BA66" s="36">
        <f t="shared" si="41"/>
        <v>0</v>
      </c>
      <c r="BB66" s="36">
        <f t="shared" si="41"/>
        <v>0</v>
      </c>
      <c r="BC66" s="36">
        <f t="shared" si="41"/>
        <v>0</v>
      </c>
      <c r="BD66" s="36">
        <f t="shared" si="41"/>
        <v>0</v>
      </c>
      <c r="BE66" s="36">
        <f t="shared" si="41"/>
        <v>0</v>
      </c>
      <c r="BF66" s="36">
        <f t="shared" si="41"/>
        <v>0</v>
      </c>
      <c r="BG66" s="36">
        <f t="shared" si="41"/>
        <v>0</v>
      </c>
      <c r="BH66" s="36">
        <f t="shared" si="41"/>
        <v>0</v>
      </c>
      <c r="BI66" s="36">
        <f t="shared" si="41"/>
        <v>0</v>
      </c>
      <c r="BJ66" s="36">
        <f t="shared" si="41"/>
        <v>0</v>
      </c>
      <c r="BK66" s="36">
        <f t="shared" si="41"/>
        <v>0</v>
      </c>
    </row>
    <row r="67" spans="2:63" x14ac:dyDescent="0.25">
      <c r="B67" t="str">
        <f t="shared" si="5"/>
        <v>Servizio 19</v>
      </c>
      <c r="D67" s="36">
        <f t="shared" ref="D67:AI67" si="42">+D22*D44</f>
        <v>0</v>
      </c>
      <c r="E67" s="36">
        <f t="shared" si="42"/>
        <v>0</v>
      </c>
      <c r="F67" s="36">
        <f t="shared" si="42"/>
        <v>0</v>
      </c>
      <c r="G67" s="36">
        <f t="shared" si="42"/>
        <v>0</v>
      </c>
      <c r="H67" s="36">
        <f t="shared" si="42"/>
        <v>0</v>
      </c>
      <c r="I67" s="36">
        <f t="shared" si="42"/>
        <v>0</v>
      </c>
      <c r="J67" s="36">
        <f t="shared" si="42"/>
        <v>0</v>
      </c>
      <c r="K67" s="36">
        <f t="shared" si="42"/>
        <v>0</v>
      </c>
      <c r="L67" s="36">
        <f t="shared" si="42"/>
        <v>0</v>
      </c>
      <c r="M67" s="36">
        <f t="shared" si="42"/>
        <v>0</v>
      </c>
      <c r="N67" s="36">
        <f t="shared" si="42"/>
        <v>0</v>
      </c>
      <c r="O67" s="36">
        <f t="shared" si="42"/>
        <v>0</v>
      </c>
      <c r="P67" s="36">
        <f t="shared" si="42"/>
        <v>0</v>
      </c>
      <c r="Q67" s="36">
        <f t="shared" si="42"/>
        <v>0</v>
      </c>
      <c r="R67" s="36">
        <f t="shared" si="42"/>
        <v>0</v>
      </c>
      <c r="S67" s="36">
        <f t="shared" si="42"/>
        <v>0</v>
      </c>
      <c r="T67" s="36">
        <f t="shared" si="42"/>
        <v>0</v>
      </c>
      <c r="U67" s="36">
        <f t="shared" si="42"/>
        <v>0</v>
      </c>
      <c r="V67" s="36">
        <f t="shared" si="42"/>
        <v>0</v>
      </c>
      <c r="W67" s="36">
        <f t="shared" si="42"/>
        <v>0</v>
      </c>
      <c r="X67" s="36">
        <f t="shared" si="42"/>
        <v>0</v>
      </c>
      <c r="Y67" s="36">
        <f t="shared" si="42"/>
        <v>0</v>
      </c>
      <c r="Z67" s="36">
        <f t="shared" si="42"/>
        <v>0</v>
      </c>
      <c r="AA67" s="36">
        <f t="shared" si="42"/>
        <v>0</v>
      </c>
      <c r="AB67" s="36">
        <f t="shared" si="42"/>
        <v>0</v>
      </c>
      <c r="AC67" s="36">
        <f t="shared" si="42"/>
        <v>0</v>
      </c>
      <c r="AD67" s="36">
        <f t="shared" si="42"/>
        <v>0</v>
      </c>
      <c r="AE67" s="36">
        <f t="shared" si="42"/>
        <v>0</v>
      </c>
      <c r="AF67" s="36">
        <f t="shared" si="42"/>
        <v>0</v>
      </c>
      <c r="AG67" s="36">
        <f t="shared" si="42"/>
        <v>0</v>
      </c>
      <c r="AH67" s="36">
        <f t="shared" si="42"/>
        <v>0</v>
      </c>
      <c r="AI67" s="36">
        <f t="shared" si="42"/>
        <v>0</v>
      </c>
      <c r="AJ67" s="36">
        <f t="shared" ref="AJ67:BK67" si="43">+AJ22*AJ44</f>
        <v>0</v>
      </c>
      <c r="AK67" s="36">
        <f t="shared" si="43"/>
        <v>0</v>
      </c>
      <c r="AL67" s="36">
        <f t="shared" si="43"/>
        <v>0</v>
      </c>
      <c r="AM67" s="36">
        <f t="shared" si="43"/>
        <v>0</v>
      </c>
      <c r="AN67" s="36">
        <f t="shared" si="43"/>
        <v>0</v>
      </c>
      <c r="AO67" s="36">
        <f t="shared" si="43"/>
        <v>0</v>
      </c>
      <c r="AP67" s="36">
        <f t="shared" si="43"/>
        <v>0</v>
      </c>
      <c r="AQ67" s="36">
        <f t="shared" si="43"/>
        <v>0</v>
      </c>
      <c r="AR67" s="36">
        <f t="shared" si="43"/>
        <v>0</v>
      </c>
      <c r="AS67" s="36">
        <f t="shared" si="43"/>
        <v>0</v>
      </c>
      <c r="AT67" s="36">
        <f t="shared" si="43"/>
        <v>0</v>
      </c>
      <c r="AU67" s="36">
        <f t="shared" si="43"/>
        <v>0</v>
      </c>
      <c r="AV67" s="36">
        <f t="shared" si="43"/>
        <v>0</v>
      </c>
      <c r="AW67" s="36">
        <f t="shared" si="43"/>
        <v>0</v>
      </c>
      <c r="AX67" s="36">
        <f t="shared" si="43"/>
        <v>0</v>
      </c>
      <c r="AY67" s="36">
        <f t="shared" si="43"/>
        <v>0</v>
      </c>
      <c r="AZ67" s="36">
        <f t="shared" si="43"/>
        <v>0</v>
      </c>
      <c r="BA67" s="36">
        <f t="shared" si="43"/>
        <v>0</v>
      </c>
      <c r="BB67" s="36">
        <f t="shared" si="43"/>
        <v>0</v>
      </c>
      <c r="BC67" s="36">
        <f t="shared" si="43"/>
        <v>0</v>
      </c>
      <c r="BD67" s="36">
        <f t="shared" si="43"/>
        <v>0</v>
      </c>
      <c r="BE67" s="36">
        <f t="shared" si="43"/>
        <v>0</v>
      </c>
      <c r="BF67" s="36">
        <f t="shared" si="43"/>
        <v>0</v>
      </c>
      <c r="BG67" s="36">
        <f t="shared" si="43"/>
        <v>0</v>
      </c>
      <c r="BH67" s="36">
        <f t="shared" si="43"/>
        <v>0</v>
      </c>
      <c r="BI67" s="36">
        <f t="shared" si="43"/>
        <v>0</v>
      </c>
      <c r="BJ67" s="36">
        <f t="shared" si="43"/>
        <v>0</v>
      </c>
      <c r="BK67" s="36">
        <f t="shared" si="43"/>
        <v>0</v>
      </c>
    </row>
    <row r="68" spans="2:63" x14ac:dyDescent="0.25">
      <c r="B68" t="str">
        <f t="shared" si="5"/>
        <v>Servizio 20</v>
      </c>
      <c r="D68" s="36">
        <f t="shared" ref="D68:AI68" si="44">+D23*D45</f>
        <v>0</v>
      </c>
      <c r="E68" s="36">
        <f t="shared" si="44"/>
        <v>0</v>
      </c>
      <c r="F68" s="36">
        <f t="shared" si="44"/>
        <v>0</v>
      </c>
      <c r="G68" s="36">
        <f t="shared" si="44"/>
        <v>0</v>
      </c>
      <c r="H68" s="36">
        <f t="shared" si="44"/>
        <v>0</v>
      </c>
      <c r="I68" s="36">
        <f t="shared" si="44"/>
        <v>0</v>
      </c>
      <c r="J68" s="36">
        <f t="shared" si="44"/>
        <v>0</v>
      </c>
      <c r="K68" s="36">
        <f t="shared" si="44"/>
        <v>0</v>
      </c>
      <c r="L68" s="36">
        <f t="shared" si="44"/>
        <v>0</v>
      </c>
      <c r="M68" s="36">
        <f t="shared" si="44"/>
        <v>0</v>
      </c>
      <c r="N68" s="36">
        <f t="shared" si="44"/>
        <v>0</v>
      </c>
      <c r="O68" s="36">
        <f t="shared" si="44"/>
        <v>0</v>
      </c>
      <c r="P68" s="36">
        <f t="shared" si="44"/>
        <v>0</v>
      </c>
      <c r="Q68" s="36">
        <f t="shared" si="44"/>
        <v>0</v>
      </c>
      <c r="R68" s="36">
        <f t="shared" si="44"/>
        <v>0</v>
      </c>
      <c r="S68" s="36">
        <f t="shared" si="44"/>
        <v>0</v>
      </c>
      <c r="T68" s="36">
        <f t="shared" si="44"/>
        <v>0</v>
      </c>
      <c r="U68" s="36">
        <f t="shared" si="44"/>
        <v>0</v>
      </c>
      <c r="V68" s="36">
        <f t="shared" si="44"/>
        <v>0</v>
      </c>
      <c r="W68" s="36">
        <f t="shared" si="44"/>
        <v>0</v>
      </c>
      <c r="X68" s="36">
        <f t="shared" si="44"/>
        <v>0</v>
      </c>
      <c r="Y68" s="36">
        <f t="shared" si="44"/>
        <v>0</v>
      </c>
      <c r="Z68" s="36">
        <f t="shared" si="44"/>
        <v>0</v>
      </c>
      <c r="AA68" s="36">
        <f t="shared" si="44"/>
        <v>0</v>
      </c>
      <c r="AB68" s="36">
        <f t="shared" si="44"/>
        <v>0</v>
      </c>
      <c r="AC68" s="36">
        <f t="shared" si="44"/>
        <v>0</v>
      </c>
      <c r="AD68" s="36">
        <f t="shared" si="44"/>
        <v>0</v>
      </c>
      <c r="AE68" s="36">
        <f t="shared" si="44"/>
        <v>0</v>
      </c>
      <c r="AF68" s="36">
        <f t="shared" si="44"/>
        <v>0</v>
      </c>
      <c r="AG68" s="36">
        <f t="shared" si="44"/>
        <v>0</v>
      </c>
      <c r="AH68" s="36">
        <f t="shared" si="44"/>
        <v>0</v>
      </c>
      <c r="AI68" s="36">
        <f t="shared" si="44"/>
        <v>0</v>
      </c>
      <c r="AJ68" s="36">
        <f t="shared" ref="AJ68:BK68" si="45">+AJ23*AJ45</f>
        <v>0</v>
      </c>
      <c r="AK68" s="36">
        <f t="shared" si="45"/>
        <v>0</v>
      </c>
      <c r="AL68" s="36">
        <f t="shared" si="45"/>
        <v>0</v>
      </c>
      <c r="AM68" s="36">
        <f t="shared" si="45"/>
        <v>0</v>
      </c>
      <c r="AN68" s="36">
        <f t="shared" si="45"/>
        <v>0</v>
      </c>
      <c r="AO68" s="36">
        <f t="shared" si="45"/>
        <v>0</v>
      </c>
      <c r="AP68" s="36">
        <f t="shared" si="45"/>
        <v>0</v>
      </c>
      <c r="AQ68" s="36">
        <f t="shared" si="45"/>
        <v>0</v>
      </c>
      <c r="AR68" s="36">
        <f t="shared" si="45"/>
        <v>0</v>
      </c>
      <c r="AS68" s="36">
        <f t="shared" si="45"/>
        <v>0</v>
      </c>
      <c r="AT68" s="36">
        <f t="shared" si="45"/>
        <v>0</v>
      </c>
      <c r="AU68" s="36">
        <f t="shared" si="45"/>
        <v>0</v>
      </c>
      <c r="AV68" s="36">
        <f t="shared" si="45"/>
        <v>0</v>
      </c>
      <c r="AW68" s="36">
        <f t="shared" si="45"/>
        <v>0</v>
      </c>
      <c r="AX68" s="36">
        <f t="shared" si="45"/>
        <v>0</v>
      </c>
      <c r="AY68" s="36">
        <f t="shared" si="45"/>
        <v>0</v>
      </c>
      <c r="AZ68" s="36">
        <f t="shared" si="45"/>
        <v>0</v>
      </c>
      <c r="BA68" s="36">
        <f t="shared" si="45"/>
        <v>0</v>
      </c>
      <c r="BB68" s="36">
        <f t="shared" si="45"/>
        <v>0</v>
      </c>
      <c r="BC68" s="36">
        <f t="shared" si="45"/>
        <v>0</v>
      </c>
      <c r="BD68" s="36">
        <f t="shared" si="45"/>
        <v>0</v>
      </c>
      <c r="BE68" s="36">
        <f t="shared" si="45"/>
        <v>0</v>
      </c>
      <c r="BF68" s="36">
        <f t="shared" si="45"/>
        <v>0</v>
      </c>
      <c r="BG68" s="36">
        <f t="shared" si="45"/>
        <v>0</v>
      </c>
      <c r="BH68" s="36">
        <f t="shared" si="45"/>
        <v>0</v>
      </c>
      <c r="BI68" s="36">
        <f t="shared" si="45"/>
        <v>0</v>
      </c>
      <c r="BJ68" s="36">
        <f t="shared" si="45"/>
        <v>0</v>
      </c>
      <c r="BK68" s="36">
        <f t="shared" si="45"/>
        <v>0</v>
      </c>
    </row>
    <row r="69" spans="2:63" s="21" customFormat="1" x14ac:dyDescent="0.25">
      <c r="B69" s="37" t="s">
        <v>143</v>
      </c>
      <c r="C69" s="37"/>
      <c r="D69" s="38">
        <f>SUM(D49:D68)</f>
        <v>0</v>
      </c>
      <c r="E69" s="38">
        <f>SUM(E49:E68)</f>
        <v>0</v>
      </c>
      <c r="F69" s="38">
        <f t="shared" ref="F69:AM69" si="46">SUM(F49:F68)</f>
        <v>0</v>
      </c>
      <c r="G69" s="38">
        <f t="shared" si="46"/>
        <v>0</v>
      </c>
      <c r="H69" s="38">
        <f t="shared" si="46"/>
        <v>0</v>
      </c>
      <c r="I69" s="38">
        <f t="shared" si="46"/>
        <v>0</v>
      </c>
      <c r="J69" s="38">
        <f t="shared" si="46"/>
        <v>0</v>
      </c>
      <c r="K69" s="38">
        <f t="shared" si="46"/>
        <v>0</v>
      </c>
      <c r="L69" s="38">
        <f t="shared" si="46"/>
        <v>0</v>
      </c>
      <c r="M69" s="38">
        <f t="shared" si="46"/>
        <v>0</v>
      </c>
      <c r="N69" s="38">
        <f t="shared" si="46"/>
        <v>0</v>
      </c>
      <c r="O69" s="38">
        <f t="shared" si="46"/>
        <v>0</v>
      </c>
      <c r="P69" s="38">
        <f t="shared" si="46"/>
        <v>0</v>
      </c>
      <c r="Q69" s="38">
        <f t="shared" si="46"/>
        <v>0</v>
      </c>
      <c r="R69" s="38">
        <f t="shared" si="46"/>
        <v>0</v>
      </c>
      <c r="S69" s="38">
        <f t="shared" si="46"/>
        <v>0</v>
      </c>
      <c r="T69" s="38">
        <f t="shared" si="46"/>
        <v>0</v>
      </c>
      <c r="U69" s="38">
        <f t="shared" si="46"/>
        <v>0</v>
      </c>
      <c r="V69" s="38">
        <f t="shared" si="46"/>
        <v>0</v>
      </c>
      <c r="W69" s="38">
        <f t="shared" si="46"/>
        <v>0</v>
      </c>
      <c r="X69" s="38">
        <f t="shared" si="46"/>
        <v>0</v>
      </c>
      <c r="Y69" s="38">
        <f t="shared" si="46"/>
        <v>0</v>
      </c>
      <c r="Z69" s="38">
        <f t="shared" si="46"/>
        <v>0</v>
      </c>
      <c r="AA69" s="38">
        <f t="shared" si="46"/>
        <v>0</v>
      </c>
      <c r="AB69" s="38">
        <f t="shared" si="46"/>
        <v>0</v>
      </c>
      <c r="AC69" s="38">
        <f t="shared" si="46"/>
        <v>0</v>
      </c>
      <c r="AD69" s="38">
        <f t="shared" si="46"/>
        <v>0</v>
      </c>
      <c r="AE69" s="38">
        <f t="shared" si="46"/>
        <v>0</v>
      </c>
      <c r="AF69" s="38">
        <f t="shared" si="46"/>
        <v>0</v>
      </c>
      <c r="AG69" s="38">
        <f t="shared" si="46"/>
        <v>0</v>
      </c>
      <c r="AH69" s="38">
        <f t="shared" si="46"/>
        <v>0</v>
      </c>
      <c r="AI69" s="38">
        <f t="shared" si="46"/>
        <v>0</v>
      </c>
      <c r="AJ69" s="38">
        <f t="shared" si="46"/>
        <v>0</v>
      </c>
      <c r="AK69" s="38">
        <f t="shared" si="46"/>
        <v>0</v>
      </c>
      <c r="AL69" s="38">
        <f t="shared" si="46"/>
        <v>0</v>
      </c>
      <c r="AM69" s="38">
        <f t="shared" si="46"/>
        <v>0</v>
      </c>
      <c r="AN69" s="38">
        <f t="shared" ref="AN69:BK69" si="47">SUM(AN49:AN68)</f>
        <v>0</v>
      </c>
      <c r="AO69" s="38">
        <f t="shared" si="47"/>
        <v>0</v>
      </c>
      <c r="AP69" s="38">
        <f t="shared" si="47"/>
        <v>0</v>
      </c>
      <c r="AQ69" s="38">
        <f t="shared" si="47"/>
        <v>0</v>
      </c>
      <c r="AR69" s="38">
        <f t="shared" si="47"/>
        <v>0</v>
      </c>
      <c r="AS69" s="38">
        <f t="shared" si="47"/>
        <v>0</v>
      </c>
      <c r="AT69" s="38">
        <f t="shared" si="47"/>
        <v>0</v>
      </c>
      <c r="AU69" s="38">
        <f t="shared" si="47"/>
        <v>0</v>
      </c>
      <c r="AV69" s="38">
        <f t="shared" si="47"/>
        <v>0</v>
      </c>
      <c r="AW69" s="38">
        <f t="shared" si="47"/>
        <v>0</v>
      </c>
      <c r="AX69" s="38">
        <f t="shared" si="47"/>
        <v>0</v>
      </c>
      <c r="AY69" s="38">
        <f t="shared" si="47"/>
        <v>0</v>
      </c>
      <c r="AZ69" s="38">
        <f t="shared" si="47"/>
        <v>0</v>
      </c>
      <c r="BA69" s="38">
        <f t="shared" si="47"/>
        <v>0</v>
      </c>
      <c r="BB69" s="38">
        <f t="shared" si="47"/>
        <v>0</v>
      </c>
      <c r="BC69" s="38">
        <f t="shared" si="47"/>
        <v>0</v>
      </c>
      <c r="BD69" s="38">
        <f t="shared" si="47"/>
        <v>0</v>
      </c>
      <c r="BE69" s="38">
        <f t="shared" si="47"/>
        <v>0</v>
      </c>
      <c r="BF69" s="38">
        <f t="shared" si="47"/>
        <v>0</v>
      </c>
      <c r="BG69" s="38">
        <f t="shared" si="47"/>
        <v>0</v>
      </c>
      <c r="BH69" s="38">
        <f t="shared" si="47"/>
        <v>0</v>
      </c>
      <c r="BI69" s="38">
        <f t="shared" si="47"/>
        <v>0</v>
      </c>
      <c r="BJ69" s="38">
        <f t="shared" si="47"/>
        <v>0</v>
      </c>
      <c r="BK69" s="38">
        <f t="shared" si="47"/>
        <v>0</v>
      </c>
    </row>
    <row r="72" spans="2:63" x14ac:dyDescent="0.25">
      <c r="B72" s="24" t="s">
        <v>131</v>
      </c>
      <c r="C72" s="24" t="s">
        <v>144</v>
      </c>
      <c r="D72" s="24" t="str">
        <f t="shared" ref="D72:AI72" si="48">+D3</f>
        <v>gen 2014</v>
      </c>
      <c r="E72" s="33">
        <f t="shared" si="48"/>
        <v>41698</v>
      </c>
      <c r="F72" s="33">
        <f t="shared" si="48"/>
        <v>41729</v>
      </c>
      <c r="G72" s="33">
        <f t="shared" si="48"/>
        <v>41759</v>
      </c>
      <c r="H72" s="33">
        <f t="shared" si="48"/>
        <v>41790</v>
      </c>
      <c r="I72" s="33">
        <f t="shared" si="48"/>
        <v>41820</v>
      </c>
      <c r="J72" s="33">
        <f t="shared" si="48"/>
        <v>41851</v>
      </c>
      <c r="K72" s="33">
        <f t="shared" si="48"/>
        <v>41882</v>
      </c>
      <c r="L72" s="33">
        <f t="shared" si="48"/>
        <v>41912</v>
      </c>
      <c r="M72" s="33">
        <f t="shared" si="48"/>
        <v>41943</v>
      </c>
      <c r="N72" s="33">
        <f t="shared" si="48"/>
        <v>41973</v>
      </c>
      <c r="O72" s="33">
        <f t="shared" si="48"/>
        <v>42004</v>
      </c>
      <c r="P72" s="33">
        <f t="shared" si="48"/>
        <v>42035</v>
      </c>
      <c r="Q72" s="33">
        <f t="shared" si="48"/>
        <v>42063</v>
      </c>
      <c r="R72" s="33">
        <f t="shared" si="48"/>
        <v>42094</v>
      </c>
      <c r="S72" s="33">
        <f t="shared" si="48"/>
        <v>42124</v>
      </c>
      <c r="T72" s="33">
        <f t="shared" si="48"/>
        <v>42155</v>
      </c>
      <c r="U72" s="33">
        <f t="shared" si="48"/>
        <v>42185</v>
      </c>
      <c r="V72" s="33">
        <f t="shared" si="48"/>
        <v>42216</v>
      </c>
      <c r="W72" s="33">
        <f t="shared" si="48"/>
        <v>42247</v>
      </c>
      <c r="X72" s="33">
        <f t="shared" si="48"/>
        <v>42277</v>
      </c>
      <c r="Y72" s="33">
        <f t="shared" si="48"/>
        <v>42308</v>
      </c>
      <c r="Z72" s="33">
        <f t="shared" si="48"/>
        <v>42338</v>
      </c>
      <c r="AA72" s="33">
        <f t="shared" si="48"/>
        <v>42369</v>
      </c>
      <c r="AB72" s="33">
        <f t="shared" si="48"/>
        <v>42400</v>
      </c>
      <c r="AC72" s="33">
        <f t="shared" si="48"/>
        <v>42429</v>
      </c>
      <c r="AD72" s="33">
        <f t="shared" si="48"/>
        <v>42460</v>
      </c>
      <c r="AE72" s="33">
        <f t="shared" si="48"/>
        <v>42490</v>
      </c>
      <c r="AF72" s="33">
        <f t="shared" si="48"/>
        <v>42521</v>
      </c>
      <c r="AG72" s="33">
        <f t="shared" si="48"/>
        <v>42551</v>
      </c>
      <c r="AH72" s="33">
        <f t="shared" si="48"/>
        <v>42582</v>
      </c>
      <c r="AI72" s="33">
        <f t="shared" si="48"/>
        <v>42613</v>
      </c>
      <c r="AJ72" s="33">
        <f t="shared" ref="AJ72:BK72" si="49">+AJ3</f>
        <v>42643</v>
      </c>
      <c r="AK72" s="33">
        <f t="shared" si="49"/>
        <v>42674</v>
      </c>
      <c r="AL72" s="33">
        <f t="shared" si="49"/>
        <v>42704</v>
      </c>
      <c r="AM72" s="33">
        <f t="shared" si="49"/>
        <v>42735</v>
      </c>
      <c r="AN72" s="33">
        <f t="shared" si="49"/>
        <v>42766</v>
      </c>
      <c r="AO72" s="33">
        <f t="shared" si="49"/>
        <v>42794</v>
      </c>
      <c r="AP72" s="33">
        <f t="shared" si="49"/>
        <v>42825</v>
      </c>
      <c r="AQ72" s="33">
        <f t="shared" si="49"/>
        <v>42855</v>
      </c>
      <c r="AR72" s="33">
        <f t="shared" si="49"/>
        <v>42886</v>
      </c>
      <c r="AS72" s="33">
        <f t="shared" si="49"/>
        <v>42916</v>
      </c>
      <c r="AT72" s="33">
        <f t="shared" si="49"/>
        <v>42947</v>
      </c>
      <c r="AU72" s="33">
        <f t="shared" si="49"/>
        <v>42978</v>
      </c>
      <c r="AV72" s="33">
        <f t="shared" si="49"/>
        <v>43008</v>
      </c>
      <c r="AW72" s="33">
        <f t="shared" si="49"/>
        <v>43039</v>
      </c>
      <c r="AX72" s="33">
        <f t="shared" si="49"/>
        <v>43069</v>
      </c>
      <c r="AY72" s="33">
        <f t="shared" si="49"/>
        <v>43100</v>
      </c>
      <c r="AZ72" s="33">
        <f t="shared" si="49"/>
        <v>43131</v>
      </c>
      <c r="BA72" s="33">
        <f t="shared" si="49"/>
        <v>43159</v>
      </c>
      <c r="BB72" s="33">
        <f t="shared" si="49"/>
        <v>43190</v>
      </c>
      <c r="BC72" s="33">
        <f t="shared" si="49"/>
        <v>43220</v>
      </c>
      <c r="BD72" s="33">
        <f t="shared" si="49"/>
        <v>43251</v>
      </c>
      <c r="BE72" s="33">
        <f t="shared" si="49"/>
        <v>43281</v>
      </c>
      <c r="BF72" s="33">
        <f t="shared" si="49"/>
        <v>43312</v>
      </c>
      <c r="BG72" s="33">
        <f t="shared" si="49"/>
        <v>43343</v>
      </c>
      <c r="BH72" s="33">
        <f t="shared" si="49"/>
        <v>43373</v>
      </c>
      <c r="BI72" s="33">
        <f t="shared" si="49"/>
        <v>43404</v>
      </c>
      <c r="BJ72" s="33">
        <f t="shared" si="49"/>
        <v>43434</v>
      </c>
      <c r="BK72" s="33">
        <f t="shared" si="49"/>
        <v>43465</v>
      </c>
    </row>
    <row r="73" spans="2:63" x14ac:dyDescent="0.25">
      <c r="B73" t="str">
        <f t="shared" ref="B73:B92" si="50">+B4</f>
        <v>Servizio 1</v>
      </c>
      <c r="C73" s="53">
        <f>+IF(I_Iva!C4=0,0,I_Iva!C4)</f>
        <v>0</v>
      </c>
      <c r="D73" s="36">
        <f t="shared" ref="D73:AI73" si="51">+D49*$C73</f>
        <v>0</v>
      </c>
      <c r="E73" s="36">
        <f t="shared" si="51"/>
        <v>0</v>
      </c>
      <c r="F73" s="36">
        <f t="shared" si="51"/>
        <v>0</v>
      </c>
      <c r="G73" s="36">
        <f t="shared" si="51"/>
        <v>0</v>
      </c>
      <c r="H73" s="36">
        <f t="shared" si="51"/>
        <v>0</v>
      </c>
      <c r="I73" s="36">
        <f t="shared" si="51"/>
        <v>0</v>
      </c>
      <c r="J73" s="36">
        <f t="shared" si="51"/>
        <v>0</v>
      </c>
      <c r="K73" s="36">
        <f t="shared" si="51"/>
        <v>0</v>
      </c>
      <c r="L73" s="36">
        <f t="shared" si="51"/>
        <v>0</v>
      </c>
      <c r="M73" s="36">
        <f t="shared" si="51"/>
        <v>0</v>
      </c>
      <c r="N73" s="36">
        <f t="shared" si="51"/>
        <v>0</v>
      </c>
      <c r="O73" s="36">
        <f t="shared" si="51"/>
        <v>0</v>
      </c>
      <c r="P73" s="36">
        <f t="shared" si="51"/>
        <v>0</v>
      </c>
      <c r="Q73" s="36">
        <f t="shared" si="51"/>
        <v>0</v>
      </c>
      <c r="R73" s="36">
        <f t="shared" si="51"/>
        <v>0</v>
      </c>
      <c r="S73" s="36">
        <f t="shared" si="51"/>
        <v>0</v>
      </c>
      <c r="T73" s="36">
        <f t="shared" si="51"/>
        <v>0</v>
      </c>
      <c r="U73" s="36">
        <f t="shared" si="51"/>
        <v>0</v>
      </c>
      <c r="V73" s="36">
        <f t="shared" si="51"/>
        <v>0</v>
      </c>
      <c r="W73" s="36">
        <f t="shared" si="51"/>
        <v>0</v>
      </c>
      <c r="X73" s="36">
        <f t="shared" si="51"/>
        <v>0</v>
      </c>
      <c r="Y73" s="36">
        <f t="shared" si="51"/>
        <v>0</v>
      </c>
      <c r="Z73" s="36">
        <f t="shared" si="51"/>
        <v>0</v>
      </c>
      <c r="AA73" s="36">
        <f t="shared" si="51"/>
        <v>0</v>
      </c>
      <c r="AB73" s="36">
        <f t="shared" si="51"/>
        <v>0</v>
      </c>
      <c r="AC73" s="36">
        <f t="shared" si="51"/>
        <v>0</v>
      </c>
      <c r="AD73" s="36">
        <f t="shared" si="51"/>
        <v>0</v>
      </c>
      <c r="AE73" s="36">
        <f t="shared" si="51"/>
        <v>0</v>
      </c>
      <c r="AF73" s="36">
        <f t="shared" si="51"/>
        <v>0</v>
      </c>
      <c r="AG73" s="36">
        <f t="shared" si="51"/>
        <v>0</v>
      </c>
      <c r="AH73" s="36">
        <f t="shared" si="51"/>
        <v>0</v>
      </c>
      <c r="AI73" s="36">
        <f t="shared" si="51"/>
        <v>0</v>
      </c>
      <c r="AJ73" s="36">
        <f t="shared" ref="AJ73:BK73" si="52">+AJ49*$C73</f>
        <v>0</v>
      </c>
      <c r="AK73" s="36">
        <f t="shared" si="52"/>
        <v>0</v>
      </c>
      <c r="AL73" s="36">
        <f t="shared" si="52"/>
        <v>0</v>
      </c>
      <c r="AM73" s="36">
        <f t="shared" si="52"/>
        <v>0</v>
      </c>
      <c r="AN73" s="36">
        <f t="shared" si="52"/>
        <v>0</v>
      </c>
      <c r="AO73" s="36">
        <f t="shared" si="52"/>
        <v>0</v>
      </c>
      <c r="AP73" s="36">
        <f t="shared" si="52"/>
        <v>0</v>
      </c>
      <c r="AQ73" s="36">
        <f t="shared" si="52"/>
        <v>0</v>
      </c>
      <c r="AR73" s="36">
        <f t="shared" si="52"/>
        <v>0</v>
      </c>
      <c r="AS73" s="36">
        <f t="shared" si="52"/>
        <v>0</v>
      </c>
      <c r="AT73" s="36">
        <f t="shared" si="52"/>
        <v>0</v>
      </c>
      <c r="AU73" s="36">
        <f t="shared" si="52"/>
        <v>0</v>
      </c>
      <c r="AV73" s="36">
        <f t="shared" si="52"/>
        <v>0</v>
      </c>
      <c r="AW73" s="36">
        <f t="shared" si="52"/>
        <v>0</v>
      </c>
      <c r="AX73" s="36">
        <f t="shared" si="52"/>
        <v>0</v>
      </c>
      <c r="AY73" s="36">
        <f t="shared" si="52"/>
        <v>0</v>
      </c>
      <c r="AZ73" s="36">
        <f t="shared" si="52"/>
        <v>0</v>
      </c>
      <c r="BA73" s="36">
        <f t="shared" si="52"/>
        <v>0</v>
      </c>
      <c r="BB73" s="36">
        <f t="shared" si="52"/>
        <v>0</v>
      </c>
      <c r="BC73" s="36">
        <f t="shared" si="52"/>
        <v>0</v>
      </c>
      <c r="BD73" s="36">
        <f t="shared" si="52"/>
        <v>0</v>
      </c>
      <c r="BE73" s="36">
        <f t="shared" si="52"/>
        <v>0</v>
      </c>
      <c r="BF73" s="36">
        <f t="shared" si="52"/>
        <v>0</v>
      </c>
      <c r="BG73" s="36">
        <f t="shared" si="52"/>
        <v>0</v>
      </c>
      <c r="BH73" s="36">
        <f t="shared" si="52"/>
        <v>0</v>
      </c>
      <c r="BI73" s="36">
        <f t="shared" si="52"/>
        <v>0</v>
      </c>
      <c r="BJ73" s="36">
        <f t="shared" si="52"/>
        <v>0</v>
      </c>
      <c r="BK73" s="36">
        <f t="shared" si="52"/>
        <v>0</v>
      </c>
    </row>
    <row r="74" spans="2:63" x14ac:dyDescent="0.25">
      <c r="B74" t="str">
        <f t="shared" si="50"/>
        <v>Servizio 2</v>
      </c>
      <c r="C74" s="53">
        <f>+IF(I_Iva!C5=0,0,I_Iva!C5)</f>
        <v>0</v>
      </c>
      <c r="D74" s="36">
        <f t="shared" ref="D74:AI74" si="53">+D50*$C74</f>
        <v>0</v>
      </c>
      <c r="E74" s="36">
        <f t="shared" si="53"/>
        <v>0</v>
      </c>
      <c r="F74" s="36">
        <f t="shared" si="53"/>
        <v>0</v>
      </c>
      <c r="G74" s="36">
        <f t="shared" si="53"/>
        <v>0</v>
      </c>
      <c r="H74" s="36">
        <f t="shared" si="53"/>
        <v>0</v>
      </c>
      <c r="I74" s="36">
        <f t="shared" si="53"/>
        <v>0</v>
      </c>
      <c r="J74" s="36">
        <f t="shared" si="53"/>
        <v>0</v>
      </c>
      <c r="K74" s="36">
        <f t="shared" si="53"/>
        <v>0</v>
      </c>
      <c r="L74" s="36">
        <f t="shared" si="53"/>
        <v>0</v>
      </c>
      <c r="M74" s="36">
        <f t="shared" si="53"/>
        <v>0</v>
      </c>
      <c r="N74" s="36">
        <f t="shared" si="53"/>
        <v>0</v>
      </c>
      <c r="O74" s="36">
        <f t="shared" si="53"/>
        <v>0</v>
      </c>
      <c r="P74" s="36">
        <f t="shared" si="53"/>
        <v>0</v>
      </c>
      <c r="Q74" s="36">
        <f t="shared" si="53"/>
        <v>0</v>
      </c>
      <c r="R74" s="36">
        <f t="shared" si="53"/>
        <v>0</v>
      </c>
      <c r="S74" s="36">
        <f t="shared" si="53"/>
        <v>0</v>
      </c>
      <c r="T74" s="36">
        <f t="shared" si="53"/>
        <v>0</v>
      </c>
      <c r="U74" s="36">
        <f t="shared" si="53"/>
        <v>0</v>
      </c>
      <c r="V74" s="36">
        <f t="shared" si="53"/>
        <v>0</v>
      </c>
      <c r="W74" s="36">
        <f t="shared" si="53"/>
        <v>0</v>
      </c>
      <c r="X74" s="36">
        <f t="shared" si="53"/>
        <v>0</v>
      </c>
      <c r="Y74" s="36">
        <f t="shared" si="53"/>
        <v>0</v>
      </c>
      <c r="Z74" s="36">
        <f t="shared" si="53"/>
        <v>0</v>
      </c>
      <c r="AA74" s="36">
        <f t="shared" si="53"/>
        <v>0</v>
      </c>
      <c r="AB74" s="36">
        <f t="shared" si="53"/>
        <v>0</v>
      </c>
      <c r="AC74" s="36">
        <f t="shared" si="53"/>
        <v>0</v>
      </c>
      <c r="AD74" s="36">
        <f t="shared" si="53"/>
        <v>0</v>
      </c>
      <c r="AE74" s="36">
        <f t="shared" si="53"/>
        <v>0</v>
      </c>
      <c r="AF74" s="36">
        <f t="shared" si="53"/>
        <v>0</v>
      </c>
      <c r="AG74" s="36">
        <f t="shared" si="53"/>
        <v>0</v>
      </c>
      <c r="AH74" s="36">
        <f t="shared" si="53"/>
        <v>0</v>
      </c>
      <c r="AI74" s="36">
        <f t="shared" si="53"/>
        <v>0</v>
      </c>
      <c r="AJ74" s="36">
        <f t="shared" ref="AJ74:BK74" si="54">+AJ50*$C74</f>
        <v>0</v>
      </c>
      <c r="AK74" s="36">
        <f t="shared" si="54"/>
        <v>0</v>
      </c>
      <c r="AL74" s="36">
        <f t="shared" si="54"/>
        <v>0</v>
      </c>
      <c r="AM74" s="36">
        <f t="shared" si="54"/>
        <v>0</v>
      </c>
      <c r="AN74" s="36">
        <f t="shared" si="54"/>
        <v>0</v>
      </c>
      <c r="AO74" s="36">
        <f t="shared" si="54"/>
        <v>0</v>
      </c>
      <c r="AP74" s="36">
        <f t="shared" si="54"/>
        <v>0</v>
      </c>
      <c r="AQ74" s="36">
        <f t="shared" si="54"/>
        <v>0</v>
      </c>
      <c r="AR74" s="36">
        <f t="shared" si="54"/>
        <v>0</v>
      </c>
      <c r="AS74" s="36">
        <f t="shared" si="54"/>
        <v>0</v>
      </c>
      <c r="AT74" s="36">
        <f t="shared" si="54"/>
        <v>0</v>
      </c>
      <c r="AU74" s="36">
        <f t="shared" si="54"/>
        <v>0</v>
      </c>
      <c r="AV74" s="36">
        <f t="shared" si="54"/>
        <v>0</v>
      </c>
      <c r="AW74" s="36">
        <f t="shared" si="54"/>
        <v>0</v>
      </c>
      <c r="AX74" s="36">
        <f t="shared" si="54"/>
        <v>0</v>
      </c>
      <c r="AY74" s="36">
        <f t="shared" si="54"/>
        <v>0</v>
      </c>
      <c r="AZ74" s="36">
        <f t="shared" si="54"/>
        <v>0</v>
      </c>
      <c r="BA74" s="36">
        <f t="shared" si="54"/>
        <v>0</v>
      </c>
      <c r="BB74" s="36">
        <f t="shared" si="54"/>
        <v>0</v>
      </c>
      <c r="BC74" s="36">
        <f t="shared" si="54"/>
        <v>0</v>
      </c>
      <c r="BD74" s="36">
        <f t="shared" si="54"/>
        <v>0</v>
      </c>
      <c r="BE74" s="36">
        <f t="shared" si="54"/>
        <v>0</v>
      </c>
      <c r="BF74" s="36">
        <f t="shared" si="54"/>
        <v>0</v>
      </c>
      <c r="BG74" s="36">
        <f t="shared" si="54"/>
        <v>0</v>
      </c>
      <c r="BH74" s="36">
        <f t="shared" si="54"/>
        <v>0</v>
      </c>
      <c r="BI74" s="36">
        <f t="shared" si="54"/>
        <v>0</v>
      </c>
      <c r="BJ74" s="36">
        <f t="shared" si="54"/>
        <v>0</v>
      </c>
      <c r="BK74" s="36">
        <f t="shared" si="54"/>
        <v>0</v>
      </c>
    </row>
    <row r="75" spans="2:63" x14ac:dyDescent="0.25">
      <c r="B75" t="str">
        <f t="shared" si="50"/>
        <v>Servizio 3</v>
      </c>
      <c r="C75" s="53">
        <f>+IF(I_Iva!C6=0,0,I_Iva!C6)</f>
        <v>0</v>
      </c>
      <c r="D75" s="36">
        <f t="shared" ref="D75:AI75" si="55">+D51*$C75</f>
        <v>0</v>
      </c>
      <c r="E75" s="36">
        <f t="shared" si="55"/>
        <v>0</v>
      </c>
      <c r="F75" s="36">
        <f t="shared" si="55"/>
        <v>0</v>
      </c>
      <c r="G75" s="36">
        <f t="shared" si="55"/>
        <v>0</v>
      </c>
      <c r="H75" s="36">
        <f t="shared" si="55"/>
        <v>0</v>
      </c>
      <c r="I75" s="36">
        <f t="shared" si="55"/>
        <v>0</v>
      </c>
      <c r="J75" s="36">
        <f t="shared" si="55"/>
        <v>0</v>
      </c>
      <c r="K75" s="36">
        <f t="shared" si="55"/>
        <v>0</v>
      </c>
      <c r="L75" s="36">
        <f t="shared" si="55"/>
        <v>0</v>
      </c>
      <c r="M75" s="36">
        <f t="shared" si="55"/>
        <v>0</v>
      </c>
      <c r="N75" s="36">
        <f t="shared" si="55"/>
        <v>0</v>
      </c>
      <c r="O75" s="36">
        <f t="shared" si="55"/>
        <v>0</v>
      </c>
      <c r="P75" s="36">
        <f t="shared" si="55"/>
        <v>0</v>
      </c>
      <c r="Q75" s="36">
        <f t="shared" si="55"/>
        <v>0</v>
      </c>
      <c r="R75" s="36">
        <f t="shared" si="55"/>
        <v>0</v>
      </c>
      <c r="S75" s="36">
        <f t="shared" si="55"/>
        <v>0</v>
      </c>
      <c r="T75" s="36">
        <f t="shared" si="55"/>
        <v>0</v>
      </c>
      <c r="U75" s="36">
        <f t="shared" si="55"/>
        <v>0</v>
      </c>
      <c r="V75" s="36">
        <f t="shared" si="55"/>
        <v>0</v>
      </c>
      <c r="W75" s="36">
        <f t="shared" si="55"/>
        <v>0</v>
      </c>
      <c r="X75" s="36">
        <f t="shared" si="55"/>
        <v>0</v>
      </c>
      <c r="Y75" s="36">
        <f t="shared" si="55"/>
        <v>0</v>
      </c>
      <c r="Z75" s="36">
        <f t="shared" si="55"/>
        <v>0</v>
      </c>
      <c r="AA75" s="36">
        <f t="shared" si="55"/>
        <v>0</v>
      </c>
      <c r="AB75" s="36">
        <f t="shared" si="55"/>
        <v>0</v>
      </c>
      <c r="AC75" s="36">
        <f t="shared" si="55"/>
        <v>0</v>
      </c>
      <c r="AD75" s="36">
        <f t="shared" si="55"/>
        <v>0</v>
      </c>
      <c r="AE75" s="36">
        <f t="shared" si="55"/>
        <v>0</v>
      </c>
      <c r="AF75" s="36">
        <f t="shared" si="55"/>
        <v>0</v>
      </c>
      <c r="AG75" s="36">
        <f t="shared" si="55"/>
        <v>0</v>
      </c>
      <c r="AH75" s="36">
        <f t="shared" si="55"/>
        <v>0</v>
      </c>
      <c r="AI75" s="36">
        <f t="shared" si="55"/>
        <v>0</v>
      </c>
      <c r="AJ75" s="36">
        <f t="shared" ref="AJ75:BK75" si="56">+AJ51*$C75</f>
        <v>0</v>
      </c>
      <c r="AK75" s="36">
        <f t="shared" si="56"/>
        <v>0</v>
      </c>
      <c r="AL75" s="36">
        <f t="shared" si="56"/>
        <v>0</v>
      </c>
      <c r="AM75" s="36">
        <f t="shared" si="56"/>
        <v>0</v>
      </c>
      <c r="AN75" s="36">
        <f t="shared" si="56"/>
        <v>0</v>
      </c>
      <c r="AO75" s="36">
        <f t="shared" si="56"/>
        <v>0</v>
      </c>
      <c r="AP75" s="36">
        <f t="shared" si="56"/>
        <v>0</v>
      </c>
      <c r="AQ75" s="36">
        <f t="shared" si="56"/>
        <v>0</v>
      </c>
      <c r="AR75" s="36">
        <f t="shared" si="56"/>
        <v>0</v>
      </c>
      <c r="AS75" s="36">
        <f t="shared" si="56"/>
        <v>0</v>
      </c>
      <c r="AT75" s="36">
        <f t="shared" si="56"/>
        <v>0</v>
      </c>
      <c r="AU75" s="36">
        <f t="shared" si="56"/>
        <v>0</v>
      </c>
      <c r="AV75" s="36">
        <f t="shared" si="56"/>
        <v>0</v>
      </c>
      <c r="AW75" s="36">
        <f t="shared" si="56"/>
        <v>0</v>
      </c>
      <c r="AX75" s="36">
        <f t="shared" si="56"/>
        <v>0</v>
      </c>
      <c r="AY75" s="36">
        <f t="shared" si="56"/>
        <v>0</v>
      </c>
      <c r="AZ75" s="36">
        <f t="shared" si="56"/>
        <v>0</v>
      </c>
      <c r="BA75" s="36">
        <f t="shared" si="56"/>
        <v>0</v>
      </c>
      <c r="BB75" s="36">
        <f t="shared" si="56"/>
        <v>0</v>
      </c>
      <c r="BC75" s="36">
        <f t="shared" si="56"/>
        <v>0</v>
      </c>
      <c r="BD75" s="36">
        <f t="shared" si="56"/>
        <v>0</v>
      </c>
      <c r="BE75" s="36">
        <f t="shared" si="56"/>
        <v>0</v>
      </c>
      <c r="BF75" s="36">
        <f t="shared" si="56"/>
        <v>0</v>
      </c>
      <c r="BG75" s="36">
        <f t="shared" si="56"/>
        <v>0</v>
      </c>
      <c r="BH75" s="36">
        <f t="shared" si="56"/>
        <v>0</v>
      </c>
      <c r="BI75" s="36">
        <f t="shared" si="56"/>
        <v>0</v>
      </c>
      <c r="BJ75" s="36">
        <f t="shared" si="56"/>
        <v>0</v>
      </c>
      <c r="BK75" s="36">
        <f t="shared" si="56"/>
        <v>0</v>
      </c>
    </row>
    <row r="76" spans="2:63" x14ac:dyDescent="0.25">
      <c r="B76" t="str">
        <f t="shared" si="50"/>
        <v>Servizio 4</v>
      </c>
      <c r="C76" s="53">
        <f>+IF(I_Iva!C7=0,0,I_Iva!C7)</f>
        <v>0</v>
      </c>
      <c r="D76" s="36">
        <f t="shared" ref="D76:AI76" si="57">+D52*$C76</f>
        <v>0</v>
      </c>
      <c r="E76" s="36">
        <f t="shared" si="57"/>
        <v>0</v>
      </c>
      <c r="F76" s="36">
        <f t="shared" si="57"/>
        <v>0</v>
      </c>
      <c r="G76" s="36">
        <f t="shared" si="57"/>
        <v>0</v>
      </c>
      <c r="H76" s="36">
        <f t="shared" si="57"/>
        <v>0</v>
      </c>
      <c r="I76" s="36">
        <f t="shared" si="57"/>
        <v>0</v>
      </c>
      <c r="J76" s="36">
        <f t="shared" si="57"/>
        <v>0</v>
      </c>
      <c r="K76" s="36">
        <f t="shared" si="57"/>
        <v>0</v>
      </c>
      <c r="L76" s="36">
        <f t="shared" si="57"/>
        <v>0</v>
      </c>
      <c r="M76" s="36">
        <f t="shared" si="57"/>
        <v>0</v>
      </c>
      <c r="N76" s="36">
        <f t="shared" si="57"/>
        <v>0</v>
      </c>
      <c r="O76" s="36">
        <f t="shared" si="57"/>
        <v>0</v>
      </c>
      <c r="P76" s="36">
        <f t="shared" si="57"/>
        <v>0</v>
      </c>
      <c r="Q76" s="36">
        <f t="shared" si="57"/>
        <v>0</v>
      </c>
      <c r="R76" s="36">
        <f t="shared" si="57"/>
        <v>0</v>
      </c>
      <c r="S76" s="36">
        <f t="shared" si="57"/>
        <v>0</v>
      </c>
      <c r="T76" s="36">
        <f t="shared" si="57"/>
        <v>0</v>
      </c>
      <c r="U76" s="36">
        <f t="shared" si="57"/>
        <v>0</v>
      </c>
      <c r="V76" s="36">
        <f t="shared" si="57"/>
        <v>0</v>
      </c>
      <c r="W76" s="36">
        <f t="shared" si="57"/>
        <v>0</v>
      </c>
      <c r="X76" s="36">
        <f t="shared" si="57"/>
        <v>0</v>
      </c>
      <c r="Y76" s="36">
        <f t="shared" si="57"/>
        <v>0</v>
      </c>
      <c r="Z76" s="36">
        <f t="shared" si="57"/>
        <v>0</v>
      </c>
      <c r="AA76" s="36">
        <f t="shared" si="57"/>
        <v>0</v>
      </c>
      <c r="AB76" s="36">
        <f t="shared" si="57"/>
        <v>0</v>
      </c>
      <c r="AC76" s="36">
        <f t="shared" si="57"/>
        <v>0</v>
      </c>
      <c r="AD76" s="36">
        <f t="shared" si="57"/>
        <v>0</v>
      </c>
      <c r="AE76" s="36">
        <f t="shared" si="57"/>
        <v>0</v>
      </c>
      <c r="AF76" s="36">
        <f t="shared" si="57"/>
        <v>0</v>
      </c>
      <c r="AG76" s="36">
        <f t="shared" si="57"/>
        <v>0</v>
      </c>
      <c r="AH76" s="36">
        <f t="shared" si="57"/>
        <v>0</v>
      </c>
      <c r="AI76" s="36">
        <f t="shared" si="57"/>
        <v>0</v>
      </c>
      <c r="AJ76" s="36">
        <f t="shared" ref="AJ76:BK76" si="58">+AJ52*$C76</f>
        <v>0</v>
      </c>
      <c r="AK76" s="36">
        <f t="shared" si="58"/>
        <v>0</v>
      </c>
      <c r="AL76" s="36">
        <f t="shared" si="58"/>
        <v>0</v>
      </c>
      <c r="AM76" s="36">
        <f t="shared" si="58"/>
        <v>0</v>
      </c>
      <c r="AN76" s="36">
        <f t="shared" si="58"/>
        <v>0</v>
      </c>
      <c r="AO76" s="36">
        <f t="shared" si="58"/>
        <v>0</v>
      </c>
      <c r="AP76" s="36">
        <f t="shared" si="58"/>
        <v>0</v>
      </c>
      <c r="AQ76" s="36">
        <f t="shared" si="58"/>
        <v>0</v>
      </c>
      <c r="AR76" s="36">
        <f t="shared" si="58"/>
        <v>0</v>
      </c>
      <c r="AS76" s="36">
        <f t="shared" si="58"/>
        <v>0</v>
      </c>
      <c r="AT76" s="36">
        <f t="shared" si="58"/>
        <v>0</v>
      </c>
      <c r="AU76" s="36">
        <f t="shared" si="58"/>
        <v>0</v>
      </c>
      <c r="AV76" s="36">
        <f t="shared" si="58"/>
        <v>0</v>
      </c>
      <c r="AW76" s="36">
        <f t="shared" si="58"/>
        <v>0</v>
      </c>
      <c r="AX76" s="36">
        <f t="shared" si="58"/>
        <v>0</v>
      </c>
      <c r="AY76" s="36">
        <f t="shared" si="58"/>
        <v>0</v>
      </c>
      <c r="AZ76" s="36">
        <f t="shared" si="58"/>
        <v>0</v>
      </c>
      <c r="BA76" s="36">
        <f t="shared" si="58"/>
        <v>0</v>
      </c>
      <c r="BB76" s="36">
        <f t="shared" si="58"/>
        <v>0</v>
      </c>
      <c r="BC76" s="36">
        <f t="shared" si="58"/>
        <v>0</v>
      </c>
      <c r="BD76" s="36">
        <f t="shared" si="58"/>
        <v>0</v>
      </c>
      <c r="BE76" s="36">
        <f t="shared" si="58"/>
        <v>0</v>
      </c>
      <c r="BF76" s="36">
        <f t="shared" si="58"/>
        <v>0</v>
      </c>
      <c r="BG76" s="36">
        <f t="shared" si="58"/>
        <v>0</v>
      </c>
      <c r="BH76" s="36">
        <f t="shared" si="58"/>
        <v>0</v>
      </c>
      <c r="BI76" s="36">
        <f t="shared" si="58"/>
        <v>0</v>
      </c>
      <c r="BJ76" s="36">
        <f t="shared" si="58"/>
        <v>0</v>
      </c>
      <c r="BK76" s="36">
        <f t="shared" si="58"/>
        <v>0</v>
      </c>
    </row>
    <row r="77" spans="2:63" x14ac:dyDescent="0.25">
      <c r="B77" t="str">
        <f t="shared" si="50"/>
        <v>Servizio 5</v>
      </c>
      <c r="C77" s="53">
        <f>+IF(I_Iva!C8=0,0,I_Iva!C8)</f>
        <v>0</v>
      </c>
      <c r="D77" s="36">
        <f t="shared" ref="D77:AI77" si="59">+D53*$C77</f>
        <v>0</v>
      </c>
      <c r="E77" s="36">
        <f t="shared" si="59"/>
        <v>0</v>
      </c>
      <c r="F77" s="36">
        <f t="shared" si="59"/>
        <v>0</v>
      </c>
      <c r="G77" s="36">
        <f t="shared" si="59"/>
        <v>0</v>
      </c>
      <c r="H77" s="36">
        <f t="shared" si="59"/>
        <v>0</v>
      </c>
      <c r="I77" s="36">
        <f t="shared" si="59"/>
        <v>0</v>
      </c>
      <c r="J77" s="36">
        <f t="shared" si="59"/>
        <v>0</v>
      </c>
      <c r="K77" s="36">
        <f t="shared" si="59"/>
        <v>0</v>
      </c>
      <c r="L77" s="36">
        <f t="shared" si="59"/>
        <v>0</v>
      </c>
      <c r="M77" s="36">
        <f t="shared" si="59"/>
        <v>0</v>
      </c>
      <c r="N77" s="36">
        <f t="shared" si="59"/>
        <v>0</v>
      </c>
      <c r="O77" s="36">
        <f t="shared" si="59"/>
        <v>0</v>
      </c>
      <c r="P77" s="36">
        <f t="shared" si="59"/>
        <v>0</v>
      </c>
      <c r="Q77" s="36">
        <f t="shared" si="59"/>
        <v>0</v>
      </c>
      <c r="R77" s="36">
        <f t="shared" si="59"/>
        <v>0</v>
      </c>
      <c r="S77" s="36">
        <f t="shared" si="59"/>
        <v>0</v>
      </c>
      <c r="T77" s="36">
        <f t="shared" si="59"/>
        <v>0</v>
      </c>
      <c r="U77" s="36">
        <f t="shared" si="59"/>
        <v>0</v>
      </c>
      <c r="V77" s="36">
        <f t="shared" si="59"/>
        <v>0</v>
      </c>
      <c r="W77" s="36">
        <f t="shared" si="59"/>
        <v>0</v>
      </c>
      <c r="X77" s="36">
        <f t="shared" si="59"/>
        <v>0</v>
      </c>
      <c r="Y77" s="36">
        <f t="shared" si="59"/>
        <v>0</v>
      </c>
      <c r="Z77" s="36">
        <f t="shared" si="59"/>
        <v>0</v>
      </c>
      <c r="AA77" s="36">
        <f t="shared" si="59"/>
        <v>0</v>
      </c>
      <c r="AB77" s="36">
        <f t="shared" si="59"/>
        <v>0</v>
      </c>
      <c r="AC77" s="36">
        <f t="shared" si="59"/>
        <v>0</v>
      </c>
      <c r="AD77" s="36">
        <f t="shared" si="59"/>
        <v>0</v>
      </c>
      <c r="AE77" s="36">
        <f t="shared" si="59"/>
        <v>0</v>
      </c>
      <c r="AF77" s="36">
        <f t="shared" si="59"/>
        <v>0</v>
      </c>
      <c r="AG77" s="36">
        <f t="shared" si="59"/>
        <v>0</v>
      </c>
      <c r="AH77" s="36">
        <f t="shared" si="59"/>
        <v>0</v>
      </c>
      <c r="AI77" s="36">
        <f t="shared" si="59"/>
        <v>0</v>
      </c>
      <c r="AJ77" s="36">
        <f t="shared" ref="AJ77:BK77" si="60">+AJ53*$C77</f>
        <v>0</v>
      </c>
      <c r="AK77" s="36">
        <f t="shared" si="60"/>
        <v>0</v>
      </c>
      <c r="AL77" s="36">
        <f t="shared" si="60"/>
        <v>0</v>
      </c>
      <c r="AM77" s="36">
        <f t="shared" si="60"/>
        <v>0</v>
      </c>
      <c r="AN77" s="36">
        <f t="shared" si="60"/>
        <v>0</v>
      </c>
      <c r="AO77" s="36">
        <f t="shared" si="60"/>
        <v>0</v>
      </c>
      <c r="AP77" s="36">
        <f t="shared" si="60"/>
        <v>0</v>
      </c>
      <c r="AQ77" s="36">
        <f t="shared" si="60"/>
        <v>0</v>
      </c>
      <c r="AR77" s="36">
        <f t="shared" si="60"/>
        <v>0</v>
      </c>
      <c r="AS77" s="36">
        <f t="shared" si="60"/>
        <v>0</v>
      </c>
      <c r="AT77" s="36">
        <f t="shared" si="60"/>
        <v>0</v>
      </c>
      <c r="AU77" s="36">
        <f t="shared" si="60"/>
        <v>0</v>
      </c>
      <c r="AV77" s="36">
        <f t="shared" si="60"/>
        <v>0</v>
      </c>
      <c r="AW77" s="36">
        <f t="shared" si="60"/>
        <v>0</v>
      </c>
      <c r="AX77" s="36">
        <f t="shared" si="60"/>
        <v>0</v>
      </c>
      <c r="AY77" s="36">
        <f t="shared" si="60"/>
        <v>0</v>
      </c>
      <c r="AZ77" s="36">
        <f t="shared" si="60"/>
        <v>0</v>
      </c>
      <c r="BA77" s="36">
        <f t="shared" si="60"/>
        <v>0</v>
      </c>
      <c r="BB77" s="36">
        <f t="shared" si="60"/>
        <v>0</v>
      </c>
      <c r="BC77" s="36">
        <f t="shared" si="60"/>
        <v>0</v>
      </c>
      <c r="BD77" s="36">
        <f t="shared" si="60"/>
        <v>0</v>
      </c>
      <c r="BE77" s="36">
        <f t="shared" si="60"/>
        <v>0</v>
      </c>
      <c r="BF77" s="36">
        <f t="shared" si="60"/>
        <v>0</v>
      </c>
      <c r="BG77" s="36">
        <f t="shared" si="60"/>
        <v>0</v>
      </c>
      <c r="BH77" s="36">
        <f t="shared" si="60"/>
        <v>0</v>
      </c>
      <c r="BI77" s="36">
        <f t="shared" si="60"/>
        <v>0</v>
      </c>
      <c r="BJ77" s="36">
        <f t="shared" si="60"/>
        <v>0</v>
      </c>
      <c r="BK77" s="36">
        <f t="shared" si="60"/>
        <v>0</v>
      </c>
    </row>
    <row r="78" spans="2:63" x14ac:dyDescent="0.25">
      <c r="B78" t="str">
        <f t="shared" si="50"/>
        <v>Servizio 6</v>
      </c>
      <c r="C78" s="53">
        <f>+IF(I_Iva!C9=0,0,I_Iva!C9)</f>
        <v>0</v>
      </c>
      <c r="D78" s="36">
        <f t="shared" ref="D78:AI78" si="61">+D54*$C78</f>
        <v>0</v>
      </c>
      <c r="E78" s="36">
        <f t="shared" si="61"/>
        <v>0</v>
      </c>
      <c r="F78" s="36">
        <f t="shared" si="61"/>
        <v>0</v>
      </c>
      <c r="G78" s="36">
        <f t="shared" si="61"/>
        <v>0</v>
      </c>
      <c r="H78" s="36">
        <f t="shared" si="61"/>
        <v>0</v>
      </c>
      <c r="I78" s="36">
        <f t="shared" si="61"/>
        <v>0</v>
      </c>
      <c r="J78" s="36">
        <f t="shared" si="61"/>
        <v>0</v>
      </c>
      <c r="K78" s="36">
        <f t="shared" si="61"/>
        <v>0</v>
      </c>
      <c r="L78" s="36">
        <f t="shared" si="61"/>
        <v>0</v>
      </c>
      <c r="M78" s="36">
        <f t="shared" si="61"/>
        <v>0</v>
      </c>
      <c r="N78" s="36">
        <f t="shared" si="61"/>
        <v>0</v>
      </c>
      <c r="O78" s="36">
        <f t="shared" si="61"/>
        <v>0</v>
      </c>
      <c r="P78" s="36">
        <f t="shared" si="61"/>
        <v>0</v>
      </c>
      <c r="Q78" s="36">
        <f t="shared" si="61"/>
        <v>0</v>
      </c>
      <c r="R78" s="36">
        <f t="shared" si="61"/>
        <v>0</v>
      </c>
      <c r="S78" s="36">
        <f t="shared" si="61"/>
        <v>0</v>
      </c>
      <c r="T78" s="36">
        <f t="shared" si="61"/>
        <v>0</v>
      </c>
      <c r="U78" s="36">
        <f t="shared" si="61"/>
        <v>0</v>
      </c>
      <c r="V78" s="36">
        <f t="shared" si="61"/>
        <v>0</v>
      </c>
      <c r="W78" s="36">
        <f t="shared" si="61"/>
        <v>0</v>
      </c>
      <c r="X78" s="36">
        <f t="shared" si="61"/>
        <v>0</v>
      </c>
      <c r="Y78" s="36">
        <f t="shared" si="61"/>
        <v>0</v>
      </c>
      <c r="Z78" s="36">
        <f t="shared" si="61"/>
        <v>0</v>
      </c>
      <c r="AA78" s="36">
        <f t="shared" si="61"/>
        <v>0</v>
      </c>
      <c r="AB78" s="36">
        <f t="shared" si="61"/>
        <v>0</v>
      </c>
      <c r="AC78" s="36">
        <f t="shared" si="61"/>
        <v>0</v>
      </c>
      <c r="AD78" s="36">
        <f t="shared" si="61"/>
        <v>0</v>
      </c>
      <c r="AE78" s="36">
        <f t="shared" si="61"/>
        <v>0</v>
      </c>
      <c r="AF78" s="36">
        <f t="shared" si="61"/>
        <v>0</v>
      </c>
      <c r="AG78" s="36">
        <f t="shared" si="61"/>
        <v>0</v>
      </c>
      <c r="AH78" s="36">
        <f t="shared" si="61"/>
        <v>0</v>
      </c>
      <c r="AI78" s="36">
        <f t="shared" si="61"/>
        <v>0</v>
      </c>
      <c r="AJ78" s="36">
        <f t="shared" ref="AJ78:BK78" si="62">+AJ54*$C78</f>
        <v>0</v>
      </c>
      <c r="AK78" s="36">
        <f t="shared" si="62"/>
        <v>0</v>
      </c>
      <c r="AL78" s="36">
        <f t="shared" si="62"/>
        <v>0</v>
      </c>
      <c r="AM78" s="36">
        <f t="shared" si="62"/>
        <v>0</v>
      </c>
      <c r="AN78" s="36">
        <f t="shared" si="62"/>
        <v>0</v>
      </c>
      <c r="AO78" s="36">
        <f t="shared" si="62"/>
        <v>0</v>
      </c>
      <c r="AP78" s="36">
        <f t="shared" si="62"/>
        <v>0</v>
      </c>
      <c r="AQ78" s="36">
        <f t="shared" si="62"/>
        <v>0</v>
      </c>
      <c r="AR78" s="36">
        <f t="shared" si="62"/>
        <v>0</v>
      </c>
      <c r="AS78" s="36">
        <f t="shared" si="62"/>
        <v>0</v>
      </c>
      <c r="AT78" s="36">
        <f t="shared" si="62"/>
        <v>0</v>
      </c>
      <c r="AU78" s="36">
        <f t="shared" si="62"/>
        <v>0</v>
      </c>
      <c r="AV78" s="36">
        <f t="shared" si="62"/>
        <v>0</v>
      </c>
      <c r="AW78" s="36">
        <f t="shared" si="62"/>
        <v>0</v>
      </c>
      <c r="AX78" s="36">
        <f t="shared" si="62"/>
        <v>0</v>
      </c>
      <c r="AY78" s="36">
        <f t="shared" si="62"/>
        <v>0</v>
      </c>
      <c r="AZ78" s="36">
        <f t="shared" si="62"/>
        <v>0</v>
      </c>
      <c r="BA78" s="36">
        <f t="shared" si="62"/>
        <v>0</v>
      </c>
      <c r="BB78" s="36">
        <f t="shared" si="62"/>
        <v>0</v>
      </c>
      <c r="BC78" s="36">
        <f t="shared" si="62"/>
        <v>0</v>
      </c>
      <c r="BD78" s="36">
        <f t="shared" si="62"/>
        <v>0</v>
      </c>
      <c r="BE78" s="36">
        <f t="shared" si="62"/>
        <v>0</v>
      </c>
      <c r="BF78" s="36">
        <f t="shared" si="62"/>
        <v>0</v>
      </c>
      <c r="BG78" s="36">
        <f t="shared" si="62"/>
        <v>0</v>
      </c>
      <c r="BH78" s="36">
        <f t="shared" si="62"/>
        <v>0</v>
      </c>
      <c r="BI78" s="36">
        <f t="shared" si="62"/>
        <v>0</v>
      </c>
      <c r="BJ78" s="36">
        <f t="shared" si="62"/>
        <v>0</v>
      </c>
      <c r="BK78" s="36">
        <f t="shared" si="62"/>
        <v>0</v>
      </c>
    </row>
    <row r="79" spans="2:63" x14ac:dyDescent="0.25">
      <c r="B79" t="str">
        <f t="shared" si="50"/>
        <v>Servizio 7</v>
      </c>
      <c r="C79" s="53">
        <f>+IF(I_Iva!C10=0,0,I_Iva!C10)</f>
        <v>0</v>
      </c>
      <c r="D79" s="36">
        <f t="shared" ref="D79:AI79" si="63">+D55*$C79</f>
        <v>0</v>
      </c>
      <c r="E79" s="36">
        <f t="shared" si="63"/>
        <v>0</v>
      </c>
      <c r="F79" s="36">
        <f t="shared" si="63"/>
        <v>0</v>
      </c>
      <c r="G79" s="36">
        <f t="shared" si="63"/>
        <v>0</v>
      </c>
      <c r="H79" s="36">
        <f t="shared" si="63"/>
        <v>0</v>
      </c>
      <c r="I79" s="36">
        <f t="shared" si="63"/>
        <v>0</v>
      </c>
      <c r="J79" s="36">
        <f t="shared" si="63"/>
        <v>0</v>
      </c>
      <c r="K79" s="36">
        <f t="shared" si="63"/>
        <v>0</v>
      </c>
      <c r="L79" s="36">
        <f t="shared" si="63"/>
        <v>0</v>
      </c>
      <c r="M79" s="36">
        <f t="shared" si="63"/>
        <v>0</v>
      </c>
      <c r="N79" s="36">
        <f t="shared" si="63"/>
        <v>0</v>
      </c>
      <c r="O79" s="36">
        <f t="shared" si="63"/>
        <v>0</v>
      </c>
      <c r="P79" s="36">
        <f t="shared" si="63"/>
        <v>0</v>
      </c>
      <c r="Q79" s="36">
        <f t="shared" si="63"/>
        <v>0</v>
      </c>
      <c r="R79" s="36">
        <f t="shared" si="63"/>
        <v>0</v>
      </c>
      <c r="S79" s="36">
        <f t="shared" si="63"/>
        <v>0</v>
      </c>
      <c r="T79" s="36">
        <f t="shared" si="63"/>
        <v>0</v>
      </c>
      <c r="U79" s="36">
        <f t="shared" si="63"/>
        <v>0</v>
      </c>
      <c r="V79" s="36">
        <f t="shared" si="63"/>
        <v>0</v>
      </c>
      <c r="W79" s="36">
        <f t="shared" si="63"/>
        <v>0</v>
      </c>
      <c r="X79" s="36">
        <f t="shared" si="63"/>
        <v>0</v>
      </c>
      <c r="Y79" s="36">
        <f t="shared" si="63"/>
        <v>0</v>
      </c>
      <c r="Z79" s="36">
        <f t="shared" si="63"/>
        <v>0</v>
      </c>
      <c r="AA79" s="36">
        <f t="shared" si="63"/>
        <v>0</v>
      </c>
      <c r="AB79" s="36">
        <f t="shared" si="63"/>
        <v>0</v>
      </c>
      <c r="AC79" s="36">
        <f t="shared" si="63"/>
        <v>0</v>
      </c>
      <c r="AD79" s="36">
        <f t="shared" si="63"/>
        <v>0</v>
      </c>
      <c r="AE79" s="36">
        <f t="shared" si="63"/>
        <v>0</v>
      </c>
      <c r="AF79" s="36">
        <f t="shared" si="63"/>
        <v>0</v>
      </c>
      <c r="AG79" s="36">
        <f t="shared" si="63"/>
        <v>0</v>
      </c>
      <c r="AH79" s="36">
        <f t="shared" si="63"/>
        <v>0</v>
      </c>
      <c r="AI79" s="36">
        <f t="shared" si="63"/>
        <v>0</v>
      </c>
      <c r="AJ79" s="36">
        <f t="shared" ref="AJ79:BK79" si="64">+AJ55*$C79</f>
        <v>0</v>
      </c>
      <c r="AK79" s="36">
        <f t="shared" si="64"/>
        <v>0</v>
      </c>
      <c r="AL79" s="36">
        <f t="shared" si="64"/>
        <v>0</v>
      </c>
      <c r="AM79" s="36">
        <f t="shared" si="64"/>
        <v>0</v>
      </c>
      <c r="AN79" s="36">
        <f t="shared" si="64"/>
        <v>0</v>
      </c>
      <c r="AO79" s="36">
        <f t="shared" si="64"/>
        <v>0</v>
      </c>
      <c r="AP79" s="36">
        <f t="shared" si="64"/>
        <v>0</v>
      </c>
      <c r="AQ79" s="36">
        <f t="shared" si="64"/>
        <v>0</v>
      </c>
      <c r="AR79" s="36">
        <f t="shared" si="64"/>
        <v>0</v>
      </c>
      <c r="AS79" s="36">
        <f t="shared" si="64"/>
        <v>0</v>
      </c>
      <c r="AT79" s="36">
        <f t="shared" si="64"/>
        <v>0</v>
      </c>
      <c r="AU79" s="36">
        <f t="shared" si="64"/>
        <v>0</v>
      </c>
      <c r="AV79" s="36">
        <f t="shared" si="64"/>
        <v>0</v>
      </c>
      <c r="AW79" s="36">
        <f t="shared" si="64"/>
        <v>0</v>
      </c>
      <c r="AX79" s="36">
        <f t="shared" si="64"/>
        <v>0</v>
      </c>
      <c r="AY79" s="36">
        <f t="shared" si="64"/>
        <v>0</v>
      </c>
      <c r="AZ79" s="36">
        <f t="shared" si="64"/>
        <v>0</v>
      </c>
      <c r="BA79" s="36">
        <f t="shared" si="64"/>
        <v>0</v>
      </c>
      <c r="BB79" s="36">
        <f t="shared" si="64"/>
        <v>0</v>
      </c>
      <c r="BC79" s="36">
        <f t="shared" si="64"/>
        <v>0</v>
      </c>
      <c r="BD79" s="36">
        <f t="shared" si="64"/>
        <v>0</v>
      </c>
      <c r="BE79" s="36">
        <f t="shared" si="64"/>
        <v>0</v>
      </c>
      <c r="BF79" s="36">
        <f t="shared" si="64"/>
        <v>0</v>
      </c>
      <c r="BG79" s="36">
        <f t="shared" si="64"/>
        <v>0</v>
      </c>
      <c r="BH79" s="36">
        <f t="shared" si="64"/>
        <v>0</v>
      </c>
      <c r="BI79" s="36">
        <f t="shared" si="64"/>
        <v>0</v>
      </c>
      <c r="BJ79" s="36">
        <f t="shared" si="64"/>
        <v>0</v>
      </c>
      <c r="BK79" s="36">
        <f t="shared" si="64"/>
        <v>0</v>
      </c>
    </row>
    <row r="80" spans="2:63" x14ac:dyDescent="0.25">
      <c r="B80" t="str">
        <f t="shared" si="50"/>
        <v>Servizio 8</v>
      </c>
      <c r="C80" s="53">
        <f>+IF(I_Iva!C11=0,0,I_Iva!C11)</f>
        <v>0</v>
      </c>
      <c r="D80" s="36">
        <f t="shared" ref="D80:AI80" si="65">+D56*$C80</f>
        <v>0</v>
      </c>
      <c r="E80" s="36">
        <f t="shared" si="65"/>
        <v>0</v>
      </c>
      <c r="F80" s="36">
        <f t="shared" si="65"/>
        <v>0</v>
      </c>
      <c r="G80" s="36">
        <f t="shared" si="65"/>
        <v>0</v>
      </c>
      <c r="H80" s="36">
        <f t="shared" si="65"/>
        <v>0</v>
      </c>
      <c r="I80" s="36">
        <f t="shared" si="65"/>
        <v>0</v>
      </c>
      <c r="J80" s="36">
        <f t="shared" si="65"/>
        <v>0</v>
      </c>
      <c r="K80" s="36">
        <f t="shared" si="65"/>
        <v>0</v>
      </c>
      <c r="L80" s="36">
        <f t="shared" si="65"/>
        <v>0</v>
      </c>
      <c r="M80" s="36">
        <f t="shared" si="65"/>
        <v>0</v>
      </c>
      <c r="N80" s="36">
        <f t="shared" si="65"/>
        <v>0</v>
      </c>
      <c r="O80" s="36">
        <f t="shared" si="65"/>
        <v>0</v>
      </c>
      <c r="P80" s="36">
        <f t="shared" si="65"/>
        <v>0</v>
      </c>
      <c r="Q80" s="36">
        <f t="shared" si="65"/>
        <v>0</v>
      </c>
      <c r="R80" s="36">
        <f t="shared" si="65"/>
        <v>0</v>
      </c>
      <c r="S80" s="36">
        <f t="shared" si="65"/>
        <v>0</v>
      </c>
      <c r="T80" s="36">
        <f t="shared" si="65"/>
        <v>0</v>
      </c>
      <c r="U80" s="36">
        <f t="shared" si="65"/>
        <v>0</v>
      </c>
      <c r="V80" s="36">
        <f t="shared" si="65"/>
        <v>0</v>
      </c>
      <c r="W80" s="36">
        <f t="shared" si="65"/>
        <v>0</v>
      </c>
      <c r="X80" s="36">
        <f t="shared" si="65"/>
        <v>0</v>
      </c>
      <c r="Y80" s="36">
        <f t="shared" si="65"/>
        <v>0</v>
      </c>
      <c r="Z80" s="36">
        <f t="shared" si="65"/>
        <v>0</v>
      </c>
      <c r="AA80" s="36">
        <f t="shared" si="65"/>
        <v>0</v>
      </c>
      <c r="AB80" s="36">
        <f t="shared" si="65"/>
        <v>0</v>
      </c>
      <c r="AC80" s="36">
        <f t="shared" si="65"/>
        <v>0</v>
      </c>
      <c r="AD80" s="36">
        <f t="shared" si="65"/>
        <v>0</v>
      </c>
      <c r="AE80" s="36">
        <f t="shared" si="65"/>
        <v>0</v>
      </c>
      <c r="AF80" s="36">
        <f t="shared" si="65"/>
        <v>0</v>
      </c>
      <c r="AG80" s="36">
        <f t="shared" si="65"/>
        <v>0</v>
      </c>
      <c r="AH80" s="36">
        <f t="shared" si="65"/>
        <v>0</v>
      </c>
      <c r="AI80" s="36">
        <f t="shared" si="65"/>
        <v>0</v>
      </c>
      <c r="AJ80" s="36">
        <f t="shared" ref="AJ80:BK80" si="66">+AJ56*$C80</f>
        <v>0</v>
      </c>
      <c r="AK80" s="36">
        <f t="shared" si="66"/>
        <v>0</v>
      </c>
      <c r="AL80" s="36">
        <f t="shared" si="66"/>
        <v>0</v>
      </c>
      <c r="AM80" s="36">
        <f t="shared" si="66"/>
        <v>0</v>
      </c>
      <c r="AN80" s="36">
        <f t="shared" si="66"/>
        <v>0</v>
      </c>
      <c r="AO80" s="36">
        <f t="shared" si="66"/>
        <v>0</v>
      </c>
      <c r="AP80" s="36">
        <f t="shared" si="66"/>
        <v>0</v>
      </c>
      <c r="AQ80" s="36">
        <f t="shared" si="66"/>
        <v>0</v>
      </c>
      <c r="AR80" s="36">
        <f t="shared" si="66"/>
        <v>0</v>
      </c>
      <c r="AS80" s="36">
        <f t="shared" si="66"/>
        <v>0</v>
      </c>
      <c r="AT80" s="36">
        <f t="shared" si="66"/>
        <v>0</v>
      </c>
      <c r="AU80" s="36">
        <f t="shared" si="66"/>
        <v>0</v>
      </c>
      <c r="AV80" s="36">
        <f t="shared" si="66"/>
        <v>0</v>
      </c>
      <c r="AW80" s="36">
        <f t="shared" si="66"/>
        <v>0</v>
      </c>
      <c r="AX80" s="36">
        <f t="shared" si="66"/>
        <v>0</v>
      </c>
      <c r="AY80" s="36">
        <f t="shared" si="66"/>
        <v>0</v>
      </c>
      <c r="AZ80" s="36">
        <f t="shared" si="66"/>
        <v>0</v>
      </c>
      <c r="BA80" s="36">
        <f t="shared" si="66"/>
        <v>0</v>
      </c>
      <c r="BB80" s="36">
        <f t="shared" si="66"/>
        <v>0</v>
      </c>
      <c r="BC80" s="36">
        <f t="shared" si="66"/>
        <v>0</v>
      </c>
      <c r="BD80" s="36">
        <f t="shared" si="66"/>
        <v>0</v>
      </c>
      <c r="BE80" s="36">
        <f t="shared" si="66"/>
        <v>0</v>
      </c>
      <c r="BF80" s="36">
        <f t="shared" si="66"/>
        <v>0</v>
      </c>
      <c r="BG80" s="36">
        <f t="shared" si="66"/>
        <v>0</v>
      </c>
      <c r="BH80" s="36">
        <f t="shared" si="66"/>
        <v>0</v>
      </c>
      <c r="BI80" s="36">
        <f t="shared" si="66"/>
        <v>0</v>
      </c>
      <c r="BJ80" s="36">
        <f t="shared" si="66"/>
        <v>0</v>
      </c>
      <c r="BK80" s="36">
        <f t="shared" si="66"/>
        <v>0</v>
      </c>
    </row>
    <row r="81" spans="2:63" x14ac:dyDescent="0.25">
      <c r="B81" t="str">
        <f t="shared" si="50"/>
        <v>Servizio 9</v>
      </c>
      <c r="C81" s="53">
        <f>+IF(I_Iva!C12=0,0,I_Iva!C12)</f>
        <v>0</v>
      </c>
      <c r="D81" s="36">
        <f t="shared" ref="D81:AI81" si="67">+D57*$C81</f>
        <v>0</v>
      </c>
      <c r="E81" s="36">
        <f t="shared" si="67"/>
        <v>0</v>
      </c>
      <c r="F81" s="36">
        <f t="shared" si="67"/>
        <v>0</v>
      </c>
      <c r="G81" s="36">
        <f t="shared" si="67"/>
        <v>0</v>
      </c>
      <c r="H81" s="36">
        <f t="shared" si="67"/>
        <v>0</v>
      </c>
      <c r="I81" s="36">
        <f t="shared" si="67"/>
        <v>0</v>
      </c>
      <c r="J81" s="36">
        <f t="shared" si="67"/>
        <v>0</v>
      </c>
      <c r="K81" s="36">
        <f t="shared" si="67"/>
        <v>0</v>
      </c>
      <c r="L81" s="36">
        <f t="shared" si="67"/>
        <v>0</v>
      </c>
      <c r="M81" s="36">
        <f t="shared" si="67"/>
        <v>0</v>
      </c>
      <c r="N81" s="36">
        <f t="shared" si="67"/>
        <v>0</v>
      </c>
      <c r="O81" s="36">
        <f t="shared" si="67"/>
        <v>0</v>
      </c>
      <c r="P81" s="36">
        <f t="shared" si="67"/>
        <v>0</v>
      </c>
      <c r="Q81" s="36">
        <f t="shared" si="67"/>
        <v>0</v>
      </c>
      <c r="R81" s="36">
        <f t="shared" si="67"/>
        <v>0</v>
      </c>
      <c r="S81" s="36">
        <f t="shared" si="67"/>
        <v>0</v>
      </c>
      <c r="T81" s="36">
        <f t="shared" si="67"/>
        <v>0</v>
      </c>
      <c r="U81" s="36">
        <f t="shared" si="67"/>
        <v>0</v>
      </c>
      <c r="V81" s="36">
        <f t="shared" si="67"/>
        <v>0</v>
      </c>
      <c r="W81" s="36">
        <f t="shared" si="67"/>
        <v>0</v>
      </c>
      <c r="X81" s="36">
        <f t="shared" si="67"/>
        <v>0</v>
      </c>
      <c r="Y81" s="36">
        <f t="shared" si="67"/>
        <v>0</v>
      </c>
      <c r="Z81" s="36">
        <f t="shared" si="67"/>
        <v>0</v>
      </c>
      <c r="AA81" s="36">
        <f t="shared" si="67"/>
        <v>0</v>
      </c>
      <c r="AB81" s="36">
        <f t="shared" si="67"/>
        <v>0</v>
      </c>
      <c r="AC81" s="36">
        <f t="shared" si="67"/>
        <v>0</v>
      </c>
      <c r="AD81" s="36">
        <f t="shared" si="67"/>
        <v>0</v>
      </c>
      <c r="AE81" s="36">
        <f t="shared" si="67"/>
        <v>0</v>
      </c>
      <c r="AF81" s="36">
        <f t="shared" si="67"/>
        <v>0</v>
      </c>
      <c r="AG81" s="36">
        <f t="shared" si="67"/>
        <v>0</v>
      </c>
      <c r="AH81" s="36">
        <f t="shared" si="67"/>
        <v>0</v>
      </c>
      <c r="AI81" s="36">
        <f t="shared" si="67"/>
        <v>0</v>
      </c>
      <c r="AJ81" s="36">
        <f t="shared" ref="AJ81:BK81" si="68">+AJ57*$C81</f>
        <v>0</v>
      </c>
      <c r="AK81" s="36">
        <f t="shared" si="68"/>
        <v>0</v>
      </c>
      <c r="AL81" s="36">
        <f t="shared" si="68"/>
        <v>0</v>
      </c>
      <c r="AM81" s="36">
        <f t="shared" si="68"/>
        <v>0</v>
      </c>
      <c r="AN81" s="36">
        <f t="shared" si="68"/>
        <v>0</v>
      </c>
      <c r="AO81" s="36">
        <f t="shared" si="68"/>
        <v>0</v>
      </c>
      <c r="AP81" s="36">
        <f t="shared" si="68"/>
        <v>0</v>
      </c>
      <c r="AQ81" s="36">
        <f t="shared" si="68"/>
        <v>0</v>
      </c>
      <c r="AR81" s="36">
        <f t="shared" si="68"/>
        <v>0</v>
      </c>
      <c r="AS81" s="36">
        <f t="shared" si="68"/>
        <v>0</v>
      </c>
      <c r="AT81" s="36">
        <f t="shared" si="68"/>
        <v>0</v>
      </c>
      <c r="AU81" s="36">
        <f t="shared" si="68"/>
        <v>0</v>
      </c>
      <c r="AV81" s="36">
        <f t="shared" si="68"/>
        <v>0</v>
      </c>
      <c r="AW81" s="36">
        <f t="shared" si="68"/>
        <v>0</v>
      </c>
      <c r="AX81" s="36">
        <f t="shared" si="68"/>
        <v>0</v>
      </c>
      <c r="AY81" s="36">
        <f t="shared" si="68"/>
        <v>0</v>
      </c>
      <c r="AZ81" s="36">
        <f t="shared" si="68"/>
        <v>0</v>
      </c>
      <c r="BA81" s="36">
        <f t="shared" si="68"/>
        <v>0</v>
      </c>
      <c r="BB81" s="36">
        <f t="shared" si="68"/>
        <v>0</v>
      </c>
      <c r="BC81" s="36">
        <f t="shared" si="68"/>
        <v>0</v>
      </c>
      <c r="BD81" s="36">
        <f t="shared" si="68"/>
        <v>0</v>
      </c>
      <c r="BE81" s="36">
        <f t="shared" si="68"/>
        <v>0</v>
      </c>
      <c r="BF81" s="36">
        <f t="shared" si="68"/>
        <v>0</v>
      </c>
      <c r="BG81" s="36">
        <f t="shared" si="68"/>
        <v>0</v>
      </c>
      <c r="BH81" s="36">
        <f t="shared" si="68"/>
        <v>0</v>
      </c>
      <c r="BI81" s="36">
        <f t="shared" si="68"/>
        <v>0</v>
      </c>
      <c r="BJ81" s="36">
        <f t="shared" si="68"/>
        <v>0</v>
      </c>
      <c r="BK81" s="36">
        <f t="shared" si="68"/>
        <v>0</v>
      </c>
    </row>
    <row r="82" spans="2:63" x14ac:dyDescent="0.25">
      <c r="B82" t="str">
        <f t="shared" si="50"/>
        <v>Servizio 10</v>
      </c>
      <c r="C82" s="53">
        <f>+IF(I_Iva!C13=0,0,I_Iva!C13)</f>
        <v>0</v>
      </c>
      <c r="D82" s="36">
        <f t="shared" ref="D82:AI82" si="69">+D58*$C82</f>
        <v>0</v>
      </c>
      <c r="E82" s="36">
        <f t="shared" si="69"/>
        <v>0</v>
      </c>
      <c r="F82" s="36">
        <f t="shared" si="69"/>
        <v>0</v>
      </c>
      <c r="G82" s="36">
        <f t="shared" si="69"/>
        <v>0</v>
      </c>
      <c r="H82" s="36">
        <f t="shared" si="69"/>
        <v>0</v>
      </c>
      <c r="I82" s="36">
        <f t="shared" si="69"/>
        <v>0</v>
      </c>
      <c r="J82" s="36">
        <f t="shared" si="69"/>
        <v>0</v>
      </c>
      <c r="K82" s="36">
        <f t="shared" si="69"/>
        <v>0</v>
      </c>
      <c r="L82" s="36">
        <f t="shared" si="69"/>
        <v>0</v>
      </c>
      <c r="M82" s="36">
        <f t="shared" si="69"/>
        <v>0</v>
      </c>
      <c r="N82" s="36">
        <f t="shared" si="69"/>
        <v>0</v>
      </c>
      <c r="O82" s="36">
        <f t="shared" si="69"/>
        <v>0</v>
      </c>
      <c r="P82" s="36">
        <f t="shared" si="69"/>
        <v>0</v>
      </c>
      <c r="Q82" s="36">
        <f t="shared" si="69"/>
        <v>0</v>
      </c>
      <c r="R82" s="36">
        <f t="shared" si="69"/>
        <v>0</v>
      </c>
      <c r="S82" s="36">
        <f t="shared" si="69"/>
        <v>0</v>
      </c>
      <c r="T82" s="36">
        <f t="shared" si="69"/>
        <v>0</v>
      </c>
      <c r="U82" s="36">
        <f t="shared" si="69"/>
        <v>0</v>
      </c>
      <c r="V82" s="36">
        <f t="shared" si="69"/>
        <v>0</v>
      </c>
      <c r="W82" s="36">
        <f t="shared" si="69"/>
        <v>0</v>
      </c>
      <c r="X82" s="36">
        <f t="shared" si="69"/>
        <v>0</v>
      </c>
      <c r="Y82" s="36">
        <f t="shared" si="69"/>
        <v>0</v>
      </c>
      <c r="Z82" s="36">
        <f t="shared" si="69"/>
        <v>0</v>
      </c>
      <c r="AA82" s="36">
        <f t="shared" si="69"/>
        <v>0</v>
      </c>
      <c r="AB82" s="36">
        <f t="shared" si="69"/>
        <v>0</v>
      </c>
      <c r="AC82" s="36">
        <f t="shared" si="69"/>
        <v>0</v>
      </c>
      <c r="AD82" s="36">
        <f t="shared" si="69"/>
        <v>0</v>
      </c>
      <c r="AE82" s="36">
        <f t="shared" si="69"/>
        <v>0</v>
      </c>
      <c r="AF82" s="36">
        <f t="shared" si="69"/>
        <v>0</v>
      </c>
      <c r="AG82" s="36">
        <f t="shared" si="69"/>
        <v>0</v>
      </c>
      <c r="AH82" s="36">
        <f t="shared" si="69"/>
        <v>0</v>
      </c>
      <c r="AI82" s="36">
        <f t="shared" si="69"/>
        <v>0</v>
      </c>
      <c r="AJ82" s="36">
        <f t="shared" ref="AJ82:BK82" si="70">+AJ58*$C82</f>
        <v>0</v>
      </c>
      <c r="AK82" s="36">
        <f t="shared" si="70"/>
        <v>0</v>
      </c>
      <c r="AL82" s="36">
        <f t="shared" si="70"/>
        <v>0</v>
      </c>
      <c r="AM82" s="36">
        <f t="shared" si="70"/>
        <v>0</v>
      </c>
      <c r="AN82" s="36">
        <f t="shared" si="70"/>
        <v>0</v>
      </c>
      <c r="AO82" s="36">
        <f t="shared" si="70"/>
        <v>0</v>
      </c>
      <c r="AP82" s="36">
        <f t="shared" si="70"/>
        <v>0</v>
      </c>
      <c r="AQ82" s="36">
        <f t="shared" si="70"/>
        <v>0</v>
      </c>
      <c r="AR82" s="36">
        <f t="shared" si="70"/>
        <v>0</v>
      </c>
      <c r="AS82" s="36">
        <f t="shared" si="70"/>
        <v>0</v>
      </c>
      <c r="AT82" s="36">
        <f t="shared" si="70"/>
        <v>0</v>
      </c>
      <c r="AU82" s="36">
        <f t="shared" si="70"/>
        <v>0</v>
      </c>
      <c r="AV82" s="36">
        <f t="shared" si="70"/>
        <v>0</v>
      </c>
      <c r="AW82" s="36">
        <f t="shared" si="70"/>
        <v>0</v>
      </c>
      <c r="AX82" s="36">
        <f t="shared" si="70"/>
        <v>0</v>
      </c>
      <c r="AY82" s="36">
        <f t="shared" si="70"/>
        <v>0</v>
      </c>
      <c r="AZ82" s="36">
        <f t="shared" si="70"/>
        <v>0</v>
      </c>
      <c r="BA82" s="36">
        <f t="shared" si="70"/>
        <v>0</v>
      </c>
      <c r="BB82" s="36">
        <f t="shared" si="70"/>
        <v>0</v>
      </c>
      <c r="BC82" s="36">
        <f t="shared" si="70"/>
        <v>0</v>
      </c>
      <c r="BD82" s="36">
        <f t="shared" si="70"/>
        <v>0</v>
      </c>
      <c r="BE82" s="36">
        <f t="shared" si="70"/>
        <v>0</v>
      </c>
      <c r="BF82" s="36">
        <f t="shared" si="70"/>
        <v>0</v>
      </c>
      <c r="BG82" s="36">
        <f t="shared" si="70"/>
        <v>0</v>
      </c>
      <c r="BH82" s="36">
        <f t="shared" si="70"/>
        <v>0</v>
      </c>
      <c r="BI82" s="36">
        <f t="shared" si="70"/>
        <v>0</v>
      </c>
      <c r="BJ82" s="36">
        <f t="shared" si="70"/>
        <v>0</v>
      </c>
      <c r="BK82" s="36">
        <f t="shared" si="70"/>
        <v>0</v>
      </c>
    </row>
    <row r="83" spans="2:63" x14ac:dyDescent="0.25">
      <c r="B83" t="str">
        <f t="shared" si="50"/>
        <v>Servizio 11</v>
      </c>
      <c r="C83" s="53">
        <f>+IF(I_Iva!C14=0,0,I_Iva!C14)</f>
        <v>0</v>
      </c>
      <c r="D83" s="36">
        <f t="shared" ref="D83:AI83" si="71">+D59*$C83</f>
        <v>0</v>
      </c>
      <c r="E83" s="36">
        <f t="shared" si="71"/>
        <v>0</v>
      </c>
      <c r="F83" s="36">
        <f t="shared" si="71"/>
        <v>0</v>
      </c>
      <c r="G83" s="36">
        <f t="shared" si="71"/>
        <v>0</v>
      </c>
      <c r="H83" s="36">
        <f t="shared" si="71"/>
        <v>0</v>
      </c>
      <c r="I83" s="36">
        <f t="shared" si="71"/>
        <v>0</v>
      </c>
      <c r="J83" s="36">
        <f t="shared" si="71"/>
        <v>0</v>
      </c>
      <c r="K83" s="36">
        <f t="shared" si="71"/>
        <v>0</v>
      </c>
      <c r="L83" s="36">
        <f t="shared" si="71"/>
        <v>0</v>
      </c>
      <c r="M83" s="36">
        <f t="shared" si="71"/>
        <v>0</v>
      </c>
      <c r="N83" s="36">
        <f t="shared" si="71"/>
        <v>0</v>
      </c>
      <c r="O83" s="36">
        <f t="shared" si="71"/>
        <v>0</v>
      </c>
      <c r="P83" s="36">
        <f t="shared" si="71"/>
        <v>0</v>
      </c>
      <c r="Q83" s="36">
        <f t="shared" si="71"/>
        <v>0</v>
      </c>
      <c r="R83" s="36">
        <f t="shared" si="71"/>
        <v>0</v>
      </c>
      <c r="S83" s="36">
        <f t="shared" si="71"/>
        <v>0</v>
      </c>
      <c r="T83" s="36">
        <f t="shared" si="71"/>
        <v>0</v>
      </c>
      <c r="U83" s="36">
        <f t="shared" si="71"/>
        <v>0</v>
      </c>
      <c r="V83" s="36">
        <f t="shared" si="71"/>
        <v>0</v>
      </c>
      <c r="W83" s="36">
        <f t="shared" si="71"/>
        <v>0</v>
      </c>
      <c r="X83" s="36">
        <f t="shared" si="71"/>
        <v>0</v>
      </c>
      <c r="Y83" s="36">
        <f t="shared" si="71"/>
        <v>0</v>
      </c>
      <c r="Z83" s="36">
        <f t="shared" si="71"/>
        <v>0</v>
      </c>
      <c r="AA83" s="36">
        <f t="shared" si="71"/>
        <v>0</v>
      </c>
      <c r="AB83" s="36">
        <f t="shared" si="71"/>
        <v>0</v>
      </c>
      <c r="AC83" s="36">
        <f t="shared" si="71"/>
        <v>0</v>
      </c>
      <c r="AD83" s="36">
        <f t="shared" si="71"/>
        <v>0</v>
      </c>
      <c r="AE83" s="36">
        <f t="shared" si="71"/>
        <v>0</v>
      </c>
      <c r="AF83" s="36">
        <f t="shared" si="71"/>
        <v>0</v>
      </c>
      <c r="AG83" s="36">
        <f t="shared" si="71"/>
        <v>0</v>
      </c>
      <c r="AH83" s="36">
        <f t="shared" si="71"/>
        <v>0</v>
      </c>
      <c r="AI83" s="36">
        <f t="shared" si="71"/>
        <v>0</v>
      </c>
      <c r="AJ83" s="36">
        <f t="shared" ref="AJ83:BK83" si="72">+AJ59*$C83</f>
        <v>0</v>
      </c>
      <c r="AK83" s="36">
        <f t="shared" si="72"/>
        <v>0</v>
      </c>
      <c r="AL83" s="36">
        <f t="shared" si="72"/>
        <v>0</v>
      </c>
      <c r="AM83" s="36">
        <f t="shared" si="72"/>
        <v>0</v>
      </c>
      <c r="AN83" s="36">
        <f t="shared" si="72"/>
        <v>0</v>
      </c>
      <c r="AO83" s="36">
        <f t="shared" si="72"/>
        <v>0</v>
      </c>
      <c r="AP83" s="36">
        <f t="shared" si="72"/>
        <v>0</v>
      </c>
      <c r="AQ83" s="36">
        <f t="shared" si="72"/>
        <v>0</v>
      </c>
      <c r="AR83" s="36">
        <f t="shared" si="72"/>
        <v>0</v>
      </c>
      <c r="AS83" s="36">
        <f t="shared" si="72"/>
        <v>0</v>
      </c>
      <c r="AT83" s="36">
        <f t="shared" si="72"/>
        <v>0</v>
      </c>
      <c r="AU83" s="36">
        <f t="shared" si="72"/>
        <v>0</v>
      </c>
      <c r="AV83" s="36">
        <f t="shared" si="72"/>
        <v>0</v>
      </c>
      <c r="AW83" s="36">
        <f t="shared" si="72"/>
        <v>0</v>
      </c>
      <c r="AX83" s="36">
        <f t="shared" si="72"/>
        <v>0</v>
      </c>
      <c r="AY83" s="36">
        <f t="shared" si="72"/>
        <v>0</v>
      </c>
      <c r="AZ83" s="36">
        <f t="shared" si="72"/>
        <v>0</v>
      </c>
      <c r="BA83" s="36">
        <f t="shared" si="72"/>
        <v>0</v>
      </c>
      <c r="BB83" s="36">
        <f t="shared" si="72"/>
        <v>0</v>
      </c>
      <c r="BC83" s="36">
        <f t="shared" si="72"/>
        <v>0</v>
      </c>
      <c r="BD83" s="36">
        <f t="shared" si="72"/>
        <v>0</v>
      </c>
      <c r="BE83" s="36">
        <f t="shared" si="72"/>
        <v>0</v>
      </c>
      <c r="BF83" s="36">
        <f t="shared" si="72"/>
        <v>0</v>
      </c>
      <c r="BG83" s="36">
        <f t="shared" si="72"/>
        <v>0</v>
      </c>
      <c r="BH83" s="36">
        <f t="shared" si="72"/>
        <v>0</v>
      </c>
      <c r="BI83" s="36">
        <f t="shared" si="72"/>
        <v>0</v>
      </c>
      <c r="BJ83" s="36">
        <f t="shared" si="72"/>
        <v>0</v>
      </c>
      <c r="BK83" s="36">
        <f t="shared" si="72"/>
        <v>0</v>
      </c>
    </row>
    <row r="84" spans="2:63" x14ac:dyDescent="0.25">
      <c r="B84" t="str">
        <f t="shared" si="50"/>
        <v>Servizio 12</v>
      </c>
      <c r="C84" s="53">
        <f>+IF(I_Iva!C15=0,0,I_Iva!C15)</f>
        <v>0</v>
      </c>
      <c r="D84" s="36">
        <f t="shared" ref="D84:AI84" si="73">+D60*$C84</f>
        <v>0</v>
      </c>
      <c r="E84" s="36">
        <f t="shared" si="73"/>
        <v>0</v>
      </c>
      <c r="F84" s="36">
        <f t="shared" si="73"/>
        <v>0</v>
      </c>
      <c r="G84" s="36">
        <f t="shared" si="73"/>
        <v>0</v>
      </c>
      <c r="H84" s="36">
        <f t="shared" si="73"/>
        <v>0</v>
      </c>
      <c r="I84" s="36">
        <f t="shared" si="73"/>
        <v>0</v>
      </c>
      <c r="J84" s="36">
        <f t="shared" si="73"/>
        <v>0</v>
      </c>
      <c r="K84" s="36">
        <f t="shared" si="73"/>
        <v>0</v>
      </c>
      <c r="L84" s="36">
        <f t="shared" si="73"/>
        <v>0</v>
      </c>
      <c r="M84" s="36">
        <f t="shared" si="73"/>
        <v>0</v>
      </c>
      <c r="N84" s="36">
        <f t="shared" si="73"/>
        <v>0</v>
      </c>
      <c r="O84" s="36">
        <f t="shared" si="73"/>
        <v>0</v>
      </c>
      <c r="P84" s="36">
        <f t="shared" si="73"/>
        <v>0</v>
      </c>
      <c r="Q84" s="36">
        <f t="shared" si="73"/>
        <v>0</v>
      </c>
      <c r="R84" s="36">
        <f t="shared" si="73"/>
        <v>0</v>
      </c>
      <c r="S84" s="36">
        <f t="shared" si="73"/>
        <v>0</v>
      </c>
      <c r="T84" s="36">
        <f t="shared" si="73"/>
        <v>0</v>
      </c>
      <c r="U84" s="36">
        <f t="shared" si="73"/>
        <v>0</v>
      </c>
      <c r="V84" s="36">
        <f t="shared" si="73"/>
        <v>0</v>
      </c>
      <c r="W84" s="36">
        <f t="shared" si="73"/>
        <v>0</v>
      </c>
      <c r="X84" s="36">
        <f t="shared" si="73"/>
        <v>0</v>
      </c>
      <c r="Y84" s="36">
        <f t="shared" si="73"/>
        <v>0</v>
      </c>
      <c r="Z84" s="36">
        <f t="shared" si="73"/>
        <v>0</v>
      </c>
      <c r="AA84" s="36">
        <f t="shared" si="73"/>
        <v>0</v>
      </c>
      <c r="AB84" s="36">
        <f t="shared" si="73"/>
        <v>0</v>
      </c>
      <c r="AC84" s="36">
        <f t="shared" si="73"/>
        <v>0</v>
      </c>
      <c r="AD84" s="36">
        <f t="shared" si="73"/>
        <v>0</v>
      </c>
      <c r="AE84" s="36">
        <f t="shared" si="73"/>
        <v>0</v>
      </c>
      <c r="AF84" s="36">
        <f t="shared" si="73"/>
        <v>0</v>
      </c>
      <c r="AG84" s="36">
        <f t="shared" si="73"/>
        <v>0</v>
      </c>
      <c r="AH84" s="36">
        <f t="shared" si="73"/>
        <v>0</v>
      </c>
      <c r="AI84" s="36">
        <f t="shared" si="73"/>
        <v>0</v>
      </c>
      <c r="AJ84" s="36">
        <f t="shared" ref="AJ84:BK84" si="74">+AJ60*$C84</f>
        <v>0</v>
      </c>
      <c r="AK84" s="36">
        <f t="shared" si="74"/>
        <v>0</v>
      </c>
      <c r="AL84" s="36">
        <f t="shared" si="74"/>
        <v>0</v>
      </c>
      <c r="AM84" s="36">
        <f t="shared" si="74"/>
        <v>0</v>
      </c>
      <c r="AN84" s="36">
        <f t="shared" si="74"/>
        <v>0</v>
      </c>
      <c r="AO84" s="36">
        <f t="shared" si="74"/>
        <v>0</v>
      </c>
      <c r="AP84" s="36">
        <f t="shared" si="74"/>
        <v>0</v>
      </c>
      <c r="AQ84" s="36">
        <f t="shared" si="74"/>
        <v>0</v>
      </c>
      <c r="AR84" s="36">
        <f t="shared" si="74"/>
        <v>0</v>
      </c>
      <c r="AS84" s="36">
        <f t="shared" si="74"/>
        <v>0</v>
      </c>
      <c r="AT84" s="36">
        <f t="shared" si="74"/>
        <v>0</v>
      </c>
      <c r="AU84" s="36">
        <f t="shared" si="74"/>
        <v>0</v>
      </c>
      <c r="AV84" s="36">
        <f t="shared" si="74"/>
        <v>0</v>
      </c>
      <c r="AW84" s="36">
        <f t="shared" si="74"/>
        <v>0</v>
      </c>
      <c r="AX84" s="36">
        <f t="shared" si="74"/>
        <v>0</v>
      </c>
      <c r="AY84" s="36">
        <f t="shared" si="74"/>
        <v>0</v>
      </c>
      <c r="AZ84" s="36">
        <f t="shared" si="74"/>
        <v>0</v>
      </c>
      <c r="BA84" s="36">
        <f t="shared" si="74"/>
        <v>0</v>
      </c>
      <c r="BB84" s="36">
        <f t="shared" si="74"/>
        <v>0</v>
      </c>
      <c r="BC84" s="36">
        <f t="shared" si="74"/>
        <v>0</v>
      </c>
      <c r="BD84" s="36">
        <f t="shared" si="74"/>
        <v>0</v>
      </c>
      <c r="BE84" s="36">
        <f t="shared" si="74"/>
        <v>0</v>
      </c>
      <c r="BF84" s="36">
        <f t="shared" si="74"/>
        <v>0</v>
      </c>
      <c r="BG84" s="36">
        <f t="shared" si="74"/>
        <v>0</v>
      </c>
      <c r="BH84" s="36">
        <f t="shared" si="74"/>
        <v>0</v>
      </c>
      <c r="BI84" s="36">
        <f t="shared" si="74"/>
        <v>0</v>
      </c>
      <c r="BJ84" s="36">
        <f t="shared" si="74"/>
        <v>0</v>
      </c>
      <c r="BK84" s="36">
        <f t="shared" si="74"/>
        <v>0</v>
      </c>
    </row>
    <row r="85" spans="2:63" x14ac:dyDescent="0.25">
      <c r="B85" t="str">
        <f t="shared" si="50"/>
        <v>Servizio 13</v>
      </c>
      <c r="C85" s="53">
        <f>+IF(I_Iva!C16=0,0,I_Iva!C16)</f>
        <v>0</v>
      </c>
      <c r="D85" s="36">
        <f t="shared" ref="D85:AI85" si="75">+D61*$C85</f>
        <v>0</v>
      </c>
      <c r="E85" s="36">
        <f t="shared" si="75"/>
        <v>0</v>
      </c>
      <c r="F85" s="36">
        <f t="shared" si="75"/>
        <v>0</v>
      </c>
      <c r="G85" s="36">
        <f t="shared" si="75"/>
        <v>0</v>
      </c>
      <c r="H85" s="36">
        <f t="shared" si="75"/>
        <v>0</v>
      </c>
      <c r="I85" s="36">
        <f t="shared" si="75"/>
        <v>0</v>
      </c>
      <c r="J85" s="36">
        <f t="shared" si="75"/>
        <v>0</v>
      </c>
      <c r="K85" s="36">
        <f t="shared" si="75"/>
        <v>0</v>
      </c>
      <c r="L85" s="36">
        <f t="shared" si="75"/>
        <v>0</v>
      </c>
      <c r="M85" s="36">
        <f t="shared" si="75"/>
        <v>0</v>
      </c>
      <c r="N85" s="36">
        <f t="shared" si="75"/>
        <v>0</v>
      </c>
      <c r="O85" s="36">
        <f t="shared" si="75"/>
        <v>0</v>
      </c>
      <c r="P85" s="36">
        <f t="shared" si="75"/>
        <v>0</v>
      </c>
      <c r="Q85" s="36">
        <f t="shared" si="75"/>
        <v>0</v>
      </c>
      <c r="R85" s="36">
        <f t="shared" si="75"/>
        <v>0</v>
      </c>
      <c r="S85" s="36">
        <f t="shared" si="75"/>
        <v>0</v>
      </c>
      <c r="T85" s="36">
        <f t="shared" si="75"/>
        <v>0</v>
      </c>
      <c r="U85" s="36">
        <f t="shared" si="75"/>
        <v>0</v>
      </c>
      <c r="V85" s="36">
        <f t="shared" si="75"/>
        <v>0</v>
      </c>
      <c r="W85" s="36">
        <f t="shared" si="75"/>
        <v>0</v>
      </c>
      <c r="X85" s="36">
        <f t="shared" si="75"/>
        <v>0</v>
      </c>
      <c r="Y85" s="36">
        <f t="shared" si="75"/>
        <v>0</v>
      </c>
      <c r="Z85" s="36">
        <f t="shared" si="75"/>
        <v>0</v>
      </c>
      <c r="AA85" s="36">
        <f t="shared" si="75"/>
        <v>0</v>
      </c>
      <c r="AB85" s="36">
        <f t="shared" si="75"/>
        <v>0</v>
      </c>
      <c r="AC85" s="36">
        <f t="shared" si="75"/>
        <v>0</v>
      </c>
      <c r="AD85" s="36">
        <f t="shared" si="75"/>
        <v>0</v>
      </c>
      <c r="AE85" s="36">
        <f t="shared" si="75"/>
        <v>0</v>
      </c>
      <c r="AF85" s="36">
        <f t="shared" si="75"/>
        <v>0</v>
      </c>
      <c r="AG85" s="36">
        <f t="shared" si="75"/>
        <v>0</v>
      </c>
      <c r="AH85" s="36">
        <f t="shared" si="75"/>
        <v>0</v>
      </c>
      <c r="AI85" s="36">
        <f t="shared" si="75"/>
        <v>0</v>
      </c>
      <c r="AJ85" s="36">
        <f t="shared" ref="AJ85:BK85" si="76">+AJ61*$C85</f>
        <v>0</v>
      </c>
      <c r="AK85" s="36">
        <f t="shared" si="76"/>
        <v>0</v>
      </c>
      <c r="AL85" s="36">
        <f t="shared" si="76"/>
        <v>0</v>
      </c>
      <c r="AM85" s="36">
        <f t="shared" si="76"/>
        <v>0</v>
      </c>
      <c r="AN85" s="36">
        <f t="shared" si="76"/>
        <v>0</v>
      </c>
      <c r="AO85" s="36">
        <f t="shared" si="76"/>
        <v>0</v>
      </c>
      <c r="AP85" s="36">
        <f t="shared" si="76"/>
        <v>0</v>
      </c>
      <c r="AQ85" s="36">
        <f t="shared" si="76"/>
        <v>0</v>
      </c>
      <c r="AR85" s="36">
        <f t="shared" si="76"/>
        <v>0</v>
      </c>
      <c r="AS85" s="36">
        <f t="shared" si="76"/>
        <v>0</v>
      </c>
      <c r="AT85" s="36">
        <f t="shared" si="76"/>
        <v>0</v>
      </c>
      <c r="AU85" s="36">
        <f t="shared" si="76"/>
        <v>0</v>
      </c>
      <c r="AV85" s="36">
        <f t="shared" si="76"/>
        <v>0</v>
      </c>
      <c r="AW85" s="36">
        <f t="shared" si="76"/>
        <v>0</v>
      </c>
      <c r="AX85" s="36">
        <f t="shared" si="76"/>
        <v>0</v>
      </c>
      <c r="AY85" s="36">
        <f t="shared" si="76"/>
        <v>0</v>
      </c>
      <c r="AZ85" s="36">
        <f t="shared" si="76"/>
        <v>0</v>
      </c>
      <c r="BA85" s="36">
        <f t="shared" si="76"/>
        <v>0</v>
      </c>
      <c r="BB85" s="36">
        <f t="shared" si="76"/>
        <v>0</v>
      </c>
      <c r="BC85" s="36">
        <f t="shared" si="76"/>
        <v>0</v>
      </c>
      <c r="BD85" s="36">
        <f t="shared" si="76"/>
        <v>0</v>
      </c>
      <c r="BE85" s="36">
        <f t="shared" si="76"/>
        <v>0</v>
      </c>
      <c r="BF85" s="36">
        <f t="shared" si="76"/>
        <v>0</v>
      </c>
      <c r="BG85" s="36">
        <f t="shared" si="76"/>
        <v>0</v>
      </c>
      <c r="BH85" s="36">
        <f t="shared" si="76"/>
        <v>0</v>
      </c>
      <c r="BI85" s="36">
        <f t="shared" si="76"/>
        <v>0</v>
      </c>
      <c r="BJ85" s="36">
        <f t="shared" si="76"/>
        <v>0</v>
      </c>
      <c r="BK85" s="36">
        <f t="shared" si="76"/>
        <v>0</v>
      </c>
    </row>
    <row r="86" spans="2:63" x14ac:dyDescent="0.25">
      <c r="B86" t="str">
        <f t="shared" si="50"/>
        <v>Servizio 14</v>
      </c>
      <c r="C86" s="53">
        <f>+IF(I_Iva!C17=0,0,I_Iva!C17)</f>
        <v>0</v>
      </c>
      <c r="D86" s="36">
        <f t="shared" ref="D86:AI86" si="77">+D62*$C86</f>
        <v>0</v>
      </c>
      <c r="E86" s="36">
        <f t="shared" si="77"/>
        <v>0</v>
      </c>
      <c r="F86" s="36">
        <f t="shared" si="77"/>
        <v>0</v>
      </c>
      <c r="G86" s="36">
        <f t="shared" si="77"/>
        <v>0</v>
      </c>
      <c r="H86" s="36">
        <f t="shared" si="77"/>
        <v>0</v>
      </c>
      <c r="I86" s="36">
        <f t="shared" si="77"/>
        <v>0</v>
      </c>
      <c r="J86" s="36">
        <f t="shared" si="77"/>
        <v>0</v>
      </c>
      <c r="K86" s="36">
        <f t="shared" si="77"/>
        <v>0</v>
      </c>
      <c r="L86" s="36">
        <f t="shared" si="77"/>
        <v>0</v>
      </c>
      <c r="M86" s="36">
        <f t="shared" si="77"/>
        <v>0</v>
      </c>
      <c r="N86" s="36">
        <f t="shared" si="77"/>
        <v>0</v>
      </c>
      <c r="O86" s="36">
        <f t="shared" si="77"/>
        <v>0</v>
      </c>
      <c r="P86" s="36">
        <f t="shared" si="77"/>
        <v>0</v>
      </c>
      <c r="Q86" s="36">
        <f t="shared" si="77"/>
        <v>0</v>
      </c>
      <c r="R86" s="36">
        <f t="shared" si="77"/>
        <v>0</v>
      </c>
      <c r="S86" s="36">
        <f t="shared" si="77"/>
        <v>0</v>
      </c>
      <c r="T86" s="36">
        <f t="shared" si="77"/>
        <v>0</v>
      </c>
      <c r="U86" s="36">
        <f t="shared" si="77"/>
        <v>0</v>
      </c>
      <c r="V86" s="36">
        <f t="shared" si="77"/>
        <v>0</v>
      </c>
      <c r="W86" s="36">
        <f t="shared" si="77"/>
        <v>0</v>
      </c>
      <c r="X86" s="36">
        <f t="shared" si="77"/>
        <v>0</v>
      </c>
      <c r="Y86" s="36">
        <f t="shared" si="77"/>
        <v>0</v>
      </c>
      <c r="Z86" s="36">
        <f t="shared" si="77"/>
        <v>0</v>
      </c>
      <c r="AA86" s="36">
        <f t="shared" si="77"/>
        <v>0</v>
      </c>
      <c r="AB86" s="36">
        <f t="shared" si="77"/>
        <v>0</v>
      </c>
      <c r="AC86" s="36">
        <f t="shared" si="77"/>
        <v>0</v>
      </c>
      <c r="AD86" s="36">
        <f t="shared" si="77"/>
        <v>0</v>
      </c>
      <c r="AE86" s="36">
        <f t="shared" si="77"/>
        <v>0</v>
      </c>
      <c r="AF86" s="36">
        <f t="shared" si="77"/>
        <v>0</v>
      </c>
      <c r="AG86" s="36">
        <f t="shared" si="77"/>
        <v>0</v>
      </c>
      <c r="AH86" s="36">
        <f t="shared" si="77"/>
        <v>0</v>
      </c>
      <c r="AI86" s="36">
        <f t="shared" si="77"/>
        <v>0</v>
      </c>
      <c r="AJ86" s="36">
        <f t="shared" ref="AJ86:BK86" si="78">+AJ62*$C86</f>
        <v>0</v>
      </c>
      <c r="AK86" s="36">
        <f t="shared" si="78"/>
        <v>0</v>
      </c>
      <c r="AL86" s="36">
        <f t="shared" si="78"/>
        <v>0</v>
      </c>
      <c r="AM86" s="36">
        <f t="shared" si="78"/>
        <v>0</v>
      </c>
      <c r="AN86" s="36">
        <f t="shared" si="78"/>
        <v>0</v>
      </c>
      <c r="AO86" s="36">
        <f t="shared" si="78"/>
        <v>0</v>
      </c>
      <c r="AP86" s="36">
        <f t="shared" si="78"/>
        <v>0</v>
      </c>
      <c r="AQ86" s="36">
        <f t="shared" si="78"/>
        <v>0</v>
      </c>
      <c r="AR86" s="36">
        <f t="shared" si="78"/>
        <v>0</v>
      </c>
      <c r="AS86" s="36">
        <f t="shared" si="78"/>
        <v>0</v>
      </c>
      <c r="AT86" s="36">
        <f t="shared" si="78"/>
        <v>0</v>
      </c>
      <c r="AU86" s="36">
        <f t="shared" si="78"/>
        <v>0</v>
      </c>
      <c r="AV86" s="36">
        <f t="shared" si="78"/>
        <v>0</v>
      </c>
      <c r="AW86" s="36">
        <f t="shared" si="78"/>
        <v>0</v>
      </c>
      <c r="AX86" s="36">
        <f t="shared" si="78"/>
        <v>0</v>
      </c>
      <c r="AY86" s="36">
        <f t="shared" si="78"/>
        <v>0</v>
      </c>
      <c r="AZ86" s="36">
        <f t="shared" si="78"/>
        <v>0</v>
      </c>
      <c r="BA86" s="36">
        <f t="shared" si="78"/>
        <v>0</v>
      </c>
      <c r="BB86" s="36">
        <f t="shared" si="78"/>
        <v>0</v>
      </c>
      <c r="BC86" s="36">
        <f t="shared" si="78"/>
        <v>0</v>
      </c>
      <c r="BD86" s="36">
        <f t="shared" si="78"/>
        <v>0</v>
      </c>
      <c r="BE86" s="36">
        <f t="shared" si="78"/>
        <v>0</v>
      </c>
      <c r="BF86" s="36">
        <f t="shared" si="78"/>
        <v>0</v>
      </c>
      <c r="BG86" s="36">
        <f t="shared" si="78"/>
        <v>0</v>
      </c>
      <c r="BH86" s="36">
        <f t="shared" si="78"/>
        <v>0</v>
      </c>
      <c r="BI86" s="36">
        <f t="shared" si="78"/>
        <v>0</v>
      </c>
      <c r="BJ86" s="36">
        <f t="shared" si="78"/>
        <v>0</v>
      </c>
      <c r="BK86" s="36">
        <f t="shared" si="78"/>
        <v>0</v>
      </c>
    </row>
    <row r="87" spans="2:63" x14ac:dyDescent="0.25">
      <c r="B87" t="str">
        <f t="shared" si="50"/>
        <v>Servizio 15</v>
      </c>
      <c r="C87" s="53">
        <f>+IF(I_Iva!C18=0,0,I_Iva!C18)</f>
        <v>0</v>
      </c>
      <c r="D87" s="36">
        <f t="shared" ref="D87:AI87" si="79">+D63*$C87</f>
        <v>0</v>
      </c>
      <c r="E87" s="36">
        <f t="shared" si="79"/>
        <v>0</v>
      </c>
      <c r="F87" s="36">
        <f t="shared" si="79"/>
        <v>0</v>
      </c>
      <c r="G87" s="36">
        <f t="shared" si="79"/>
        <v>0</v>
      </c>
      <c r="H87" s="36">
        <f t="shared" si="79"/>
        <v>0</v>
      </c>
      <c r="I87" s="36">
        <f t="shared" si="79"/>
        <v>0</v>
      </c>
      <c r="J87" s="36">
        <f t="shared" si="79"/>
        <v>0</v>
      </c>
      <c r="K87" s="36">
        <f t="shared" si="79"/>
        <v>0</v>
      </c>
      <c r="L87" s="36">
        <f t="shared" si="79"/>
        <v>0</v>
      </c>
      <c r="M87" s="36">
        <f t="shared" si="79"/>
        <v>0</v>
      </c>
      <c r="N87" s="36">
        <f t="shared" si="79"/>
        <v>0</v>
      </c>
      <c r="O87" s="36">
        <f t="shared" si="79"/>
        <v>0</v>
      </c>
      <c r="P87" s="36">
        <f t="shared" si="79"/>
        <v>0</v>
      </c>
      <c r="Q87" s="36">
        <f t="shared" si="79"/>
        <v>0</v>
      </c>
      <c r="R87" s="36">
        <f t="shared" si="79"/>
        <v>0</v>
      </c>
      <c r="S87" s="36">
        <f t="shared" si="79"/>
        <v>0</v>
      </c>
      <c r="T87" s="36">
        <f t="shared" si="79"/>
        <v>0</v>
      </c>
      <c r="U87" s="36">
        <f t="shared" si="79"/>
        <v>0</v>
      </c>
      <c r="V87" s="36">
        <f t="shared" si="79"/>
        <v>0</v>
      </c>
      <c r="W87" s="36">
        <f t="shared" si="79"/>
        <v>0</v>
      </c>
      <c r="X87" s="36">
        <f t="shared" si="79"/>
        <v>0</v>
      </c>
      <c r="Y87" s="36">
        <f t="shared" si="79"/>
        <v>0</v>
      </c>
      <c r="Z87" s="36">
        <f t="shared" si="79"/>
        <v>0</v>
      </c>
      <c r="AA87" s="36">
        <f t="shared" si="79"/>
        <v>0</v>
      </c>
      <c r="AB87" s="36">
        <f t="shared" si="79"/>
        <v>0</v>
      </c>
      <c r="AC87" s="36">
        <f t="shared" si="79"/>
        <v>0</v>
      </c>
      <c r="AD87" s="36">
        <f t="shared" si="79"/>
        <v>0</v>
      </c>
      <c r="AE87" s="36">
        <f t="shared" si="79"/>
        <v>0</v>
      </c>
      <c r="AF87" s="36">
        <f t="shared" si="79"/>
        <v>0</v>
      </c>
      <c r="AG87" s="36">
        <f t="shared" si="79"/>
        <v>0</v>
      </c>
      <c r="AH87" s="36">
        <f t="shared" si="79"/>
        <v>0</v>
      </c>
      <c r="AI87" s="36">
        <f t="shared" si="79"/>
        <v>0</v>
      </c>
      <c r="AJ87" s="36">
        <f t="shared" ref="AJ87:BK87" si="80">+AJ63*$C87</f>
        <v>0</v>
      </c>
      <c r="AK87" s="36">
        <f t="shared" si="80"/>
        <v>0</v>
      </c>
      <c r="AL87" s="36">
        <f t="shared" si="80"/>
        <v>0</v>
      </c>
      <c r="AM87" s="36">
        <f t="shared" si="80"/>
        <v>0</v>
      </c>
      <c r="AN87" s="36">
        <f t="shared" si="80"/>
        <v>0</v>
      </c>
      <c r="AO87" s="36">
        <f t="shared" si="80"/>
        <v>0</v>
      </c>
      <c r="AP87" s="36">
        <f t="shared" si="80"/>
        <v>0</v>
      </c>
      <c r="AQ87" s="36">
        <f t="shared" si="80"/>
        <v>0</v>
      </c>
      <c r="AR87" s="36">
        <f t="shared" si="80"/>
        <v>0</v>
      </c>
      <c r="AS87" s="36">
        <f t="shared" si="80"/>
        <v>0</v>
      </c>
      <c r="AT87" s="36">
        <f t="shared" si="80"/>
        <v>0</v>
      </c>
      <c r="AU87" s="36">
        <f t="shared" si="80"/>
        <v>0</v>
      </c>
      <c r="AV87" s="36">
        <f t="shared" si="80"/>
        <v>0</v>
      </c>
      <c r="AW87" s="36">
        <f t="shared" si="80"/>
        <v>0</v>
      </c>
      <c r="AX87" s="36">
        <f t="shared" si="80"/>
        <v>0</v>
      </c>
      <c r="AY87" s="36">
        <f t="shared" si="80"/>
        <v>0</v>
      </c>
      <c r="AZ87" s="36">
        <f t="shared" si="80"/>
        <v>0</v>
      </c>
      <c r="BA87" s="36">
        <f t="shared" si="80"/>
        <v>0</v>
      </c>
      <c r="BB87" s="36">
        <f t="shared" si="80"/>
        <v>0</v>
      </c>
      <c r="BC87" s="36">
        <f t="shared" si="80"/>
        <v>0</v>
      </c>
      <c r="BD87" s="36">
        <f t="shared" si="80"/>
        <v>0</v>
      </c>
      <c r="BE87" s="36">
        <f t="shared" si="80"/>
        <v>0</v>
      </c>
      <c r="BF87" s="36">
        <f t="shared" si="80"/>
        <v>0</v>
      </c>
      <c r="BG87" s="36">
        <f t="shared" si="80"/>
        <v>0</v>
      </c>
      <c r="BH87" s="36">
        <f t="shared" si="80"/>
        <v>0</v>
      </c>
      <c r="BI87" s="36">
        <f t="shared" si="80"/>
        <v>0</v>
      </c>
      <c r="BJ87" s="36">
        <f t="shared" si="80"/>
        <v>0</v>
      </c>
      <c r="BK87" s="36">
        <f t="shared" si="80"/>
        <v>0</v>
      </c>
    </row>
    <row r="88" spans="2:63" x14ac:dyDescent="0.25">
      <c r="B88" t="str">
        <f t="shared" si="50"/>
        <v>Servizio 16</v>
      </c>
      <c r="C88" s="53">
        <f>+IF(I_Iva!C19=0,0,I_Iva!C19)</f>
        <v>0</v>
      </c>
      <c r="D88" s="36">
        <f t="shared" ref="D88:AI88" si="81">+D64*$C88</f>
        <v>0</v>
      </c>
      <c r="E88" s="36">
        <f t="shared" si="81"/>
        <v>0</v>
      </c>
      <c r="F88" s="36">
        <f t="shared" si="81"/>
        <v>0</v>
      </c>
      <c r="G88" s="36">
        <f t="shared" si="81"/>
        <v>0</v>
      </c>
      <c r="H88" s="36">
        <f t="shared" si="81"/>
        <v>0</v>
      </c>
      <c r="I88" s="36">
        <f t="shared" si="81"/>
        <v>0</v>
      </c>
      <c r="J88" s="36">
        <f t="shared" si="81"/>
        <v>0</v>
      </c>
      <c r="K88" s="36">
        <f t="shared" si="81"/>
        <v>0</v>
      </c>
      <c r="L88" s="36">
        <f t="shared" si="81"/>
        <v>0</v>
      </c>
      <c r="M88" s="36">
        <f t="shared" si="81"/>
        <v>0</v>
      </c>
      <c r="N88" s="36">
        <f t="shared" si="81"/>
        <v>0</v>
      </c>
      <c r="O88" s="36">
        <f t="shared" si="81"/>
        <v>0</v>
      </c>
      <c r="P88" s="36">
        <f t="shared" si="81"/>
        <v>0</v>
      </c>
      <c r="Q88" s="36">
        <f t="shared" si="81"/>
        <v>0</v>
      </c>
      <c r="R88" s="36">
        <f t="shared" si="81"/>
        <v>0</v>
      </c>
      <c r="S88" s="36">
        <f t="shared" si="81"/>
        <v>0</v>
      </c>
      <c r="T88" s="36">
        <f t="shared" si="81"/>
        <v>0</v>
      </c>
      <c r="U88" s="36">
        <f t="shared" si="81"/>
        <v>0</v>
      </c>
      <c r="V88" s="36">
        <f t="shared" si="81"/>
        <v>0</v>
      </c>
      <c r="W88" s="36">
        <f t="shared" si="81"/>
        <v>0</v>
      </c>
      <c r="X88" s="36">
        <f t="shared" si="81"/>
        <v>0</v>
      </c>
      <c r="Y88" s="36">
        <f t="shared" si="81"/>
        <v>0</v>
      </c>
      <c r="Z88" s="36">
        <f t="shared" si="81"/>
        <v>0</v>
      </c>
      <c r="AA88" s="36">
        <f t="shared" si="81"/>
        <v>0</v>
      </c>
      <c r="AB88" s="36">
        <f t="shared" si="81"/>
        <v>0</v>
      </c>
      <c r="AC88" s="36">
        <f t="shared" si="81"/>
        <v>0</v>
      </c>
      <c r="AD88" s="36">
        <f t="shared" si="81"/>
        <v>0</v>
      </c>
      <c r="AE88" s="36">
        <f t="shared" si="81"/>
        <v>0</v>
      </c>
      <c r="AF88" s="36">
        <f t="shared" si="81"/>
        <v>0</v>
      </c>
      <c r="AG88" s="36">
        <f t="shared" si="81"/>
        <v>0</v>
      </c>
      <c r="AH88" s="36">
        <f t="shared" si="81"/>
        <v>0</v>
      </c>
      <c r="AI88" s="36">
        <f t="shared" si="81"/>
        <v>0</v>
      </c>
      <c r="AJ88" s="36">
        <f t="shared" ref="AJ88:BK88" si="82">+AJ64*$C88</f>
        <v>0</v>
      </c>
      <c r="AK88" s="36">
        <f t="shared" si="82"/>
        <v>0</v>
      </c>
      <c r="AL88" s="36">
        <f t="shared" si="82"/>
        <v>0</v>
      </c>
      <c r="AM88" s="36">
        <f t="shared" si="82"/>
        <v>0</v>
      </c>
      <c r="AN88" s="36">
        <f t="shared" si="82"/>
        <v>0</v>
      </c>
      <c r="AO88" s="36">
        <f t="shared" si="82"/>
        <v>0</v>
      </c>
      <c r="AP88" s="36">
        <f t="shared" si="82"/>
        <v>0</v>
      </c>
      <c r="AQ88" s="36">
        <f t="shared" si="82"/>
        <v>0</v>
      </c>
      <c r="AR88" s="36">
        <f t="shared" si="82"/>
        <v>0</v>
      </c>
      <c r="AS88" s="36">
        <f t="shared" si="82"/>
        <v>0</v>
      </c>
      <c r="AT88" s="36">
        <f t="shared" si="82"/>
        <v>0</v>
      </c>
      <c r="AU88" s="36">
        <f t="shared" si="82"/>
        <v>0</v>
      </c>
      <c r="AV88" s="36">
        <f t="shared" si="82"/>
        <v>0</v>
      </c>
      <c r="AW88" s="36">
        <f t="shared" si="82"/>
        <v>0</v>
      </c>
      <c r="AX88" s="36">
        <f t="shared" si="82"/>
        <v>0</v>
      </c>
      <c r="AY88" s="36">
        <f t="shared" si="82"/>
        <v>0</v>
      </c>
      <c r="AZ88" s="36">
        <f t="shared" si="82"/>
        <v>0</v>
      </c>
      <c r="BA88" s="36">
        <f t="shared" si="82"/>
        <v>0</v>
      </c>
      <c r="BB88" s="36">
        <f t="shared" si="82"/>
        <v>0</v>
      </c>
      <c r="BC88" s="36">
        <f t="shared" si="82"/>
        <v>0</v>
      </c>
      <c r="BD88" s="36">
        <f t="shared" si="82"/>
        <v>0</v>
      </c>
      <c r="BE88" s="36">
        <f t="shared" si="82"/>
        <v>0</v>
      </c>
      <c r="BF88" s="36">
        <f t="shared" si="82"/>
        <v>0</v>
      </c>
      <c r="BG88" s="36">
        <f t="shared" si="82"/>
        <v>0</v>
      </c>
      <c r="BH88" s="36">
        <f t="shared" si="82"/>
        <v>0</v>
      </c>
      <c r="BI88" s="36">
        <f t="shared" si="82"/>
        <v>0</v>
      </c>
      <c r="BJ88" s="36">
        <f t="shared" si="82"/>
        <v>0</v>
      </c>
      <c r="BK88" s="36">
        <f t="shared" si="82"/>
        <v>0</v>
      </c>
    </row>
    <row r="89" spans="2:63" x14ac:dyDescent="0.25">
      <c r="B89" t="str">
        <f t="shared" si="50"/>
        <v>Servizio 17</v>
      </c>
      <c r="C89" s="53">
        <f>+IF(I_Iva!C20=0,0,I_Iva!C20)</f>
        <v>0</v>
      </c>
      <c r="D89" s="36">
        <f t="shared" ref="D89:AI89" si="83">+D65*$C89</f>
        <v>0</v>
      </c>
      <c r="E89" s="36">
        <f t="shared" si="83"/>
        <v>0</v>
      </c>
      <c r="F89" s="36">
        <f t="shared" si="83"/>
        <v>0</v>
      </c>
      <c r="G89" s="36">
        <f t="shared" si="83"/>
        <v>0</v>
      </c>
      <c r="H89" s="36">
        <f t="shared" si="83"/>
        <v>0</v>
      </c>
      <c r="I89" s="36">
        <f t="shared" si="83"/>
        <v>0</v>
      </c>
      <c r="J89" s="36">
        <f t="shared" si="83"/>
        <v>0</v>
      </c>
      <c r="K89" s="36">
        <f t="shared" si="83"/>
        <v>0</v>
      </c>
      <c r="L89" s="36">
        <f t="shared" si="83"/>
        <v>0</v>
      </c>
      <c r="M89" s="36">
        <f t="shared" si="83"/>
        <v>0</v>
      </c>
      <c r="N89" s="36">
        <f t="shared" si="83"/>
        <v>0</v>
      </c>
      <c r="O89" s="36">
        <f t="shared" si="83"/>
        <v>0</v>
      </c>
      <c r="P89" s="36">
        <f t="shared" si="83"/>
        <v>0</v>
      </c>
      <c r="Q89" s="36">
        <f t="shared" si="83"/>
        <v>0</v>
      </c>
      <c r="R89" s="36">
        <f t="shared" si="83"/>
        <v>0</v>
      </c>
      <c r="S89" s="36">
        <f t="shared" si="83"/>
        <v>0</v>
      </c>
      <c r="T89" s="36">
        <f t="shared" si="83"/>
        <v>0</v>
      </c>
      <c r="U89" s="36">
        <f t="shared" si="83"/>
        <v>0</v>
      </c>
      <c r="V89" s="36">
        <f t="shared" si="83"/>
        <v>0</v>
      </c>
      <c r="W89" s="36">
        <f t="shared" si="83"/>
        <v>0</v>
      </c>
      <c r="X89" s="36">
        <f t="shared" si="83"/>
        <v>0</v>
      </c>
      <c r="Y89" s="36">
        <f t="shared" si="83"/>
        <v>0</v>
      </c>
      <c r="Z89" s="36">
        <f t="shared" si="83"/>
        <v>0</v>
      </c>
      <c r="AA89" s="36">
        <f t="shared" si="83"/>
        <v>0</v>
      </c>
      <c r="AB89" s="36">
        <f t="shared" si="83"/>
        <v>0</v>
      </c>
      <c r="AC89" s="36">
        <f t="shared" si="83"/>
        <v>0</v>
      </c>
      <c r="AD89" s="36">
        <f t="shared" si="83"/>
        <v>0</v>
      </c>
      <c r="AE89" s="36">
        <f t="shared" si="83"/>
        <v>0</v>
      </c>
      <c r="AF89" s="36">
        <f t="shared" si="83"/>
        <v>0</v>
      </c>
      <c r="AG89" s="36">
        <f t="shared" si="83"/>
        <v>0</v>
      </c>
      <c r="AH89" s="36">
        <f t="shared" si="83"/>
        <v>0</v>
      </c>
      <c r="AI89" s="36">
        <f t="shared" si="83"/>
        <v>0</v>
      </c>
      <c r="AJ89" s="36">
        <f t="shared" ref="AJ89:BK89" si="84">+AJ65*$C89</f>
        <v>0</v>
      </c>
      <c r="AK89" s="36">
        <f t="shared" si="84"/>
        <v>0</v>
      </c>
      <c r="AL89" s="36">
        <f t="shared" si="84"/>
        <v>0</v>
      </c>
      <c r="AM89" s="36">
        <f t="shared" si="84"/>
        <v>0</v>
      </c>
      <c r="AN89" s="36">
        <f t="shared" si="84"/>
        <v>0</v>
      </c>
      <c r="AO89" s="36">
        <f t="shared" si="84"/>
        <v>0</v>
      </c>
      <c r="AP89" s="36">
        <f t="shared" si="84"/>
        <v>0</v>
      </c>
      <c r="AQ89" s="36">
        <f t="shared" si="84"/>
        <v>0</v>
      </c>
      <c r="AR89" s="36">
        <f t="shared" si="84"/>
        <v>0</v>
      </c>
      <c r="AS89" s="36">
        <f t="shared" si="84"/>
        <v>0</v>
      </c>
      <c r="AT89" s="36">
        <f t="shared" si="84"/>
        <v>0</v>
      </c>
      <c r="AU89" s="36">
        <f t="shared" si="84"/>
        <v>0</v>
      </c>
      <c r="AV89" s="36">
        <f t="shared" si="84"/>
        <v>0</v>
      </c>
      <c r="AW89" s="36">
        <f t="shared" si="84"/>
        <v>0</v>
      </c>
      <c r="AX89" s="36">
        <f t="shared" si="84"/>
        <v>0</v>
      </c>
      <c r="AY89" s="36">
        <f t="shared" si="84"/>
        <v>0</v>
      </c>
      <c r="AZ89" s="36">
        <f t="shared" si="84"/>
        <v>0</v>
      </c>
      <c r="BA89" s="36">
        <f t="shared" si="84"/>
        <v>0</v>
      </c>
      <c r="BB89" s="36">
        <f t="shared" si="84"/>
        <v>0</v>
      </c>
      <c r="BC89" s="36">
        <f t="shared" si="84"/>
        <v>0</v>
      </c>
      <c r="BD89" s="36">
        <f t="shared" si="84"/>
        <v>0</v>
      </c>
      <c r="BE89" s="36">
        <f t="shared" si="84"/>
        <v>0</v>
      </c>
      <c r="BF89" s="36">
        <f t="shared" si="84"/>
        <v>0</v>
      </c>
      <c r="BG89" s="36">
        <f t="shared" si="84"/>
        <v>0</v>
      </c>
      <c r="BH89" s="36">
        <f t="shared" si="84"/>
        <v>0</v>
      </c>
      <c r="BI89" s="36">
        <f t="shared" si="84"/>
        <v>0</v>
      </c>
      <c r="BJ89" s="36">
        <f t="shared" si="84"/>
        <v>0</v>
      </c>
      <c r="BK89" s="36">
        <f t="shared" si="84"/>
        <v>0</v>
      </c>
    </row>
    <row r="90" spans="2:63" x14ac:dyDescent="0.25">
      <c r="B90" t="str">
        <f t="shared" si="50"/>
        <v>Servizio 18</v>
      </c>
      <c r="C90" s="53">
        <f>+IF(I_Iva!C21=0,0,I_Iva!C21)</f>
        <v>0</v>
      </c>
      <c r="D90" s="36">
        <f t="shared" ref="D90:AI90" si="85">+D66*$C90</f>
        <v>0</v>
      </c>
      <c r="E90" s="36">
        <f t="shared" si="85"/>
        <v>0</v>
      </c>
      <c r="F90" s="36">
        <f t="shared" si="85"/>
        <v>0</v>
      </c>
      <c r="G90" s="36">
        <f t="shared" si="85"/>
        <v>0</v>
      </c>
      <c r="H90" s="36">
        <f t="shared" si="85"/>
        <v>0</v>
      </c>
      <c r="I90" s="36">
        <f t="shared" si="85"/>
        <v>0</v>
      </c>
      <c r="J90" s="36">
        <f t="shared" si="85"/>
        <v>0</v>
      </c>
      <c r="K90" s="36">
        <f t="shared" si="85"/>
        <v>0</v>
      </c>
      <c r="L90" s="36">
        <f t="shared" si="85"/>
        <v>0</v>
      </c>
      <c r="M90" s="36">
        <f t="shared" si="85"/>
        <v>0</v>
      </c>
      <c r="N90" s="36">
        <f t="shared" si="85"/>
        <v>0</v>
      </c>
      <c r="O90" s="36">
        <f t="shared" si="85"/>
        <v>0</v>
      </c>
      <c r="P90" s="36">
        <f t="shared" si="85"/>
        <v>0</v>
      </c>
      <c r="Q90" s="36">
        <f t="shared" si="85"/>
        <v>0</v>
      </c>
      <c r="R90" s="36">
        <f t="shared" si="85"/>
        <v>0</v>
      </c>
      <c r="S90" s="36">
        <f t="shared" si="85"/>
        <v>0</v>
      </c>
      <c r="T90" s="36">
        <f t="shared" si="85"/>
        <v>0</v>
      </c>
      <c r="U90" s="36">
        <f t="shared" si="85"/>
        <v>0</v>
      </c>
      <c r="V90" s="36">
        <f t="shared" si="85"/>
        <v>0</v>
      </c>
      <c r="W90" s="36">
        <f t="shared" si="85"/>
        <v>0</v>
      </c>
      <c r="X90" s="36">
        <f t="shared" si="85"/>
        <v>0</v>
      </c>
      <c r="Y90" s="36">
        <f t="shared" si="85"/>
        <v>0</v>
      </c>
      <c r="Z90" s="36">
        <f t="shared" si="85"/>
        <v>0</v>
      </c>
      <c r="AA90" s="36">
        <f t="shared" si="85"/>
        <v>0</v>
      </c>
      <c r="AB90" s="36">
        <f t="shared" si="85"/>
        <v>0</v>
      </c>
      <c r="AC90" s="36">
        <f t="shared" si="85"/>
        <v>0</v>
      </c>
      <c r="AD90" s="36">
        <f t="shared" si="85"/>
        <v>0</v>
      </c>
      <c r="AE90" s="36">
        <f t="shared" si="85"/>
        <v>0</v>
      </c>
      <c r="AF90" s="36">
        <f t="shared" si="85"/>
        <v>0</v>
      </c>
      <c r="AG90" s="36">
        <f t="shared" si="85"/>
        <v>0</v>
      </c>
      <c r="AH90" s="36">
        <f t="shared" si="85"/>
        <v>0</v>
      </c>
      <c r="AI90" s="36">
        <f t="shared" si="85"/>
        <v>0</v>
      </c>
      <c r="AJ90" s="36">
        <f t="shared" ref="AJ90:BK90" si="86">+AJ66*$C90</f>
        <v>0</v>
      </c>
      <c r="AK90" s="36">
        <f t="shared" si="86"/>
        <v>0</v>
      </c>
      <c r="AL90" s="36">
        <f t="shared" si="86"/>
        <v>0</v>
      </c>
      <c r="AM90" s="36">
        <f t="shared" si="86"/>
        <v>0</v>
      </c>
      <c r="AN90" s="36">
        <f t="shared" si="86"/>
        <v>0</v>
      </c>
      <c r="AO90" s="36">
        <f t="shared" si="86"/>
        <v>0</v>
      </c>
      <c r="AP90" s="36">
        <f t="shared" si="86"/>
        <v>0</v>
      </c>
      <c r="AQ90" s="36">
        <f t="shared" si="86"/>
        <v>0</v>
      </c>
      <c r="AR90" s="36">
        <f t="shared" si="86"/>
        <v>0</v>
      </c>
      <c r="AS90" s="36">
        <f t="shared" si="86"/>
        <v>0</v>
      </c>
      <c r="AT90" s="36">
        <f t="shared" si="86"/>
        <v>0</v>
      </c>
      <c r="AU90" s="36">
        <f t="shared" si="86"/>
        <v>0</v>
      </c>
      <c r="AV90" s="36">
        <f t="shared" si="86"/>
        <v>0</v>
      </c>
      <c r="AW90" s="36">
        <f t="shared" si="86"/>
        <v>0</v>
      </c>
      <c r="AX90" s="36">
        <f t="shared" si="86"/>
        <v>0</v>
      </c>
      <c r="AY90" s="36">
        <f t="shared" si="86"/>
        <v>0</v>
      </c>
      <c r="AZ90" s="36">
        <f t="shared" si="86"/>
        <v>0</v>
      </c>
      <c r="BA90" s="36">
        <f t="shared" si="86"/>
        <v>0</v>
      </c>
      <c r="BB90" s="36">
        <f t="shared" si="86"/>
        <v>0</v>
      </c>
      <c r="BC90" s="36">
        <f t="shared" si="86"/>
        <v>0</v>
      </c>
      <c r="BD90" s="36">
        <f t="shared" si="86"/>
        <v>0</v>
      </c>
      <c r="BE90" s="36">
        <f t="shared" si="86"/>
        <v>0</v>
      </c>
      <c r="BF90" s="36">
        <f t="shared" si="86"/>
        <v>0</v>
      </c>
      <c r="BG90" s="36">
        <f t="shared" si="86"/>
        <v>0</v>
      </c>
      <c r="BH90" s="36">
        <f t="shared" si="86"/>
        <v>0</v>
      </c>
      <c r="BI90" s="36">
        <f t="shared" si="86"/>
        <v>0</v>
      </c>
      <c r="BJ90" s="36">
        <f t="shared" si="86"/>
        <v>0</v>
      </c>
      <c r="BK90" s="36">
        <f t="shared" si="86"/>
        <v>0</v>
      </c>
    </row>
    <row r="91" spans="2:63" x14ac:dyDescent="0.25">
      <c r="B91" t="str">
        <f t="shared" si="50"/>
        <v>Servizio 19</v>
      </c>
      <c r="C91" s="53">
        <f>+IF(I_Iva!C22=0,0,I_Iva!C22)</f>
        <v>0</v>
      </c>
      <c r="D91" s="36">
        <f t="shared" ref="D91:AI91" si="87">+D67*$C91</f>
        <v>0</v>
      </c>
      <c r="E91" s="36">
        <f t="shared" si="87"/>
        <v>0</v>
      </c>
      <c r="F91" s="36">
        <f t="shared" si="87"/>
        <v>0</v>
      </c>
      <c r="G91" s="36">
        <f t="shared" si="87"/>
        <v>0</v>
      </c>
      <c r="H91" s="36">
        <f t="shared" si="87"/>
        <v>0</v>
      </c>
      <c r="I91" s="36">
        <f t="shared" si="87"/>
        <v>0</v>
      </c>
      <c r="J91" s="36">
        <f t="shared" si="87"/>
        <v>0</v>
      </c>
      <c r="K91" s="36">
        <f t="shared" si="87"/>
        <v>0</v>
      </c>
      <c r="L91" s="36">
        <f t="shared" si="87"/>
        <v>0</v>
      </c>
      <c r="M91" s="36">
        <f t="shared" si="87"/>
        <v>0</v>
      </c>
      <c r="N91" s="36">
        <f t="shared" si="87"/>
        <v>0</v>
      </c>
      <c r="O91" s="36">
        <f t="shared" si="87"/>
        <v>0</v>
      </c>
      <c r="P91" s="36">
        <f t="shared" si="87"/>
        <v>0</v>
      </c>
      <c r="Q91" s="36">
        <f t="shared" si="87"/>
        <v>0</v>
      </c>
      <c r="R91" s="36">
        <f t="shared" si="87"/>
        <v>0</v>
      </c>
      <c r="S91" s="36">
        <f t="shared" si="87"/>
        <v>0</v>
      </c>
      <c r="T91" s="36">
        <f t="shared" si="87"/>
        <v>0</v>
      </c>
      <c r="U91" s="36">
        <f t="shared" si="87"/>
        <v>0</v>
      </c>
      <c r="V91" s="36">
        <f t="shared" si="87"/>
        <v>0</v>
      </c>
      <c r="W91" s="36">
        <f t="shared" si="87"/>
        <v>0</v>
      </c>
      <c r="X91" s="36">
        <f t="shared" si="87"/>
        <v>0</v>
      </c>
      <c r="Y91" s="36">
        <f t="shared" si="87"/>
        <v>0</v>
      </c>
      <c r="Z91" s="36">
        <f t="shared" si="87"/>
        <v>0</v>
      </c>
      <c r="AA91" s="36">
        <f t="shared" si="87"/>
        <v>0</v>
      </c>
      <c r="AB91" s="36">
        <f t="shared" si="87"/>
        <v>0</v>
      </c>
      <c r="AC91" s="36">
        <f t="shared" si="87"/>
        <v>0</v>
      </c>
      <c r="AD91" s="36">
        <f t="shared" si="87"/>
        <v>0</v>
      </c>
      <c r="AE91" s="36">
        <f t="shared" si="87"/>
        <v>0</v>
      </c>
      <c r="AF91" s="36">
        <f t="shared" si="87"/>
        <v>0</v>
      </c>
      <c r="AG91" s="36">
        <f t="shared" si="87"/>
        <v>0</v>
      </c>
      <c r="AH91" s="36">
        <f t="shared" si="87"/>
        <v>0</v>
      </c>
      <c r="AI91" s="36">
        <f t="shared" si="87"/>
        <v>0</v>
      </c>
      <c r="AJ91" s="36">
        <f t="shared" ref="AJ91:BK91" si="88">+AJ67*$C91</f>
        <v>0</v>
      </c>
      <c r="AK91" s="36">
        <f t="shared" si="88"/>
        <v>0</v>
      </c>
      <c r="AL91" s="36">
        <f t="shared" si="88"/>
        <v>0</v>
      </c>
      <c r="AM91" s="36">
        <f t="shared" si="88"/>
        <v>0</v>
      </c>
      <c r="AN91" s="36">
        <f t="shared" si="88"/>
        <v>0</v>
      </c>
      <c r="AO91" s="36">
        <f t="shared" si="88"/>
        <v>0</v>
      </c>
      <c r="AP91" s="36">
        <f t="shared" si="88"/>
        <v>0</v>
      </c>
      <c r="AQ91" s="36">
        <f t="shared" si="88"/>
        <v>0</v>
      </c>
      <c r="AR91" s="36">
        <f t="shared" si="88"/>
        <v>0</v>
      </c>
      <c r="AS91" s="36">
        <f t="shared" si="88"/>
        <v>0</v>
      </c>
      <c r="AT91" s="36">
        <f t="shared" si="88"/>
        <v>0</v>
      </c>
      <c r="AU91" s="36">
        <f t="shared" si="88"/>
        <v>0</v>
      </c>
      <c r="AV91" s="36">
        <f t="shared" si="88"/>
        <v>0</v>
      </c>
      <c r="AW91" s="36">
        <f t="shared" si="88"/>
        <v>0</v>
      </c>
      <c r="AX91" s="36">
        <f t="shared" si="88"/>
        <v>0</v>
      </c>
      <c r="AY91" s="36">
        <f t="shared" si="88"/>
        <v>0</v>
      </c>
      <c r="AZ91" s="36">
        <f t="shared" si="88"/>
        <v>0</v>
      </c>
      <c r="BA91" s="36">
        <f t="shared" si="88"/>
        <v>0</v>
      </c>
      <c r="BB91" s="36">
        <f t="shared" si="88"/>
        <v>0</v>
      </c>
      <c r="BC91" s="36">
        <f t="shared" si="88"/>
        <v>0</v>
      </c>
      <c r="BD91" s="36">
        <f t="shared" si="88"/>
        <v>0</v>
      </c>
      <c r="BE91" s="36">
        <f t="shared" si="88"/>
        <v>0</v>
      </c>
      <c r="BF91" s="36">
        <f t="shared" si="88"/>
        <v>0</v>
      </c>
      <c r="BG91" s="36">
        <f t="shared" si="88"/>
        <v>0</v>
      </c>
      <c r="BH91" s="36">
        <f t="shared" si="88"/>
        <v>0</v>
      </c>
      <c r="BI91" s="36">
        <f t="shared" si="88"/>
        <v>0</v>
      </c>
      <c r="BJ91" s="36">
        <f t="shared" si="88"/>
        <v>0</v>
      </c>
      <c r="BK91" s="36">
        <f t="shared" si="88"/>
        <v>0</v>
      </c>
    </row>
    <row r="92" spans="2:63" x14ac:dyDescent="0.25">
      <c r="B92" t="str">
        <f t="shared" si="50"/>
        <v>Servizio 20</v>
      </c>
      <c r="C92" s="53">
        <f>+IF(I_Iva!C23=0,0,I_Iva!C23)</f>
        <v>0</v>
      </c>
      <c r="D92" s="36">
        <f t="shared" ref="D92:AI92" si="89">+D68*$C92</f>
        <v>0</v>
      </c>
      <c r="E92" s="36">
        <f t="shared" si="89"/>
        <v>0</v>
      </c>
      <c r="F92" s="36">
        <f t="shared" si="89"/>
        <v>0</v>
      </c>
      <c r="G92" s="36">
        <f t="shared" si="89"/>
        <v>0</v>
      </c>
      <c r="H92" s="36">
        <f t="shared" si="89"/>
        <v>0</v>
      </c>
      <c r="I92" s="36">
        <f t="shared" si="89"/>
        <v>0</v>
      </c>
      <c r="J92" s="36">
        <f t="shared" si="89"/>
        <v>0</v>
      </c>
      <c r="K92" s="36">
        <f t="shared" si="89"/>
        <v>0</v>
      </c>
      <c r="L92" s="36">
        <f t="shared" si="89"/>
        <v>0</v>
      </c>
      <c r="M92" s="36">
        <f t="shared" si="89"/>
        <v>0</v>
      </c>
      <c r="N92" s="36">
        <f t="shared" si="89"/>
        <v>0</v>
      </c>
      <c r="O92" s="36">
        <f t="shared" si="89"/>
        <v>0</v>
      </c>
      <c r="P92" s="36">
        <f t="shared" si="89"/>
        <v>0</v>
      </c>
      <c r="Q92" s="36">
        <f t="shared" si="89"/>
        <v>0</v>
      </c>
      <c r="R92" s="36">
        <f t="shared" si="89"/>
        <v>0</v>
      </c>
      <c r="S92" s="36">
        <f t="shared" si="89"/>
        <v>0</v>
      </c>
      <c r="T92" s="36">
        <f t="shared" si="89"/>
        <v>0</v>
      </c>
      <c r="U92" s="36">
        <f t="shared" si="89"/>
        <v>0</v>
      </c>
      <c r="V92" s="36">
        <f t="shared" si="89"/>
        <v>0</v>
      </c>
      <c r="W92" s="36">
        <f t="shared" si="89"/>
        <v>0</v>
      </c>
      <c r="X92" s="36">
        <f t="shared" si="89"/>
        <v>0</v>
      </c>
      <c r="Y92" s="36">
        <f t="shared" si="89"/>
        <v>0</v>
      </c>
      <c r="Z92" s="36">
        <f t="shared" si="89"/>
        <v>0</v>
      </c>
      <c r="AA92" s="36">
        <f t="shared" si="89"/>
        <v>0</v>
      </c>
      <c r="AB92" s="36">
        <f t="shared" si="89"/>
        <v>0</v>
      </c>
      <c r="AC92" s="36">
        <f t="shared" si="89"/>
        <v>0</v>
      </c>
      <c r="AD92" s="36">
        <f t="shared" si="89"/>
        <v>0</v>
      </c>
      <c r="AE92" s="36">
        <f t="shared" si="89"/>
        <v>0</v>
      </c>
      <c r="AF92" s="36">
        <f t="shared" si="89"/>
        <v>0</v>
      </c>
      <c r="AG92" s="36">
        <f t="shared" si="89"/>
        <v>0</v>
      </c>
      <c r="AH92" s="36">
        <f t="shared" si="89"/>
        <v>0</v>
      </c>
      <c r="AI92" s="36">
        <f t="shared" si="89"/>
        <v>0</v>
      </c>
      <c r="AJ92" s="36">
        <f t="shared" ref="AJ92:BK92" si="90">+AJ68*$C92</f>
        <v>0</v>
      </c>
      <c r="AK92" s="36">
        <f t="shared" si="90"/>
        <v>0</v>
      </c>
      <c r="AL92" s="36">
        <f t="shared" si="90"/>
        <v>0</v>
      </c>
      <c r="AM92" s="36">
        <f t="shared" si="90"/>
        <v>0</v>
      </c>
      <c r="AN92" s="36">
        <f t="shared" si="90"/>
        <v>0</v>
      </c>
      <c r="AO92" s="36">
        <f t="shared" si="90"/>
        <v>0</v>
      </c>
      <c r="AP92" s="36">
        <f t="shared" si="90"/>
        <v>0</v>
      </c>
      <c r="AQ92" s="36">
        <f t="shared" si="90"/>
        <v>0</v>
      </c>
      <c r="AR92" s="36">
        <f t="shared" si="90"/>
        <v>0</v>
      </c>
      <c r="AS92" s="36">
        <f t="shared" si="90"/>
        <v>0</v>
      </c>
      <c r="AT92" s="36">
        <f t="shared" si="90"/>
        <v>0</v>
      </c>
      <c r="AU92" s="36">
        <f t="shared" si="90"/>
        <v>0</v>
      </c>
      <c r="AV92" s="36">
        <f t="shared" si="90"/>
        <v>0</v>
      </c>
      <c r="AW92" s="36">
        <f t="shared" si="90"/>
        <v>0</v>
      </c>
      <c r="AX92" s="36">
        <f t="shared" si="90"/>
        <v>0</v>
      </c>
      <c r="AY92" s="36">
        <f t="shared" si="90"/>
        <v>0</v>
      </c>
      <c r="AZ92" s="36">
        <f t="shared" si="90"/>
        <v>0</v>
      </c>
      <c r="BA92" s="36">
        <f t="shared" si="90"/>
        <v>0</v>
      </c>
      <c r="BB92" s="36">
        <f t="shared" si="90"/>
        <v>0</v>
      </c>
      <c r="BC92" s="36">
        <f t="shared" si="90"/>
        <v>0</v>
      </c>
      <c r="BD92" s="36">
        <f t="shared" si="90"/>
        <v>0</v>
      </c>
      <c r="BE92" s="36">
        <f t="shared" si="90"/>
        <v>0</v>
      </c>
      <c r="BF92" s="36">
        <f t="shared" si="90"/>
        <v>0</v>
      </c>
      <c r="BG92" s="36">
        <f t="shared" si="90"/>
        <v>0</v>
      </c>
      <c r="BH92" s="36">
        <f t="shared" si="90"/>
        <v>0</v>
      </c>
      <c r="BI92" s="36">
        <f t="shared" si="90"/>
        <v>0</v>
      </c>
      <c r="BJ92" s="36">
        <f t="shared" si="90"/>
        <v>0</v>
      </c>
      <c r="BK92" s="36">
        <f t="shared" si="90"/>
        <v>0</v>
      </c>
    </row>
    <row r="93" spans="2:63" x14ac:dyDescent="0.25">
      <c r="B93" s="40" t="s">
        <v>143</v>
      </c>
      <c r="C93" s="40"/>
      <c r="D93" s="41">
        <f>SUM(D73:D92)</f>
        <v>0</v>
      </c>
      <c r="E93" s="41">
        <f t="shared" ref="E93:AM93" si="91">SUM(E73:E92)</f>
        <v>0</v>
      </c>
      <c r="F93" s="41">
        <f t="shared" si="91"/>
        <v>0</v>
      </c>
      <c r="G93" s="41">
        <f t="shared" si="91"/>
        <v>0</v>
      </c>
      <c r="H93" s="41">
        <f t="shared" si="91"/>
        <v>0</v>
      </c>
      <c r="I93" s="41">
        <f t="shared" si="91"/>
        <v>0</v>
      </c>
      <c r="J93" s="41">
        <f t="shared" si="91"/>
        <v>0</v>
      </c>
      <c r="K93" s="41">
        <f t="shared" si="91"/>
        <v>0</v>
      </c>
      <c r="L93" s="41">
        <f t="shared" si="91"/>
        <v>0</v>
      </c>
      <c r="M93" s="41">
        <f t="shared" si="91"/>
        <v>0</v>
      </c>
      <c r="N93" s="41">
        <f t="shared" si="91"/>
        <v>0</v>
      </c>
      <c r="O93" s="41">
        <f t="shared" si="91"/>
        <v>0</v>
      </c>
      <c r="P93" s="41">
        <f t="shared" si="91"/>
        <v>0</v>
      </c>
      <c r="Q93" s="41">
        <f t="shared" si="91"/>
        <v>0</v>
      </c>
      <c r="R93" s="41">
        <f t="shared" si="91"/>
        <v>0</v>
      </c>
      <c r="S93" s="41">
        <f t="shared" si="91"/>
        <v>0</v>
      </c>
      <c r="T93" s="41">
        <f t="shared" si="91"/>
        <v>0</v>
      </c>
      <c r="U93" s="41">
        <f t="shared" si="91"/>
        <v>0</v>
      </c>
      <c r="V93" s="41">
        <f t="shared" si="91"/>
        <v>0</v>
      </c>
      <c r="W93" s="41">
        <f t="shared" si="91"/>
        <v>0</v>
      </c>
      <c r="X93" s="41">
        <f t="shared" si="91"/>
        <v>0</v>
      </c>
      <c r="Y93" s="41">
        <f t="shared" si="91"/>
        <v>0</v>
      </c>
      <c r="Z93" s="41">
        <f t="shared" si="91"/>
        <v>0</v>
      </c>
      <c r="AA93" s="41">
        <f t="shared" si="91"/>
        <v>0</v>
      </c>
      <c r="AB93" s="41">
        <f t="shared" si="91"/>
        <v>0</v>
      </c>
      <c r="AC93" s="41">
        <f t="shared" si="91"/>
        <v>0</v>
      </c>
      <c r="AD93" s="41">
        <f t="shared" si="91"/>
        <v>0</v>
      </c>
      <c r="AE93" s="41">
        <f t="shared" si="91"/>
        <v>0</v>
      </c>
      <c r="AF93" s="41">
        <f t="shared" si="91"/>
        <v>0</v>
      </c>
      <c r="AG93" s="41">
        <f t="shared" si="91"/>
        <v>0</v>
      </c>
      <c r="AH93" s="41">
        <f t="shared" si="91"/>
        <v>0</v>
      </c>
      <c r="AI93" s="41">
        <f t="shared" si="91"/>
        <v>0</v>
      </c>
      <c r="AJ93" s="41">
        <f t="shared" si="91"/>
        <v>0</v>
      </c>
      <c r="AK93" s="41">
        <f t="shared" si="91"/>
        <v>0</v>
      </c>
      <c r="AL93" s="41">
        <f t="shared" si="91"/>
        <v>0</v>
      </c>
      <c r="AM93" s="41">
        <f t="shared" si="91"/>
        <v>0</v>
      </c>
      <c r="AN93" s="41">
        <f t="shared" ref="AN93:BK93" si="92">SUM(AN73:AN92)</f>
        <v>0</v>
      </c>
      <c r="AO93" s="41">
        <f t="shared" si="92"/>
        <v>0</v>
      </c>
      <c r="AP93" s="41">
        <f t="shared" si="92"/>
        <v>0</v>
      </c>
      <c r="AQ93" s="41">
        <f t="shared" si="92"/>
        <v>0</v>
      </c>
      <c r="AR93" s="41">
        <f t="shared" si="92"/>
        <v>0</v>
      </c>
      <c r="AS93" s="41">
        <f t="shared" si="92"/>
        <v>0</v>
      </c>
      <c r="AT93" s="41">
        <f t="shared" si="92"/>
        <v>0</v>
      </c>
      <c r="AU93" s="41">
        <f t="shared" si="92"/>
        <v>0</v>
      </c>
      <c r="AV93" s="41">
        <f t="shared" si="92"/>
        <v>0</v>
      </c>
      <c r="AW93" s="41">
        <f t="shared" si="92"/>
        <v>0</v>
      </c>
      <c r="AX93" s="41">
        <f t="shared" si="92"/>
        <v>0</v>
      </c>
      <c r="AY93" s="41">
        <f t="shared" si="92"/>
        <v>0</v>
      </c>
      <c r="AZ93" s="41">
        <f t="shared" si="92"/>
        <v>0</v>
      </c>
      <c r="BA93" s="41">
        <f t="shared" si="92"/>
        <v>0</v>
      </c>
      <c r="BB93" s="41">
        <f t="shared" si="92"/>
        <v>0</v>
      </c>
      <c r="BC93" s="41">
        <f t="shared" si="92"/>
        <v>0</v>
      </c>
      <c r="BD93" s="41">
        <f t="shared" si="92"/>
        <v>0</v>
      </c>
      <c r="BE93" s="41">
        <f t="shared" si="92"/>
        <v>0</v>
      </c>
      <c r="BF93" s="41">
        <f t="shared" si="92"/>
        <v>0</v>
      </c>
      <c r="BG93" s="41">
        <f t="shared" si="92"/>
        <v>0</v>
      </c>
      <c r="BH93" s="41">
        <f t="shared" si="92"/>
        <v>0</v>
      </c>
      <c r="BI93" s="41">
        <f t="shared" si="92"/>
        <v>0</v>
      </c>
      <c r="BJ93" s="41">
        <f t="shared" si="92"/>
        <v>0</v>
      </c>
      <c r="BK93" s="41">
        <f t="shared" si="92"/>
        <v>0</v>
      </c>
    </row>
    <row r="95" spans="2:63" x14ac:dyDescent="0.25">
      <c r="B95" s="24" t="s">
        <v>145</v>
      </c>
      <c r="C95" s="24" t="s">
        <v>146</v>
      </c>
      <c r="D95" s="24" t="str">
        <f t="shared" ref="D95:AI95" si="93">+D3</f>
        <v>gen 2014</v>
      </c>
      <c r="E95" s="33">
        <f t="shared" si="93"/>
        <v>41698</v>
      </c>
      <c r="F95" s="33">
        <f t="shared" si="93"/>
        <v>41729</v>
      </c>
      <c r="G95" s="33">
        <f t="shared" si="93"/>
        <v>41759</v>
      </c>
      <c r="H95" s="33">
        <f t="shared" si="93"/>
        <v>41790</v>
      </c>
      <c r="I95" s="33">
        <f t="shared" si="93"/>
        <v>41820</v>
      </c>
      <c r="J95" s="33">
        <f t="shared" si="93"/>
        <v>41851</v>
      </c>
      <c r="K95" s="33">
        <f t="shared" si="93"/>
        <v>41882</v>
      </c>
      <c r="L95" s="33">
        <f t="shared" si="93"/>
        <v>41912</v>
      </c>
      <c r="M95" s="33">
        <f t="shared" si="93"/>
        <v>41943</v>
      </c>
      <c r="N95" s="33">
        <f t="shared" si="93"/>
        <v>41973</v>
      </c>
      <c r="O95" s="33">
        <f t="shared" si="93"/>
        <v>42004</v>
      </c>
      <c r="P95" s="33">
        <f t="shared" si="93"/>
        <v>42035</v>
      </c>
      <c r="Q95" s="33">
        <f t="shared" si="93"/>
        <v>42063</v>
      </c>
      <c r="R95" s="33">
        <f t="shared" si="93"/>
        <v>42094</v>
      </c>
      <c r="S95" s="33">
        <f t="shared" si="93"/>
        <v>42124</v>
      </c>
      <c r="T95" s="33">
        <f t="shared" si="93"/>
        <v>42155</v>
      </c>
      <c r="U95" s="33">
        <f t="shared" si="93"/>
        <v>42185</v>
      </c>
      <c r="V95" s="33">
        <f t="shared" si="93"/>
        <v>42216</v>
      </c>
      <c r="W95" s="33">
        <f t="shared" si="93"/>
        <v>42247</v>
      </c>
      <c r="X95" s="33">
        <f t="shared" si="93"/>
        <v>42277</v>
      </c>
      <c r="Y95" s="33">
        <f t="shared" si="93"/>
        <v>42308</v>
      </c>
      <c r="Z95" s="33">
        <f t="shared" si="93"/>
        <v>42338</v>
      </c>
      <c r="AA95" s="33">
        <f t="shared" si="93"/>
        <v>42369</v>
      </c>
      <c r="AB95" s="33">
        <f t="shared" si="93"/>
        <v>42400</v>
      </c>
      <c r="AC95" s="33">
        <f t="shared" si="93"/>
        <v>42429</v>
      </c>
      <c r="AD95" s="33">
        <f t="shared" si="93"/>
        <v>42460</v>
      </c>
      <c r="AE95" s="33">
        <f t="shared" si="93"/>
        <v>42490</v>
      </c>
      <c r="AF95" s="33">
        <f t="shared" si="93"/>
        <v>42521</v>
      </c>
      <c r="AG95" s="33">
        <f t="shared" si="93"/>
        <v>42551</v>
      </c>
      <c r="AH95" s="33">
        <f t="shared" si="93"/>
        <v>42582</v>
      </c>
      <c r="AI95" s="33">
        <f t="shared" si="93"/>
        <v>42613</v>
      </c>
      <c r="AJ95" s="33">
        <f t="shared" ref="AJ95:BK95" si="94">+AJ3</f>
        <v>42643</v>
      </c>
      <c r="AK95" s="33">
        <f t="shared" si="94"/>
        <v>42674</v>
      </c>
      <c r="AL95" s="33">
        <f t="shared" si="94"/>
        <v>42704</v>
      </c>
      <c r="AM95" s="33">
        <f t="shared" si="94"/>
        <v>42735</v>
      </c>
      <c r="AN95" s="33">
        <f t="shared" si="94"/>
        <v>42766</v>
      </c>
      <c r="AO95" s="33">
        <f t="shared" si="94"/>
        <v>42794</v>
      </c>
      <c r="AP95" s="33">
        <f t="shared" si="94"/>
        <v>42825</v>
      </c>
      <c r="AQ95" s="33">
        <f t="shared" si="94"/>
        <v>42855</v>
      </c>
      <c r="AR95" s="33">
        <f t="shared" si="94"/>
        <v>42886</v>
      </c>
      <c r="AS95" s="33">
        <f t="shared" si="94"/>
        <v>42916</v>
      </c>
      <c r="AT95" s="33">
        <f t="shared" si="94"/>
        <v>42947</v>
      </c>
      <c r="AU95" s="33">
        <f t="shared" si="94"/>
        <v>42978</v>
      </c>
      <c r="AV95" s="33">
        <f t="shared" si="94"/>
        <v>43008</v>
      </c>
      <c r="AW95" s="33">
        <f t="shared" si="94"/>
        <v>43039</v>
      </c>
      <c r="AX95" s="33">
        <f t="shared" si="94"/>
        <v>43069</v>
      </c>
      <c r="AY95" s="33">
        <f t="shared" si="94"/>
        <v>43100</v>
      </c>
      <c r="AZ95" s="33">
        <f t="shared" si="94"/>
        <v>43131</v>
      </c>
      <c r="BA95" s="33">
        <f t="shared" si="94"/>
        <v>43159</v>
      </c>
      <c r="BB95" s="33">
        <f t="shared" si="94"/>
        <v>43190</v>
      </c>
      <c r="BC95" s="33">
        <f t="shared" si="94"/>
        <v>43220</v>
      </c>
      <c r="BD95" s="33">
        <f t="shared" si="94"/>
        <v>43251</v>
      </c>
      <c r="BE95" s="33">
        <f t="shared" si="94"/>
        <v>43281</v>
      </c>
      <c r="BF95" s="33">
        <f t="shared" si="94"/>
        <v>43312</v>
      </c>
      <c r="BG95" s="33">
        <f t="shared" si="94"/>
        <v>43343</v>
      </c>
      <c r="BH95" s="33">
        <f t="shared" si="94"/>
        <v>43373</v>
      </c>
      <c r="BI95" s="33">
        <f t="shared" si="94"/>
        <v>43404</v>
      </c>
      <c r="BJ95" s="33">
        <f t="shared" si="94"/>
        <v>43434</v>
      </c>
      <c r="BK95" s="33">
        <f t="shared" si="94"/>
        <v>43465</v>
      </c>
    </row>
    <row r="96" spans="2:63" x14ac:dyDescent="0.25">
      <c r="B96" t="str">
        <f t="shared" ref="B96:B115" si="95">+B4</f>
        <v>Servizio 1</v>
      </c>
      <c r="C96" s="35">
        <v>30</v>
      </c>
      <c r="D96" s="36">
        <f t="shared" ref="D96:D115" si="96">+IF($C96=0,0,(D49+D73))</f>
        <v>0</v>
      </c>
      <c r="E96" s="36">
        <f t="shared" ref="E96:E115" si="97">+IF($C96=0,0,IF($C96=30,(E49+E73),(SUM(D49:E49)+SUM(D73:E73))))</f>
        <v>0</v>
      </c>
      <c r="F96" s="36">
        <f t="shared" ref="F96:F115" si="98">+IF($C96=0,0,IF($C96=30,(F49+F73),IF($C96=60,(SUM(E49:F49)+SUM(E73:F73)),(SUM(D49:F49)+SUM(D73:F73)))))</f>
        <v>0</v>
      </c>
      <c r="G96" s="36">
        <f t="shared" ref="G96:G115" si="99">+IF($C96=0,0,IF($C96=30,(G49+G73),IF($C96=60,(SUM(F49:G49)+SUM(F73:G73)),(SUM(E49:G49)+SUM(E73:G73)))))</f>
        <v>0</v>
      </c>
      <c r="H96" s="36">
        <f t="shared" ref="H96:H115" si="100">+IF($C96=0,0,IF($C96=30,(H49+H73),IF($C96=60,(SUM(G49:H49)+SUM(G73:H73)),(SUM(F49:H49)+SUM(F73:H73)))))</f>
        <v>0</v>
      </c>
      <c r="I96" s="36">
        <f t="shared" ref="I96:I115" si="101">+IF($C96=0,0,IF($C96=30,(I49+I73),IF($C96=60,(SUM(H49:I49)+SUM(H73:I73)),(SUM(G49:I49)+SUM(G73:I73)))))</f>
        <v>0</v>
      </c>
      <c r="J96" s="36">
        <f t="shared" ref="J96:J115" si="102">+IF($C96=0,0,IF($C96=30,(J49+J73),IF($C96=60,(SUM(I49:J49)+SUM(I73:J73)),(SUM(H49:J49)+SUM(H73:J73)))))</f>
        <v>0</v>
      </c>
      <c r="K96" s="36">
        <f t="shared" ref="K96:K115" si="103">+IF($C96=0,0,IF($C96=30,(K49+K73),IF($C96=60,(SUM(J49:K49)+SUM(J73:K73)),(SUM(I49:K49)+SUM(I73:K73)))))</f>
        <v>0</v>
      </c>
      <c r="L96" s="36">
        <f t="shared" ref="L96:L115" si="104">+IF($C96=0,0,IF($C96=30,(L49+L73),IF($C96=60,(SUM(K49:L49)+SUM(K73:L73)),(SUM(J49:L49)+SUM(J73:L73)))))</f>
        <v>0</v>
      </c>
      <c r="M96" s="36">
        <f t="shared" ref="M96:M115" si="105">+IF($C96=0,0,IF($C96=30,(M49+M73),IF($C96=60,(SUM(L49:M49)+SUM(L73:M73)),(SUM(K49:M49)+SUM(K73:M73)))))</f>
        <v>0</v>
      </c>
      <c r="N96" s="36">
        <f t="shared" ref="N96:N115" si="106">+IF($C96=0,0,IF($C96=30,(N49+N73),IF($C96=60,(SUM(M49:N49)+SUM(M73:N73)),(SUM(L49:N49)+SUM(L73:N73)))))</f>
        <v>0</v>
      </c>
      <c r="O96" s="36">
        <f t="shared" ref="O96:O115" si="107">+IF($C96=0,0,IF($C96=30,(O49+O73),IF($C96=60,(SUM(N49:O49)+SUM(N73:O73)),(SUM(M49:O49)+SUM(M73:O73)))))</f>
        <v>0</v>
      </c>
      <c r="P96" s="36">
        <f t="shared" ref="P96:P115" si="108">+IF($C96=0,0,IF($C96=30,(P49+P73),IF($C96=60,(SUM(O49:P49)+SUM(O73:P73)),(SUM(N49:P49)+SUM(N73:P73)))))</f>
        <v>0</v>
      </c>
      <c r="Q96" s="36">
        <f t="shared" ref="Q96:Q115" si="109">+IF($C96=0,0,IF($C96=30,(Q49+Q73),IF($C96=60,(SUM(P49:Q49)+SUM(P73:Q73)),(SUM(O49:Q49)+SUM(O73:Q73)))))</f>
        <v>0</v>
      </c>
      <c r="R96" s="36">
        <f t="shared" ref="R96:R115" si="110">+IF($C96=0,0,IF($C96=30,(R49+R73),IF($C96=60,(SUM(Q49:R49)+SUM(Q73:R73)),(SUM(P49:R49)+SUM(P73:R73)))))</f>
        <v>0</v>
      </c>
      <c r="S96" s="36">
        <f t="shared" ref="S96:S115" si="111">+IF($C96=0,0,IF($C96=30,(S49+S73),IF($C96=60,(SUM(R49:S49)+SUM(R73:S73)),(SUM(Q49:S49)+SUM(Q73:S73)))))</f>
        <v>0</v>
      </c>
      <c r="T96" s="36">
        <f t="shared" ref="T96:T115" si="112">+IF($C96=0,0,IF($C96=30,(T49+T73),IF($C96=60,(SUM(S49:T49)+SUM(S73:T73)),(SUM(R49:T49)+SUM(R73:T73)))))</f>
        <v>0</v>
      </c>
      <c r="U96" s="36">
        <f t="shared" ref="U96:U115" si="113">+IF($C96=0,0,IF($C96=30,(U49+U73),IF($C96=60,(SUM(T49:U49)+SUM(T73:U73)),(SUM(S49:U49)+SUM(S73:U73)))))</f>
        <v>0</v>
      </c>
      <c r="V96" s="36">
        <f t="shared" ref="V96:V115" si="114">+IF($C96=0,0,IF($C96=30,(V49+V73),IF($C96=60,(SUM(U49:V49)+SUM(U73:V73)),(SUM(T49:V49)+SUM(T73:V73)))))</f>
        <v>0</v>
      </c>
      <c r="W96" s="36">
        <f t="shared" ref="W96:W115" si="115">+IF($C96=0,0,IF($C96=30,(W49+W73),IF($C96=60,(SUM(V49:W49)+SUM(V73:W73)),(SUM(U49:W49)+SUM(U73:W73)))))</f>
        <v>0</v>
      </c>
      <c r="X96" s="36">
        <f t="shared" ref="X96:X115" si="116">+IF($C96=0,0,IF($C96=30,(X49+X73),IF($C96=60,(SUM(W49:X49)+SUM(W73:X73)),(SUM(V49:X49)+SUM(V73:X73)))))</f>
        <v>0</v>
      </c>
      <c r="Y96" s="36">
        <f t="shared" ref="Y96:Y115" si="117">+IF($C96=0,0,IF($C96=30,(Y49+Y73),IF($C96=60,(SUM(X49:Y49)+SUM(X73:Y73)),(SUM(W49:Y49)+SUM(W73:Y73)))))</f>
        <v>0</v>
      </c>
      <c r="Z96" s="36">
        <f t="shared" ref="Z96:Z115" si="118">+IF($C96=0,0,IF($C96=30,(Z49+Z73),IF($C96=60,(SUM(Y49:Z49)+SUM(Y73:Z73)),(SUM(X49:Z49)+SUM(X73:Z73)))))</f>
        <v>0</v>
      </c>
      <c r="AA96" s="36">
        <f t="shared" ref="AA96:AA115" si="119">+IF($C96=0,0,IF($C96=30,(AA49+AA73),IF($C96=60,(SUM(Z49:AA49)+SUM(Z73:AA73)),(SUM(Y49:AA49)+SUM(Y73:AA73)))))</f>
        <v>0</v>
      </c>
      <c r="AB96" s="36">
        <f t="shared" ref="AB96:AB115" si="120">+IF($C96=0,0,IF($C96=30,(AB49+AB73),IF($C96=60,(SUM(AA49:AB49)+SUM(AA73:AB73)),(SUM(Z49:AB49)+SUM(Z73:AB73)))))</f>
        <v>0</v>
      </c>
      <c r="AC96" s="36">
        <f t="shared" ref="AC96:AC115" si="121">+IF($C96=0,0,IF($C96=30,(AC49+AC73),IF($C96=60,(SUM(AB49:AC49)+SUM(AB73:AC73)),(SUM(AA49:AC49)+SUM(AA73:AC73)))))</f>
        <v>0</v>
      </c>
      <c r="AD96" s="36">
        <f t="shared" ref="AD96:AD115" si="122">+IF($C96=0,0,IF($C96=30,(AD49+AD73),IF($C96=60,(SUM(AC49:AD49)+SUM(AC73:AD73)),(SUM(AB49:AD49)+SUM(AB73:AD73)))))</f>
        <v>0</v>
      </c>
      <c r="AE96" s="36">
        <f t="shared" ref="AE96:AE115" si="123">+IF($C96=0,0,IF($C96=30,(AE49+AE73),IF($C96=60,(SUM(AD49:AE49)+SUM(AD73:AE73)),(SUM(AC49:AE49)+SUM(AC73:AE73)))))</f>
        <v>0</v>
      </c>
      <c r="AF96" s="36">
        <f t="shared" ref="AF96:AF115" si="124">+IF($C96=0,0,IF($C96=30,(AF49+AF73),IF($C96=60,(SUM(AE49:AF49)+SUM(AE73:AF73)),(SUM(AD49:AF49)+SUM(AD73:AF73)))))</f>
        <v>0</v>
      </c>
      <c r="AG96" s="36">
        <f t="shared" ref="AG96:AG115" si="125">+IF($C96=0,0,IF($C96=30,(AG49+AG73),IF($C96=60,(SUM(AF49:AG49)+SUM(AF73:AG73)),(SUM(AE49:AG49)+SUM(AE73:AG73)))))</f>
        <v>0</v>
      </c>
      <c r="AH96" s="36">
        <f t="shared" ref="AH96:AH115" si="126">+IF($C96=0,0,IF($C96=30,(AH49+AH73),IF($C96=60,(SUM(AG49:AH49)+SUM(AG73:AH73)),(SUM(AF49:AH49)+SUM(AF73:AH73)))))</f>
        <v>0</v>
      </c>
      <c r="AI96" s="36">
        <f t="shared" ref="AI96:AI115" si="127">+IF($C96=0,0,IF($C96=30,(AI49+AI73),IF($C96=60,(SUM(AH49:AI49)+SUM(AH73:AI73)),(SUM(AG49:AI49)+SUM(AG73:AI73)))))</f>
        <v>0</v>
      </c>
      <c r="AJ96" s="36">
        <f t="shared" ref="AJ96:AJ115" si="128">+IF($C96=0,0,IF($C96=30,(AJ49+AJ73),IF($C96=60,(SUM(AI49:AJ49)+SUM(AI73:AJ73)),(SUM(AH49:AJ49)+SUM(AH73:AJ73)))))</f>
        <v>0</v>
      </c>
      <c r="AK96" s="36">
        <f t="shared" ref="AK96:AK115" si="129">+IF($C96=0,0,IF($C96=30,(AK49+AK73),IF($C96=60,(SUM(AJ49:AK49)+SUM(AJ73:AK73)),(SUM(AI49:AK49)+SUM(AI73:AK73)))))</f>
        <v>0</v>
      </c>
      <c r="AL96" s="36">
        <f t="shared" ref="AL96:AL115" si="130">+IF($C96=0,0,IF($C96=30,(AL49+AL73),IF($C96=60,(SUM(AK49:AL49)+SUM(AK73:AL73)),(SUM(AJ49:AL49)+SUM(AJ73:AL73)))))</f>
        <v>0</v>
      </c>
      <c r="AM96" s="36">
        <f t="shared" ref="AM96:AM115" si="131">+IF($C96=0,0,IF($C96=30,(AM49+AM73),IF($C96=60,(SUM(AL49:AM49)+SUM(AL73:AM73)),(SUM(AK49:AM49)+SUM(AK73:AM73)))))</f>
        <v>0</v>
      </c>
      <c r="AN96" s="36">
        <f t="shared" ref="AN96:AN115" si="132">+IF($C96=0,0,IF($C96=30,(AN49+AN73),IF($C96=60,(SUM(AM49:AN49)+SUM(AM73:AN73)),(SUM(AL49:AN49)+SUM(AL73:AN73)))))</f>
        <v>0</v>
      </c>
      <c r="AO96" s="36">
        <f t="shared" ref="AO96:AO115" si="133">+IF($C96=0,0,IF($C96=30,(AO49+AO73),IF($C96=60,(SUM(AN49:AO49)+SUM(AN73:AO73)),(SUM(AM49:AO49)+SUM(AM73:AO73)))))</f>
        <v>0</v>
      </c>
      <c r="AP96" s="36">
        <f t="shared" ref="AP96:AP115" si="134">+IF($C96=0,0,IF($C96=30,(AP49+AP73),IF($C96=60,(SUM(AO49:AP49)+SUM(AO73:AP73)),(SUM(AN49:AP49)+SUM(AN73:AP73)))))</f>
        <v>0</v>
      </c>
      <c r="AQ96" s="36">
        <f t="shared" ref="AQ96:AQ115" si="135">+IF($C96=0,0,IF($C96=30,(AQ49+AQ73),IF($C96=60,(SUM(AP49:AQ49)+SUM(AP73:AQ73)),(SUM(AO49:AQ49)+SUM(AO73:AQ73)))))</f>
        <v>0</v>
      </c>
      <c r="AR96" s="36">
        <f t="shared" ref="AR96:AR115" si="136">+IF($C96=0,0,IF($C96=30,(AR49+AR73),IF($C96=60,(SUM(AQ49:AR49)+SUM(AQ73:AR73)),(SUM(AP49:AR49)+SUM(AP73:AR73)))))</f>
        <v>0</v>
      </c>
      <c r="AS96" s="36">
        <f t="shared" ref="AS96:AS115" si="137">+IF($C96=0,0,IF($C96=30,(AS49+AS73),IF($C96=60,(SUM(AR49:AS49)+SUM(AR73:AS73)),(SUM(AQ49:AS49)+SUM(AQ73:AS73)))))</f>
        <v>0</v>
      </c>
      <c r="AT96" s="36">
        <f t="shared" ref="AT96:AT115" si="138">+IF($C96=0,0,IF($C96=30,(AT49+AT73),IF($C96=60,(SUM(AS49:AT49)+SUM(AS73:AT73)),(SUM(AR49:AT49)+SUM(AR73:AT73)))))</f>
        <v>0</v>
      </c>
      <c r="AU96" s="36">
        <f t="shared" ref="AU96:AU115" si="139">+IF($C96=0,0,IF($C96=30,(AU49+AU73),IF($C96=60,(SUM(AT49:AU49)+SUM(AT73:AU73)),(SUM(AS49:AU49)+SUM(AS73:AU73)))))</f>
        <v>0</v>
      </c>
      <c r="AV96" s="36">
        <f t="shared" ref="AV96:AV115" si="140">+IF($C96=0,0,IF($C96=30,(AV49+AV73),IF($C96=60,(SUM(AU49:AV49)+SUM(AU73:AV73)),(SUM(AT49:AV49)+SUM(AT73:AV73)))))</f>
        <v>0</v>
      </c>
      <c r="AW96" s="36">
        <f t="shared" ref="AW96:AW115" si="141">+IF($C96=0,0,IF($C96=30,(AW49+AW73),IF($C96=60,(SUM(AV49:AW49)+SUM(AV73:AW73)),(SUM(AU49:AW49)+SUM(AU73:AW73)))))</f>
        <v>0</v>
      </c>
      <c r="AX96" s="36">
        <f t="shared" ref="AX96:AX115" si="142">+IF($C96=0,0,IF($C96=30,(AX49+AX73),IF($C96=60,(SUM(AW49:AX49)+SUM(AW73:AX73)),(SUM(AV49:AX49)+SUM(AV73:AX73)))))</f>
        <v>0</v>
      </c>
      <c r="AY96" s="36">
        <f t="shared" ref="AY96:AY115" si="143">+IF($C96=0,0,IF($C96=30,(AY49+AY73),IF($C96=60,(SUM(AX49:AY49)+SUM(AX73:AY73)),(SUM(AW49:AY49)+SUM(AW73:AY73)))))</f>
        <v>0</v>
      </c>
      <c r="AZ96" s="36">
        <f t="shared" ref="AZ96:AZ115" si="144">+IF($C96=0,0,IF($C96=30,(AZ49+AZ73),IF($C96=60,(SUM(AY49:AZ49)+SUM(AY73:AZ73)),(SUM(AX49:AZ49)+SUM(AX73:AZ73)))))</f>
        <v>0</v>
      </c>
      <c r="BA96" s="36">
        <f t="shared" ref="BA96:BA115" si="145">+IF($C96=0,0,IF($C96=30,(BA49+BA73),IF($C96=60,(SUM(AZ49:BA49)+SUM(AZ73:BA73)),(SUM(AY49:BA49)+SUM(AY73:BA73)))))</f>
        <v>0</v>
      </c>
      <c r="BB96" s="36">
        <f t="shared" ref="BB96:BB115" si="146">+IF($C96=0,0,IF($C96=30,(BB49+BB73),IF($C96=60,(SUM(BA49:BB49)+SUM(BA73:BB73)),(SUM(AZ49:BB49)+SUM(AZ73:BB73)))))</f>
        <v>0</v>
      </c>
      <c r="BC96" s="36">
        <f t="shared" ref="BC96:BC115" si="147">+IF($C96=0,0,IF($C96=30,(BC49+BC73),IF($C96=60,(SUM(BB49:BC49)+SUM(BB73:BC73)),(SUM(BA49:BC49)+SUM(BA73:BC73)))))</f>
        <v>0</v>
      </c>
      <c r="BD96" s="36">
        <f t="shared" ref="BD96:BD115" si="148">+IF($C96=0,0,IF($C96=30,(BD49+BD73),IF($C96=60,(SUM(BC49:BD49)+SUM(BC73:BD73)),(SUM(BB49:BD49)+SUM(BB73:BD73)))))</f>
        <v>0</v>
      </c>
      <c r="BE96" s="36">
        <f t="shared" ref="BE96:BE115" si="149">+IF($C96=0,0,IF($C96=30,(BE49+BE73),IF($C96=60,(SUM(BD49:BE49)+SUM(BD73:BE73)),(SUM(BC49:BE49)+SUM(BC73:BE73)))))</f>
        <v>0</v>
      </c>
      <c r="BF96" s="36">
        <f t="shared" ref="BF96:BF115" si="150">+IF($C96=0,0,IF($C96=30,(BF49+BF73),IF($C96=60,(SUM(BE49:BF49)+SUM(BE73:BF73)),(SUM(BD49:BF49)+SUM(BD73:BF73)))))</f>
        <v>0</v>
      </c>
      <c r="BG96" s="36">
        <f t="shared" ref="BG96:BG115" si="151">+IF($C96=0,0,IF($C96=30,(BG49+BG73),IF($C96=60,(SUM(BF49:BG49)+SUM(BF73:BG73)),(SUM(BE49:BG49)+SUM(BE73:BG73)))))</f>
        <v>0</v>
      </c>
      <c r="BH96" s="36">
        <f t="shared" ref="BH96:BH115" si="152">+IF($C96=0,0,IF($C96=30,(BH49+BH73),IF($C96=60,(SUM(BG49:BH49)+SUM(BG73:BH73)),(SUM(BF49:BH49)+SUM(BF73:BH73)))))</f>
        <v>0</v>
      </c>
      <c r="BI96" s="36">
        <f t="shared" ref="BI96:BI115" si="153">+IF($C96=0,0,IF($C96=30,(BI49+BI73),IF($C96=60,(SUM(BH49:BI49)+SUM(BH73:BI73)),(SUM(BG49:BI49)+SUM(BG73:BI73)))))</f>
        <v>0</v>
      </c>
      <c r="BJ96" s="36">
        <f t="shared" ref="BJ96:BJ115" si="154">+IF($C96=0,0,IF($C96=30,(BJ49+BJ73),IF($C96=60,(SUM(BI49:BJ49)+SUM(BI73:BJ73)),(SUM(BH49:BJ49)+SUM(BH73:BJ73)))))</f>
        <v>0</v>
      </c>
      <c r="BK96" s="36">
        <f t="shared" ref="BK96:BK115" si="155">+IF($C96=0,0,IF($C96=30,(BK49+BK73),IF($C96=60,(SUM(BJ49:BK49)+SUM(BJ73:BK73)),(SUM(BI49:BK49)+SUM(BI73:BK73)))))</f>
        <v>0</v>
      </c>
    </row>
    <row r="97" spans="2:63" x14ac:dyDescent="0.25">
      <c r="B97" t="str">
        <f t="shared" si="95"/>
        <v>Servizio 2</v>
      </c>
      <c r="C97" s="35">
        <v>30</v>
      </c>
      <c r="D97" s="36">
        <f t="shared" si="96"/>
        <v>0</v>
      </c>
      <c r="E97" s="36">
        <f t="shared" si="97"/>
        <v>0</v>
      </c>
      <c r="F97" s="36">
        <f t="shared" si="98"/>
        <v>0</v>
      </c>
      <c r="G97" s="36">
        <f t="shared" si="99"/>
        <v>0</v>
      </c>
      <c r="H97" s="36">
        <f t="shared" si="100"/>
        <v>0</v>
      </c>
      <c r="I97" s="36">
        <f t="shared" si="101"/>
        <v>0</v>
      </c>
      <c r="J97" s="36">
        <f t="shared" si="102"/>
        <v>0</v>
      </c>
      <c r="K97" s="36">
        <f t="shared" si="103"/>
        <v>0</v>
      </c>
      <c r="L97" s="36">
        <f t="shared" si="104"/>
        <v>0</v>
      </c>
      <c r="M97" s="36">
        <f t="shared" si="105"/>
        <v>0</v>
      </c>
      <c r="N97" s="36">
        <f t="shared" si="106"/>
        <v>0</v>
      </c>
      <c r="O97" s="36">
        <f t="shared" si="107"/>
        <v>0</v>
      </c>
      <c r="P97" s="36">
        <f t="shared" si="108"/>
        <v>0</v>
      </c>
      <c r="Q97" s="36">
        <f t="shared" si="109"/>
        <v>0</v>
      </c>
      <c r="R97" s="36">
        <f t="shared" si="110"/>
        <v>0</v>
      </c>
      <c r="S97" s="36">
        <f t="shared" si="111"/>
        <v>0</v>
      </c>
      <c r="T97" s="36">
        <f t="shared" si="112"/>
        <v>0</v>
      </c>
      <c r="U97" s="36">
        <f t="shared" si="113"/>
        <v>0</v>
      </c>
      <c r="V97" s="36">
        <f t="shared" si="114"/>
        <v>0</v>
      </c>
      <c r="W97" s="36">
        <f t="shared" si="115"/>
        <v>0</v>
      </c>
      <c r="X97" s="36">
        <f t="shared" si="116"/>
        <v>0</v>
      </c>
      <c r="Y97" s="36">
        <f t="shared" si="117"/>
        <v>0</v>
      </c>
      <c r="Z97" s="36">
        <f t="shared" si="118"/>
        <v>0</v>
      </c>
      <c r="AA97" s="36">
        <f t="shared" si="119"/>
        <v>0</v>
      </c>
      <c r="AB97" s="36">
        <f t="shared" si="120"/>
        <v>0</v>
      </c>
      <c r="AC97" s="36">
        <f t="shared" si="121"/>
        <v>0</v>
      </c>
      <c r="AD97" s="36">
        <f t="shared" si="122"/>
        <v>0</v>
      </c>
      <c r="AE97" s="36">
        <f t="shared" si="123"/>
        <v>0</v>
      </c>
      <c r="AF97" s="36">
        <f t="shared" si="124"/>
        <v>0</v>
      </c>
      <c r="AG97" s="36">
        <f t="shared" si="125"/>
        <v>0</v>
      </c>
      <c r="AH97" s="36">
        <f t="shared" si="126"/>
        <v>0</v>
      </c>
      <c r="AI97" s="36">
        <f t="shared" si="127"/>
        <v>0</v>
      </c>
      <c r="AJ97" s="36">
        <f t="shared" si="128"/>
        <v>0</v>
      </c>
      <c r="AK97" s="36">
        <f t="shared" si="129"/>
        <v>0</v>
      </c>
      <c r="AL97" s="36">
        <f t="shared" si="130"/>
        <v>0</v>
      </c>
      <c r="AM97" s="36">
        <f t="shared" si="131"/>
        <v>0</v>
      </c>
      <c r="AN97" s="36">
        <f t="shared" si="132"/>
        <v>0</v>
      </c>
      <c r="AO97" s="36">
        <f t="shared" si="133"/>
        <v>0</v>
      </c>
      <c r="AP97" s="36">
        <f t="shared" si="134"/>
        <v>0</v>
      </c>
      <c r="AQ97" s="36">
        <f t="shared" si="135"/>
        <v>0</v>
      </c>
      <c r="AR97" s="36">
        <f t="shared" si="136"/>
        <v>0</v>
      </c>
      <c r="AS97" s="36">
        <f t="shared" si="137"/>
        <v>0</v>
      </c>
      <c r="AT97" s="36">
        <f t="shared" si="138"/>
        <v>0</v>
      </c>
      <c r="AU97" s="36">
        <f t="shared" si="139"/>
        <v>0</v>
      </c>
      <c r="AV97" s="36">
        <f t="shared" si="140"/>
        <v>0</v>
      </c>
      <c r="AW97" s="36">
        <f t="shared" si="141"/>
        <v>0</v>
      </c>
      <c r="AX97" s="36">
        <f t="shared" si="142"/>
        <v>0</v>
      </c>
      <c r="AY97" s="36">
        <f t="shared" si="143"/>
        <v>0</v>
      </c>
      <c r="AZ97" s="36">
        <f t="shared" si="144"/>
        <v>0</v>
      </c>
      <c r="BA97" s="36">
        <f t="shared" si="145"/>
        <v>0</v>
      </c>
      <c r="BB97" s="36">
        <f t="shared" si="146"/>
        <v>0</v>
      </c>
      <c r="BC97" s="36">
        <f t="shared" si="147"/>
        <v>0</v>
      </c>
      <c r="BD97" s="36">
        <f t="shared" si="148"/>
        <v>0</v>
      </c>
      <c r="BE97" s="36">
        <f t="shared" si="149"/>
        <v>0</v>
      </c>
      <c r="BF97" s="36">
        <f t="shared" si="150"/>
        <v>0</v>
      </c>
      <c r="BG97" s="36">
        <f t="shared" si="151"/>
        <v>0</v>
      </c>
      <c r="BH97" s="36">
        <f t="shared" si="152"/>
        <v>0</v>
      </c>
      <c r="BI97" s="36">
        <f t="shared" si="153"/>
        <v>0</v>
      </c>
      <c r="BJ97" s="36">
        <f t="shared" si="154"/>
        <v>0</v>
      </c>
      <c r="BK97" s="36">
        <f t="shared" si="155"/>
        <v>0</v>
      </c>
    </row>
    <row r="98" spans="2:63" x14ac:dyDescent="0.25">
      <c r="B98" t="str">
        <f t="shared" si="95"/>
        <v>Servizio 3</v>
      </c>
      <c r="C98" s="35">
        <v>30</v>
      </c>
      <c r="D98" s="36">
        <f t="shared" si="96"/>
        <v>0</v>
      </c>
      <c r="E98" s="36">
        <f t="shared" si="97"/>
        <v>0</v>
      </c>
      <c r="F98" s="36">
        <f t="shared" si="98"/>
        <v>0</v>
      </c>
      <c r="G98" s="36">
        <f t="shared" si="99"/>
        <v>0</v>
      </c>
      <c r="H98" s="36">
        <f t="shared" si="100"/>
        <v>0</v>
      </c>
      <c r="I98" s="36">
        <f t="shared" si="101"/>
        <v>0</v>
      </c>
      <c r="J98" s="36">
        <f t="shared" si="102"/>
        <v>0</v>
      </c>
      <c r="K98" s="36">
        <f t="shared" si="103"/>
        <v>0</v>
      </c>
      <c r="L98" s="36">
        <f t="shared" si="104"/>
        <v>0</v>
      </c>
      <c r="M98" s="36">
        <f t="shared" si="105"/>
        <v>0</v>
      </c>
      <c r="N98" s="36">
        <f t="shared" si="106"/>
        <v>0</v>
      </c>
      <c r="O98" s="36">
        <f t="shared" si="107"/>
        <v>0</v>
      </c>
      <c r="P98" s="36">
        <f t="shared" si="108"/>
        <v>0</v>
      </c>
      <c r="Q98" s="36">
        <f t="shared" si="109"/>
        <v>0</v>
      </c>
      <c r="R98" s="36">
        <f t="shared" si="110"/>
        <v>0</v>
      </c>
      <c r="S98" s="36">
        <f t="shared" si="111"/>
        <v>0</v>
      </c>
      <c r="T98" s="36">
        <f t="shared" si="112"/>
        <v>0</v>
      </c>
      <c r="U98" s="36">
        <f t="shared" si="113"/>
        <v>0</v>
      </c>
      <c r="V98" s="36">
        <f t="shared" si="114"/>
        <v>0</v>
      </c>
      <c r="W98" s="36">
        <f t="shared" si="115"/>
        <v>0</v>
      </c>
      <c r="X98" s="36">
        <f t="shared" si="116"/>
        <v>0</v>
      </c>
      <c r="Y98" s="36">
        <f t="shared" si="117"/>
        <v>0</v>
      </c>
      <c r="Z98" s="36">
        <f t="shared" si="118"/>
        <v>0</v>
      </c>
      <c r="AA98" s="36">
        <f t="shared" si="119"/>
        <v>0</v>
      </c>
      <c r="AB98" s="36">
        <f t="shared" si="120"/>
        <v>0</v>
      </c>
      <c r="AC98" s="36">
        <f t="shared" si="121"/>
        <v>0</v>
      </c>
      <c r="AD98" s="36">
        <f t="shared" si="122"/>
        <v>0</v>
      </c>
      <c r="AE98" s="36">
        <f t="shared" si="123"/>
        <v>0</v>
      </c>
      <c r="AF98" s="36">
        <f t="shared" si="124"/>
        <v>0</v>
      </c>
      <c r="AG98" s="36">
        <f t="shared" si="125"/>
        <v>0</v>
      </c>
      <c r="AH98" s="36">
        <f t="shared" si="126"/>
        <v>0</v>
      </c>
      <c r="AI98" s="36">
        <f t="shared" si="127"/>
        <v>0</v>
      </c>
      <c r="AJ98" s="36">
        <f t="shared" si="128"/>
        <v>0</v>
      </c>
      <c r="AK98" s="36">
        <f t="shared" si="129"/>
        <v>0</v>
      </c>
      <c r="AL98" s="36">
        <f t="shared" si="130"/>
        <v>0</v>
      </c>
      <c r="AM98" s="36">
        <f t="shared" si="131"/>
        <v>0</v>
      </c>
      <c r="AN98" s="36">
        <f t="shared" si="132"/>
        <v>0</v>
      </c>
      <c r="AO98" s="36">
        <f t="shared" si="133"/>
        <v>0</v>
      </c>
      <c r="AP98" s="36">
        <f t="shared" si="134"/>
        <v>0</v>
      </c>
      <c r="AQ98" s="36">
        <f t="shared" si="135"/>
        <v>0</v>
      </c>
      <c r="AR98" s="36">
        <f t="shared" si="136"/>
        <v>0</v>
      </c>
      <c r="AS98" s="36">
        <f t="shared" si="137"/>
        <v>0</v>
      </c>
      <c r="AT98" s="36">
        <f t="shared" si="138"/>
        <v>0</v>
      </c>
      <c r="AU98" s="36">
        <f t="shared" si="139"/>
        <v>0</v>
      </c>
      <c r="AV98" s="36">
        <f t="shared" si="140"/>
        <v>0</v>
      </c>
      <c r="AW98" s="36">
        <f t="shared" si="141"/>
        <v>0</v>
      </c>
      <c r="AX98" s="36">
        <f t="shared" si="142"/>
        <v>0</v>
      </c>
      <c r="AY98" s="36">
        <f t="shared" si="143"/>
        <v>0</v>
      </c>
      <c r="AZ98" s="36">
        <f t="shared" si="144"/>
        <v>0</v>
      </c>
      <c r="BA98" s="36">
        <f t="shared" si="145"/>
        <v>0</v>
      </c>
      <c r="BB98" s="36">
        <f t="shared" si="146"/>
        <v>0</v>
      </c>
      <c r="BC98" s="36">
        <f t="shared" si="147"/>
        <v>0</v>
      </c>
      <c r="BD98" s="36">
        <f t="shared" si="148"/>
        <v>0</v>
      </c>
      <c r="BE98" s="36">
        <f t="shared" si="149"/>
        <v>0</v>
      </c>
      <c r="BF98" s="36">
        <f t="shared" si="150"/>
        <v>0</v>
      </c>
      <c r="BG98" s="36">
        <f t="shared" si="151"/>
        <v>0</v>
      </c>
      <c r="BH98" s="36">
        <f t="shared" si="152"/>
        <v>0</v>
      </c>
      <c r="BI98" s="36">
        <f t="shared" si="153"/>
        <v>0</v>
      </c>
      <c r="BJ98" s="36">
        <f t="shared" si="154"/>
        <v>0</v>
      </c>
      <c r="BK98" s="36">
        <f t="shared" si="155"/>
        <v>0</v>
      </c>
    </row>
    <row r="99" spans="2:63" x14ac:dyDescent="0.25">
      <c r="B99" t="str">
        <f t="shared" si="95"/>
        <v>Servizio 4</v>
      </c>
      <c r="C99" s="35">
        <v>30</v>
      </c>
      <c r="D99" s="36">
        <f t="shared" si="96"/>
        <v>0</v>
      </c>
      <c r="E99" s="36">
        <f t="shared" si="97"/>
        <v>0</v>
      </c>
      <c r="F99" s="36">
        <f t="shared" si="98"/>
        <v>0</v>
      </c>
      <c r="G99" s="36">
        <f t="shared" si="99"/>
        <v>0</v>
      </c>
      <c r="H99" s="36">
        <f t="shared" si="100"/>
        <v>0</v>
      </c>
      <c r="I99" s="36">
        <f t="shared" si="101"/>
        <v>0</v>
      </c>
      <c r="J99" s="36">
        <f t="shared" si="102"/>
        <v>0</v>
      </c>
      <c r="K99" s="36">
        <f t="shared" si="103"/>
        <v>0</v>
      </c>
      <c r="L99" s="36">
        <f t="shared" si="104"/>
        <v>0</v>
      </c>
      <c r="M99" s="36">
        <f t="shared" si="105"/>
        <v>0</v>
      </c>
      <c r="N99" s="36">
        <f t="shared" si="106"/>
        <v>0</v>
      </c>
      <c r="O99" s="36">
        <f t="shared" si="107"/>
        <v>0</v>
      </c>
      <c r="P99" s="36">
        <f t="shared" si="108"/>
        <v>0</v>
      </c>
      <c r="Q99" s="36">
        <f t="shared" si="109"/>
        <v>0</v>
      </c>
      <c r="R99" s="36">
        <f t="shared" si="110"/>
        <v>0</v>
      </c>
      <c r="S99" s="36">
        <f t="shared" si="111"/>
        <v>0</v>
      </c>
      <c r="T99" s="36">
        <f t="shared" si="112"/>
        <v>0</v>
      </c>
      <c r="U99" s="36">
        <f t="shared" si="113"/>
        <v>0</v>
      </c>
      <c r="V99" s="36">
        <f t="shared" si="114"/>
        <v>0</v>
      </c>
      <c r="W99" s="36">
        <f t="shared" si="115"/>
        <v>0</v>
      </c>
      <c r="X99" s="36">
        <f t="shared" si="116"/>
        <v>0</v>
      </c>
      <c r="Y99" s="36">
        <f t="shared" si="117"/>
        <v>0</v>
      </c>
      <c r="Z99" s="36">
        <f t="shared" si="118"/>
        <v>0</v>
      </c>
      <c r="AA99" s="36">
        <f t="shared" si="119"/>
        <v>0</v>
      </c>
      <c r="AB99" s="36">
        <f t="shared" si="120"/>
        <v>0</v>
      </c>
      <c r="AC99" s="36">
        <f t="shared" si="121"/>
        <v>0</v>
      </c>
      <c r="AD99" s="36">
        <f t="shared" si="122"/>
        <v>0</v>
      </c>
      <c r="AE99" s="36">
        <f t="shared" si="123"/>
        <v>0</v>
      </c>
      <c r="AF99" s="36">
        <f t="shared" si="124"/>
        <v>0</v>
      </c>
      <c r="AG99" s="36">
        <f t="shared" si="125"/>
        <v>0</v>
      </c>
      <c r="AH99" s="36">
        <f t="shared" si="126"/>
        <v>0</v>
      </c>
      <c r="AI99" s="36">
        <f t="shared" si="127"/>
        <v>0</v>
      </c>
      <c r="AJ99" s="36">
        <f t="shared" si="128"/>
        <v>0</v>
      </c>
      <c r="AK99" s="36">
        <f t="shared" si="129"/>
        <v>0</v>
      </c>
      <c r="AL99" s="36">
        <f t="shared" si="130"/>
        <v>0</v>
      </c>
      <c r="AM99" s="36">
        <f t="shared" si="131"/>
        <v>0</v>
      </c>
      <c r="AN99" s="36">
        <f t="shared" si="132"/>
        <v>0</v>
      </c>
      <c r="AO99" s="36">
        <f t="shared" si="133"/>
        <v>0</v>
      </c>
      <c r="AP99" s="36">
        <f t="shared" si="134"/>
        <v>0</v>
      </c>
      <c r="AQ99" s="36">
        <f t="shared" si="135"/>
        <v>0</v>
      </c>
      <c r="AR99" s="36">
        <f t="shared" si="136"/>
        <v>0</v>
      </c>
      <c r="AS99" s="36">
        <f t="shared" si="137"/>
        <v>0</v>
      </c>
      <c r="AT99" s="36">
        <f t="shared" si="138"/>
        <v>0</v>
      </c>
      <c r="AU99" s="36">
        <f t="shared" si="139"/>
        <v>0</v>
      </c>
      <c r="AV99" s="36">
        <f t="shared" si="140"/>
        <v>0</v>
      </c>
      <c r="AW99" s="36">
        <f t="shared" si="141"/>
        <v>0</v>
      </c>
      <c r="AX99" s="36">
        <f t="shared" si="142"/>
        <v>0</v>
      </c>
      <c r="AY99" s="36">
        <f t="shared" si="143"/>
        <v>0</v>
      </c>
      <c r="AZ99" s="36">
        <f t="shared" si="144"/>
        <v>0</v>
      </c>
      <c r="BA99" s="36">
        <f t="shared" si="145"/>
        <v>0</v>
      </c>
      <c r="BB99" s="36">
        <f t="shared" si="146"/>
        <v>0</v>
      </c>
      <c r="BC99" s="36">
        <f t="shared" si="147"/>
        <v>0</v>
      </c>
      <c r="BD99" s="36">
        <f t="shared" si="148"/>
        <v>0</v>
      </c>
      <c r="BE99" s="36">
        <f t="shared" si="149"/>
        <v>0</v>
      </c>
      <c r="BF99" s="36">
        <f t="shared" si="150"/>
        <v>0</v>
      </c>
      <c r="BG99" s="36">
        <f t="shared" si="151"/>
        <v>0</v>
      </c>
      <c r="BH99" s="36">
        <f t="shared" si="152"/>
        <v>0</v>
      </c>
      <c r="BI99" s="36">
        <f t="shared" si="153"/>
        <v>0</v>
      </c>
      <c r="BJ99" s="36">
        <f t="shared" si="154"/>
        <v>0</v>
      </c>
      <c r="BK99" s="36">
        <f t="shared" si="155"/>
        <v>0</v>
      </c>
    </row>
    <row r="100" spans="2:63" x14ac:dyDescent="0.25">
      <c r="B100" t="str">
        <f t="shared" si="95"/>
        <v>Servizio 5</v>
      </c>
      <c r="C100" s="35">
        <v>30</v>
      </c>
      <c r="D100" s="36">
        <f t="shared" si="96"/>
        <v>0</v>
      </c>
      <c r="E100" s="36">
        <f t="shared" si="97"/>
        <v>0</v>
      </c>
      <c r="F100" s="36">
        <f t="shared" si="98"/>
        <v>0</v>
      </c>
      <c r="G100" s="36">
        <f t="shared" si="99"/>
        <v>0</v>
      </c>
      <c r="H100" s="36">
        <f t="shared" si="100"/>
        <v>0</v>
      </c>
      <c r="I100" s="36">
        <f t="shared" si="101"/>
        <v>0</v>
      </c>
      <c r="J100" s="36">
        <f t="shared" si="102"/>
        <v>0</v>
      </c>
      <c r="K100" s="36">
        <f t="shared" si="103"/>
        <v>0</v>
      </c>
      <c r="L100" s="36">
        <f t="shared" si="104"/>
        <v>0</v>
      </c>
      <c r="M100" s="36">
        <f t="shared" si="105"/>
        <v>0</v>
      </c>
      <c r="N100" s="36">
        <f t="shared" si="106"/>
        <v>0</v>
      </c>
      <c r="O100" s="36">
        <f t="shared" si="107"/>
        <v>0</v>
      </c>
      <c r="P100" s="36">
        <f t="shared" si="108"/>
        <v>0</v>
      </c>
      <c r="Q100" s="36">
        <f t="shared" si="109"/>
        <v>0</v>
      </c>
      <c r="R100" s="36">
        <f t="shared" si="110"/>
        <v>0</v>
      </c>
      <c r="S100" s="36">
        <f t="shared" si="111"/>
        <v>0</v>
      </c>
      <c r="T100" s="36">
        <f t="shared" si="112"/>
        <v>0</v>
      </c>
      <c r="U100" s="36">
        <f t="shared" si="113"/>
        <v>0</v>
      </c>
      <c r="V100" s="36">
        <f t="shared" si="114"/>
        <v>0</v>
      </c>
      <c r="W100" s="36">
        <f t="shared" si="115"/>
        <v>0</v>
      </c>
      <c r="X100" s="36">
        <f t="shared" si="116"/>
        <v>0</v>
      </c>
      <c r="Y100" s="36">
        <f t="shared" si="117"/>
        <v>0</v>
      </c>
      <c r="Z100" s="36">
        <f t="shared" si="118"/>
        <v>0</v>
      </c>
      <c r="AA100" s="36">
        <f t="shared" si="119"/>
        <v>0</v>
      </c>
      <c r="AB100" s="36">
        <f t="shared" si="120"/>
        <v>0</v>
      </c>
      <c r="AC100" s="36">
        <f t="shared" si="121"/>
        <v>0</v>
      </c>
      <c r="AD100" s="36">
        <f t="shared" si="122"/>
        <v>0</v>
      </c>
      <c r="AE100" s="36">
        <f t="shared" si="123"/>
        <v>0</v>
      </c>
      <c r="AF100" s="36">
        <f t="shared" si="124"/>
        <v>0</v>
      </c>
      <c r="AG100" s="36">
        <f t="shared" si="125"/>
        <v>0</v>
      </c>
      <c r="AH100" s="36">
        <f t="shared" si="126"/>
        <v>0</v>
      </c>
      <c r="AI100" s="36">
        <f t="shared" si="127"/>
        <v>0</v>
      </c>
      <c r="AJ100" s="36">
        <f t="shared" si="128"/>
        <v>0</v>
      </c>
      <c r="AK100" s="36">
        <f t="shared" si="129"/>
        <v>0</v>
      </c>
      <c r="AL100" s="36">
        <f t="shared" si="130"/>
        <v>0</v>
      </c>
      <c r="AM100" s="36">
        <f t="shared" si="131"/>
        <v>0</v>
      </c>
      <c r="AN100" s="36">
        <f t="shared" si="132"/>
        <v>0</v>
      </c>
      <c r="AO100" s="36">
        <f t="shared" si="133"/>
        <v>0</v>
      </c>
      <c r="AP100" s="36">
        <f t="shared" si="134"/>
        <v>0</v>
      </c>
      <c r="AQ100" s="36">
        <f t="shared" si="135"/>
        <v>0</v>
      </c>
      <c r="AR100" s="36">
        <f t="shared" si="136"/>
        <v>0</v>
      </c>
      <c r="AS100" s="36">
        <f t="shared" si="137"/>
        <v>0</v>
      </c>
      <c r="AT100" s="36">
        <f t="shared" si="138"/>
        <v>0</v>
      </c>
      <c r="AU100" s="36">
        <f t="shared" si="139"/>
        <v>0</v>
      </c>
      <c r="AV100" s="36">
        <f t="shared" si="140"/>
        <v>0</v>
      </c>
      <c r="AW100" s="36">
        <f t="shared" si="141"/>
        <v>0</v>
      </c>
      <c r="AX100" s="36">
        <f t="shared" si="142"/>
        <v>0</v>
      </c>
      <c r="AY100" s="36">
        <f t="shared" si="143"/>
        <v>0</v>
      </c>
      <c r="AZ100" s="36">
        <f t="shared" si="144"/>
        <v>0</v>
      </c>
      <c r="BA100" s="36">
        <f t="shared" si="145"/>
        <v>0</v>
      </c>
      <c r="BB100" s="36">
        <f t="shared" si="146"/>
        <v>0</v>
      </c>
      <c r="BC100" s="36">
        <f t="shared" si="147"/>
        <v>0</v>
      </c>
      <c r="BD100" s="36">
        <f t="shared" si="148"/>
        <v>0</v>
      </c>
      <c r="BE100" s="36">
        <f t="shared" si="149"/>
        <v>0</v>
      </c>
      <c r="BF100" s="36">
        <f t="shared" si="150"/>
        <v>0</v>
      </c>
      <c r="BG100" s="36">
        <f t="shared" si="151"/>
        <v>0</v>
      </c>
      <c r="BH100" s="36">
        <f t="shared" si="152"/>
        <v>0</v>
      </c>
      <c r="BI100" s="36">
        <f t="shared" si="153"/>
        <v>0</v>
      </c>
      <c r="BJ100" s="36">
        <f t="shared" si="154"/>
        <v>0</v>
      </c>
      <c r="BK100" s="36">
        <f t="shared" si="155"/>
        <v>0</v>
      </c>
    </row>
    <row r="101" spans="2:63" x14ac:dyDescent="0.25">
      <c r="B101" t="str">
        <f t="shared" si="95"/>
        <v>Servizio 6</v>
      </c>
      <c r="C101" s="35">
        <v>30</v>
      </c>
      <c r="D101" s="36">
        <f t="shared" si="96"/>
        <v>0</v>
      </c>
      <c r="E101" s="36">
        <f t="shared" si="97"/>
        <v>0</v>
      </c>
      <c r="F101" s="36">
        <f t="shared" si="98"/>
        <v>0</v>
      </c>
      <c r="G101" s="36">
        <f t="shared" si="99"/>
        <v>0</v>
      </c>
      <c r="H101" s="36">
        <f t="shared" si="100"/>
        <v>0</v>
      </c>
      <c r="I101" s="36">
        <f t="shared" si="101"/>
        <v>0</v>
      </c>
      <c r="J101" s="36">
        <f t="shared" si="102"/>
        <v>0</v>
      </c>
      <c r="K101" s="36">
        <f t="shared" si="103"/>
        <v>0</v>
      </c>
      <c r="L101" s="36">
        <f t="shared" si="104"/>
        <v>0</v>
      </c>
      <c r="M101" s="36">
        <f t="shared" si="105"/>
        <v>0</v>
      </c>
      <c r="N101" s="36">
        <f t="shared" si="106"/>
        <v>0</v>
      </c>
      <c r="O101" s="36">
        <f t="shared" si="107"/>
        <v>0</v>
      </c>
      <c r="P101" s="36">
        <f t="shared" si="108"/>
        <v>0</v>
      </c>
      <c r="Q101" s="36">
        <f t="shared" si="109"/>
        <v>0</v>
      </c>
      <c r="R101" s="36">
        <f t="shared" si="110"/>
        <v>0</v>
      </c>
      <c r="S101" s="36">
        <f t="shared" si="111"/>
        <v>0</v>
      </c>
      <c r="T101" s="36">
        <f t="shared" si="112"/>
        <v>0</v>
      </c>
      <c r="U101" s="36">
        <f t="shared" si="113"/>
        <v>0</v>
      </c>
      <c r="V101" s="36">
        <f t="shared" si="114"/>
        <v>0</v>
      </c>
      <c r="W101" s="36">
        <f t="shared" si="115"/>
        <v>0</v>
      </c>
      <c r="X101" s="36">
        <f t="shared" si="116"/>
        <v>0</v>
      </c>
      <c r="Y101" s="36">
        <f t="shared" si="117"/>
        <v>0</v>
      </c>
      <c r="Z101" s="36">
        <f t="shared" si="118"/>
        <v>0</v>
      </c>
      <c r="AA101" s="36">
        <f t="shared" si="119"/>
        <v>0</v>
      </c>
      <c r="AB101" s="36">
        <f t="shared" si="120"/>
        <v>0</v>
      </c>
      <c r="AC101" s="36">
        <f t="shared" si="121"/>
        <v>0</v>
      </c>
      <c r="AD101" s="36">
        <f t="shared" si="122"/>
        <v>0</v>
      </c>
      <c r="AE101" s="36">
        <f t="shared" si="123"/>
        <v>0</v>
      </c>
      <c r="AF101" s="36">
        <f t="shared" si="124"/>
        <v>0</v>
      </c>
      <c r="AG101" s="36">
        <f t="shared" si="125"/>
        <v>0</v>
      </c>
      <c r="AH101" s="36">
        <f t="shared" si="126"/>
        <v>0</v>
      </c>
      <c r="AI101" s="36">
        <f t="shared" si="127"/>
        <v>0</v>
      </c>
      <c r="AJ101" s="36">
        <f t="shared" si="128"/>
        <v>0</v>
      </c>
      <c r="AK101" s="36">
        <f t="shared" si="129"/>
        <v>0</v>
      </c>
      <c r="AL101" s="36">
        <f t="shared" si="130"/>
        <v>0</v>
      </c>
      <c r="AM101" s="36">
        <f t="shared" si="131"/>
        <v>0</v>
      </c>
      <c r="AN101" s="36">
        <f t="shared" si="132"/>
        <v>0</v>
      </c>
      <c r="AO101" s="36">
        <f t="shared" si="133"/>
        <v>0</v>
      </c>
      <c r="AP101" s="36">
        <f t="shared" si="134"/>
        <v>0</v>
      </c>
      <c r="AQ101" s="36">
        <f t="shared" si="135"/>
        <v>0</v>
      </c>
      <c r="AR101" s="36">
        <f t="shared" si="136"/>
        <v>0</v>
      </c>
      <c r="AS101" s="36">
        <f t="shared" si="137"/>
        <v>0</v>
      </c>
      <c r="AT101" s="36">
        <f t="shared" si="138"/>
        <v>0</v>
      </c>
      <c r="AU101" s="36">
        <f t="shared" si="139"/>
        <v>0</v>
      </c>
      <c r="AV101" s="36">
        <f t="shared" si="140"/>
        <v>0</v>
      </c>
      <c r="AW101" s="36">
        <f t="shared" si="141"/>
        <v>0</v>
      </c>
      <c r="AX101" s="36">
        <f t="shared" si="142"/>
        <v>0</v>
      </c>
      <c r="AY101" s="36">
        <f t="shared" si="143"/>
        <v>0</v>
      </c>
      <c r="AZ101" s="36">
        <f t="shared" si="144"/>
        <v>0</v>
      </c>
      <c r="BA101" s="36">
        <f t="shared" si="145"/>
        <v>0</v>
      </c>
      <c r="BB101" s="36">
        <f t="shared" si="146"/>
        <v>0</v>
      </c>
      <c r="BC101" s="36">
        <f t="shared" si="147"/>
        <v>0</v>
      </c>
      <c r="BD101" s="36">
        <f t="shared" si="148"/>
        <v>0</v>
      </c>
      <c r="BE101" s="36">
        <f t="shared" si="149"/>
        <v>0</v>
      </c>
      <c r="BF101" s="36">
        <f t="shared" si="150"/>
        <v>0</v>
      </c>
      <c r="BG101" s="36">
        <f t="shared" si="151"/>
        <v>0</v>
      </c>
      <c r="BH101" s="36">
        <f t="shared" si="152"/>
        <v>0</v>
      </c>
      <c r="BI101" s="36">
        <f t="shared" si="153"/>
        <v>0</v>
      </c>
      <c r="BJ101" s="36">
        <f t="shared" si="154"/>
        <v>0</v>
      </c>
      <c r="BK101" s="36">
        <f t="shared" si="155"/>
        <v>0</v>
      </c>
    </row>
    <row r="102" spans="2:63" x14ac:dyDescent="0.25">
      <c r="B102" t="str">
        <f t="shared" si="95"/>
        <v>Servizio 7</v>
      </c>
      <c r="C102" s="35">
        <v>30</v>
      </c>
      <c r="D102" s="36">
        <f t="shared" si="96"/>
        <v>0</v>
      </c>
      <c r="E102" s="36">
        <f t="shared" si="97"/>
        <v>0</v>
      </c>
      <c r="F102" s="36">
        <f t="shared" si="98"/>
        <v>0</v>
      </c>
      <c r="G102" s="36">
        <f t="shared" si="99"/>
        <v>0</v>
      </c>
      <c r="H102" s="36">
        <f t="shared" si="100"/>
        <v>0</v>
      </c>
      <c r="I102" s="36">
        <f t="shared" si="101"/>
        <v>0</v>
      </c>
      <c r="J102" s="36">
        <f t="shared" si="102"/>
        <v>0</v>
      </c>
      <c r="K102" s="36">
        <f t="shared" si="103"/>
        <v>0</v>
      </c>
      <c r="L102" s="36">
        <f t="shared" si="104"/>
        <v>0</v>
      </c>
      <c r="M102" s="36">
        <f t="shared" si="105"/>
        <v>0</v>
      </c>
      <c r="N102" s="36">
        <f t="shared" si="106"/>
        <v>0</v>
      </c>
      <c r="O102" s="36">
        <f t="shared" si="107"/>
        <v>0</v>
      </c>
      <c r="P102" s="36">
        <f t="shared" si="108"/>
        <v>0</v>
      </c>
      <c r="Q102" s="36">
        <f t="shared" si="109"/>
        <v>0</v>
      </c>
      <c r="R102" s="36">
        <f t="shared" si="110"/>
        <v>0</v>
      </c>
      <c r="S102" s="36">
        <f t="shared" si="111"/>
        <v>0</v>
      </c>
      <c r="T102" s="36">
        <f t="shared" si="112"/>
        <v>0</v>
      </c>
      <c r="U102" s="36">
        <f t="shared" si="113"/>
        <v>0</v>
      </c>
      <c r="V102" s="36">
        <f t="shared" si="114"/>
        <v>0</v>
      </c>
      <c r="W102" s="36">
        <f t="shared" si="115"/>
        <v>0</v>
      </c>
      <c r="X102" s="36">
        <f t="shared" si="116"/>
        <v>0</v>
      </c>
      <c r="Y102" s="36">
        <f t="shared" si="117"/>
        <v>0</v>
      </c>
      <c r="Z102" s="36">
        <f t="shared" si="118"/>
        <v>0</v>
      </c>
      <c r="AA102" s="36">
        <f t="shared" si="119"/>
        <v>0</v>
      </c>
      <c r="AB102" s="36">
        <f t="shared" si="120"/>
        <v>0</v>
      </c>
      <c r="AC102" s="36">
        <f t="shared" si="121"/>
        <v>0</v>
      </c>
      <c r="AD102" s="36">
        <f t="shared" si="122"/>
        <v>0</v>
      </c>
      <c r="AE102" s="36">
        <f t="shared" si="123"/>
        <v>0</v>
      </c>
      <c r="AF102" s="36">
        <f t="shared" si="124"/>
        <v>0</v>
      </c>
      <c r="AG102" s="36">
        <f t="shared" si="125"/>
        <v>0</v>
      </c>
      <c r="AH102" s="36">
        <f t="shared" si="126"/>
        <v>0</v>
      </c>
      <c r="AI102" s="36">
        <f t="shared" si="127"/>
        <v>0</v>
      </c>
      <c r="AJ102" s="36">
        <f t="shared" si="128"/>
        <v>0</v>
      </c>
      <c r="AK102" s="36">
        <f t="shared" si="129"/>
        <v>0</v>
      </c>
      <c r="AL102" s="36">
        <f t="shared" si="130"/>
        <v>0</v>
      </c>
      <c r="AM102" s="36">
        <f t="shared" si="131"/>
        <v>0</v>
      </c>
      <c r="AN102" s="36">
        <f t="shared" si="132"/>
        <v>0</v>
      </c>
      <c r="AO102" s="36">
        <f t="shared" si="133"/>
        <v>0</v>
      </c>
      <c r="AP102" s="36">
        <f t="shared" si="134"/>
        <v>0</v>
      </c>
      <c r="AQ102" s="36">
        <f t="shared" si="135"/>
        <v>0</v>
      </c>
      <c r="AR102" s="36">
        <f t="shared" si="136"/>
        <v>0</v>
      </c>
      <c r="AS102" s="36">
        <f t="shared" si="137"/>
        <v>0</v>
      </c>
      <c r="AT102" s="36">
        <f t="shared" si="138"/>
        <v>0</v>
      </c>
      <c r="AU102" s="36">
        <f t="shared" si="139"/>
        <v>0</v>
      </c>
      <c r="AV102" s="36">
        <f t="shared" si="140"/>
        <v>0</v>
      </c>
      <c r="AW102" s="36">
        <f t="shared" si="141"/>
        <v>0</v>
      </c>
      <c r="AX102" s="36">
        <f t="shared" si="142"/>
        <v>0</v>
      </c>
      <c r="AY102" s="36">
        <f t="shared" si="143"/>
        <v>0</v>
      </c>
      <c r="AZ102" s="36">
        <f t="shared" si="144"/>
        <v>0</v>
      </c>
      <c r="BA102" s="36">
        <f t="shared" si="145"/>
        <v>0</v>
      </c>
      <c r="BB102" s="36">
        <f t="shared" si="146"/>
        <v>0</v>
      </c>
      <c r="BC102" s="36">
        <f t="shared" si="147"/>
        <v>0</v>
      </c>
      <c r="BD102" s="36">
        <f t="shared" si="148"/>
        <v>0</v>
      </c>
      <c r="BE102" s="36">
        <f t="shared" si="149"/>
        <v>0</v>
      </c>
      <c r="BF102" s="36">
        <f t="shared" si="150"/>
        <v>0</v>
      </c>
      <c r="BG102" s="36">
        <f t="shared" si="151"/>
        <v>0</v>
      </c>
      <c r="BH102" s="36">
        <f t="shared" si="152"/>
        <v>0</v>
      </c>
      <c r="BI102" s="36">
        <f t="shared" si="153"/>
        <v>0</v>
      </c>
      <c r="BJ102" s="36">
        <f t="shared" si="154"/>
        <v>0</v>
      </c>
      <c r="BK102" s="36">
        <f t="shared" si="155"/>
        <v>0</v>
      </c>
    </row>
    <row r="103" spans="2:63" x14ac:dyDescent="0.25">
      <c r="B103" t="str">
        <f t="shared" si="95"/>
        <v>Servizio 8</v>
      </c>
      <c r="C103" s="35">
        <v>30</v>
      </c>
      <c r="D103" s="36">
        <f t="shared" si="96"/>
        <v>0</v>
      </c>
      <c r="E103" s="36">
        <f t="shared" si="97"/>
        <v>0</v>
      </c>
      <c r="F103" s="36">
        <f t="shared" si="98"/>
        <v>0</v>
      </c>
      <c r="G103" s="36">
        <f t="shared" si="99"/>
        <v>0</v>
      </c>
      <c r="H103" s="36">
        <f t="shared" si="100"/>
        <v>0</v>
      </c>
      <c r="I103" s="36">
        <f t="shared" si="101"/>
        <v>0</v>
      </c>
      <c r="J103" s="36">
        <f t="shared" si="102"/>
        <v>0</v>
      </c>
      <c r="K103" s="36">
        <f t="shared" si="103"/>
        <v>0</v>
      </c>
      <c r="L103" s="36">
        <f t="shared" si="104"/>
        <v>0</v>
      </c>
      <c r="M103" s="36">
        <f t="shared" si="105"/>
        <v>0</v>
      </c>
      <c r="N103" s="36">
        <f t="shared" si="106"/>
        <v>0</v>
      </c>
      <c r="O103" s="36">
        <f t="shared" si="107"/>
        <v>0</v>
      </c>
      <c r="P103" s="36">
        <f t="shared" si="108"/>
        <v>0</v>
      </c>
      <c r="Q103" s="36">
        <f t="shared" si="109"/>
        <v>0</v>
      </c>
      <c r="R103" s="36">
        <f t="shared" si="110"/>
        <v>0</v>
      </c>
      <c r="S103" s="36">
        <f t="shared" si="111"/>
        <v>0</v>
      </c>
      <c r="T103" s="36">
        <f t="shared" si="112"/>
        <v>0</v>
      </c>
      <c r="U103" s="36">
        <f t="shared" si="113"/>
        <v>0</v>
      </c>
      <c r="V103" s="36">
        <f t="shared" si="114"/>
        <v>0</v>
      </c>
      <c r="W103" s="36">
        <f t="shared" si="115"/>
        <v>0</v>
      </c>
      <c r="X103" s="36">
        <f t="shared" si="116"/>
        <v>0</v>
      </c>
      <c r="Y103" s="36">
        <f t="shared" si="117"/>
        <v>0</v>
      </c>
      <c r="Z103" s="36">
        <f t="shared" si="118"/>
        <v>0</v>
      </c>
      <c r="AA103" s="36">
        <f t="shared" si="119"/>
        <v>0</v>
      </c>
      <c r="AB103" s="36">
        <f t="shared" si="120"/>
        <v>0</v>
      </c>
      <c r="AC103" s="36">
        <f t="shared" si="121"/>
        <v>0</v>
      </c>
      <c r="AD103" s="36">
        <f t="shared" si="122"/>
        <v>0</v>
      </c>
      <c r="AE103" s="36">
        <f t="shared" si="123"/>
        <v>0</v>
      </c>
      <c r="AF103" s="36">
        <f t="shared" si="124"/>
        <v>0</v>
      </c>
      <c r="AG103" s="36">
        <f t="shared" si="125"/>
        <v>0</v>
      </c>
      <c r="AH103" s="36">
        <f t="shared" si="126"/>
        <v>0</v>
      </c>
      <c r="AI103" s="36">
        <f t="shared" si="127"/>
        <v>0</v>
      </c>
      <c r="AJ103" s="36">
        <f t="shared" si="128"/>
        <v>0</v>
      </c>
      <c r="AK103" s="36">
        <f t="shared" si="129"/>
        <v>0</v>
      </c>
      <c r="AL103" s="36">
        <f t="shared" si="130"/>
        <v>0</v>
      </c>
      <c r="AM103" s="36">
        <f t="shared" si="131"/>
        <v>0</v>
      </c>
      <c r="AN103" s="36">
        <f t="shared" si="132"/>
        <v>0</v>
      </c>
      <c r="AO103" s="36">
        <f t="shared" si="133"/>
        <v>0</v>
      </c>
      <c r="AP103" s="36">
        <f t="shared" si="134"/>
        <v>0</v>
      </c>
      <c r="AQ103" s="36">
        <f t="shared" si="135"/>
        <v>0</v>
      </c>
      <c r="AR103" s="36">
        <f t="shared" si="136"/>
        <v>0</v>
      </c>
      <c r="AS103" s="36">
        <f t="shared" si="137"/>
        <v>0</v>
      </c>
      <c r="AT103" s="36">
        <f t="shared" si="138"/>
        <v>0</v>
      </c>
      <c r="AU103" s="36">
        <f t="shared" si="139"/>
        <v>0</v>
      </c>
      <c r="AV103" s="36">
        <f t="shared" si="140"/>
        <v>0</v>
      </c>
      <c r="AW103" s="36">
        <f t="shared" si="141"/>
        <v>0</v>
      </c>
      <c r="AX103" s="36">
        <f t="shared" si="142"/>
        <v>0</v>
      </c>
      <c r="AY103" s="36">
        <f t="shared" si="143"/>
        <v>0</v>
      </c>
      <c r="AZ103" s="36">
        <f t="shared" si="144"/>
        <v>0</v>
      </c>
      <c r="BA103" s="36">
        <f t="shared" si="145"/>
        <v>0</v>
      </c>
      <c r="BB103" s="36">
        <f t="shared" si="146"/>
        <v>0</v>
      </c>
      <c r="BC103" s="36">
        <f t="shared" si="147"/>
        <v>0</v>
      </c>
      <c r="BD103" s="36">
        <f t="shared" si="148"/>
        <v>0</v>
      </c>
      <c r="BE103" s="36">
        <f t="shared" si="149"/>
        <v>0</v>
      </c>
      <c r="BF103" s="36">
        <f t="shared" si="150"/>
        <v>0</v>
      </c>
      <c r="BG103" s="36">
        <f t="shared" si="151"/>
        <v>0</v>
      </c>
      <c r="BH103" s="36">
        <f t="shared" si="152"/>
        <v>0</v>
      </c>
      <c r="BI103" s="36">
        <f t="shared" si="153"/>
        <v>0</v>
      </c>
      <c r="BJ103" s="36">
        <f t="shared" si="154"/>
        <v>0</v>
      </c>
      <c r="BK103" s="36">
        <f t="shared" si="155"/>
        <v>0</v>
      </c>
    </row>
    <row r="104" spans="2:63" x14ac:dyDescent="0.25">
      <c r="B104" t="str">
        <f t="shared" si="95"/>
        <v>Servizio 9</v>
      </c>
      <c r="C104" s="35">
        <v>30</v>
      </c>
      <c r="D104" s="36">
        <f t="shared" si="96"/>
        <v>0</v>
      </c>
      <c r="E104" s="36">
        <f t="shared" si="97"/>
        <v>0</v>
      </c>
      <c r="F104" s="36">
        <f t="shared" si="98"/>
        <v>0</v>
      </c>
      <c r="G104" s="36">
        <f t="shared" si="99"/>
        <v>0</v>
      </c>
      <c r="H104" s="36">
        <f t="shared" si="100"/>
        <v>0</v>
      </c>
      <c r="I104" s="36">
        <f t="shared" si="101"/>
        <v>0</v>
      </c>
      <c r="J104" s="36">
        <f t="shared" si="102"/>
        <v>0</v>
      </c>
      <c r="K104" s="36">
        <f t="shared" si="103"/>
        <v>0</v>
      </c>
      <c r="L104" s="36">
        <f t="shared" si="104"/>
        <v>0</v>
      </c>
      <c r="M104" s="36">
        <f t="shared" si="105"/>
        <v>0</v>
      </c>
      <c r="N104" s="36">
        <f t="shared" si="106"/>
        <v>0</v>
      </c>
      <c r="O104" s="36">
        <f t="shared" si="107"/>
        <v>0</v>
      </c>
      <c r="P104" s="36">
        <f t="shared" si="108"/>
        <v>0</v>
      </c>
      <c r="Q104" s="36">
        <f t="shared" si="109"/>
        <v>0</v>
      </c>
      <c r="R104" s="36">
        <f t="shared" si="110"/>
        <v>0</v>
      </c>
      <c r="S104" s="36">
        <f t="shared" si="111"/>
        <v>0</v>
      </c>
      <c r="T104" s="36">
        <f t="shared" si="112"/>
        <v>0</v>
      </c>
      <c r="U104" s="36">
        <f t="shared" si="113"/>
        <v>0</v>
      </c>
      <c r="V104" s="36">
        <f t="shared" si="114"/>
        <v>0</v>
      </c>
      <c r="W104" s="36">
        <f t="shared" si="115"/>
        <v>0</v>
      </c>
      <c r="X104" s="36">
        <f t="shared" si="116"/>
        <v>0</v>
      </c>
      <c r="Y104" s="36">
        <f t="shared" si="117"/>
        <v>0</v>
      </c>
      <c r="Z104" s="36">
        <f t="shared" si="118"/>
        <v>0</v>
      </c>
      <c r="AA104" s="36">
        <f t="shared" si="119"/>
        <v>0</v>
      </c>
      <c r="AB104" s="36">
        <f t="shared" si="120"/>
        <v>0</v>
      </c>
      <c r="AC104" s="36">
        <f t="shared" si="121"/>
        <v>0</v>
      </c>
      <c r="AD104" s="36">
        <f t="shared" si="122"/>
        <v>0</v>
      </c>
      <c r="AE104" s="36">
        <f t="shared" si="123"/>
        <v>0</v>
      </c>
      <c r="AF104" s="36">
        <f t="shared" si="124"/>
        <v>0</v>
      </c>
      <c r="AG104" s="36">
        <f t="shared" si="125"/>
        <v>0</v>
      </c>
      <c r="AH104" s="36">
        <f t="shared" si="126"/>
        <v>0</v>
      </c>
      <c r="AI104" s="36">
        <f t="shared" si="127"/>
        <v>0</v>
      </c>
      <c r="AJ104" s="36">
        <f t="shared" si="128"/>
        <v>0</v>
      </c>
      <c r="AK104" s="36">
        <f t="shared" si="129"/>
        <v>0</v>
      </c>
      <c r="AL104" s="36">
        <f t="shared" si="130"/>
        <v>0</v>
      </c>
      <c r="AM104" s="36">
        <f t="shared" si="131"/>
        <v>0</v>
      </c>
      <c r="AN104" s="36">
        <f t="shared" si="132"/>
        <v>0</v>
      </c>
      <c r="AO104" s="36">
        <f t="shared" si="133"/>
        <v>0</v>
      </c>
      <c r="AP104" s="36">
        <f t="shared" si="134"/>
        <v>0</v>
      </c>
      <c r="AQ104" s="36">
        <f t="shared" si="135"/>
        <v>0</v>
      </c>
      <c r="AR104" s="36">
        <f t="shared" si="136"/>
        <v>0</v>
      </c>
      <c r="AS104" s="36">
        <f t="shared" si="137"/>
        <v>0</v>
      </c>
      <c r="AT104" s="36">
        <f t="shared" si="138"/>
        <v>0</v>
      </c>
      <c r="AU104" s="36">
        <f t="shared" si="139"/>
        <v>0</v>
      </c>
      <c r="AV104" s="36">
        <f t="shared" si="140"/>
        <v>0</v>
      </c>
      <c r="AW104" s="36">
        <f t="shared" si="141"/>
        <v>0</v>
      </c>
      <c r="AX104" s="36">
        <f t="shared" si="142"/>
        <v>0</v>
      </c>
      <c r="AY104" s="36">
        <f t="shared" si="143"/>
        <v>0</v>
      </c>
      <c r="AZ104" s="36">
        <f t="shared" si="144"/>
        <v>0</v>
      </c>
      <c r="BA104" s="36">
        <f t="shared" si="145"/>
        <v>0</v>
      </c>
      <c r="BB104" s="36">
        <f t="shared" si="146"/>
        <v>0</v>
      </c>
      <c r="BC104" s="36">
        <f t="shared" si="147"/>
        <v>0</v>
      </c>
      <c r="BD104" s="36">
        <f t="shared" si="148"/>
        <v>0</v>
      </c>
      <c r="BE104" s="36">
        <f t="shared" si="149"/>
        <v>0</v>
      </c>
      <c r="BF104" s="36">
        <f t="shared" si="150"/>
        <v>0</v>
      </c>
      <c r="BG104" s="36">
        <f t="shared" si="151"/>
        <v>0</v>
      </c>
      <c r="BH104" s="36">
        <f t="shared" si="152"/>
        <v>0</v>
      </c>
      <c r="BI104" s="36">
        <f t="shared" si="153"/>
        <v>0</v>
      </c>
      <c r="BJ104" s="36">
        <f t="shared" si="154"/>
        <v>0</v>
      </c>
      <c r="BK104" s="36">
        <f t="shared" si="155"/>
        <v>0</v>
      </c>
    </row>
    <row r="105" spans="2:63" x14ac:dyDescent="0.25">
      <c r="B105" t="str">
        <f t="shared" si="95"/>
        <v>Servizio 10</v>
      </c>
      <c r="C105" s="35">
        <v>30</v>
      </c>
      <c r="D105" s="36">
        <f t="shared" si="96"/>
        <v>0</v>
      </c>
      <c r="E105" s="36">
        <f t="shared" si="97"/>
        <v>0</v>
      </c>
      <c r="F105" s="36">
        <f t="shared" si="98"/>
        <v>0</v>
      </c>
      <c r="G105" s="36">
        <f t="shared" si="99"/>
        <v>0</v>
      </c>
      <c r="H105" s="36">
        <f t="shared" si="100"/>
        <v>0</v>
      </c>
      <c r="I105" s="36">
        <f t="shared" si="101"/>
        <v>0</v>
      </c>
      <c r="J105" s="36">
        <f t="shared" si="102"/>
        <v>0</v>
      </c>
      <c r="K105" s="36">
        <f t="shared" si="103"/>
        <v>0</v>
      </c>
      <c r="L105" s="36">
        <f t="shared" si="104"/>
        <v>0</v>
      </c>
      <c r="M105" s="36">
        <f t="shared" si="105"/>
        <v>0</v>
      </c>
      <c r="N105" s="36">
        <f t="shared" si="106"/>
        <v>0</v>
      </c>
      <c r="O105" s="36">
        <f t="shared" si="107"/>
        <v>0</v>
      </c>
      <c r="P105" s="36">
        <f t="shared" si="108"/>
        <v>0</v>
      </c>
      <c r="Q105" s="36">
        <f t="shared" si="109"/>
        <v>0</v>
      </c>
      <c r="R105" s="36">
        <f t="shared" si="110"/>
        <v>0</v>
      </c>
      <c r="S105" s="36">
        <f t="shared" si="111"/>
        <v>0</v>
      </c>
      <c r="T105" s="36">
        <f t="shared" si="112"/>
        <v>0</v>
      </c>
      <c r="U105" s="36">
        <f t="shared" si="113"/>
        <v>0</v>
      </c>
      <c r="V105" s="36">
        <f t="shared" si="114"/>
        <v>0</v>
      </c>
      <c r="W105" s="36">
        <f t="shared" si="115"/>
        <v>0</v>
      </c>
      <c r="X105" s="36">
        <f t="shared" si="116"/>
        <v>0</v>
      </c>
      <c r="Y105" s="36">
        <f t="shared" si="117"/>
        <v>0</v>
      </c>
      <c r="Z105" s="36">
        <f t="shared" si="118"/>
        <v>0</v>
      </c>
      <c r="AA105" s="36">
        <f t="shared" si="119"/>
        <v>0</v>
      </c>
      <c r="AB105" s="36">
        <f t="shared" si="120"/>
        <v>0</v>
      </c>
      <c r="AC105" s="36">
        <f t="shared" si="121"/>
        <v>0</v>
      </c>
      <c r="AD105" s="36">
        <f t="shared" si="122"/>
        <v>0</v>
      </c>
      <c r="AE105" s="36">
        <f t="shared" si="123"/>
        <v>0</v>
      </c>
      <c r="AF105" s="36">
        <f t="shared" si="124"/>
        <v>0</v>
      </c>
      <c r="AG105" s="36">
        <f t="shared" si="125"/>
        <v>0</v>
      </c>
      <c r="AH105" s="36">
        <f t="shared" si="126"/>
        <v>0</v>
      </c>
      <c r="AI105" s="36">
        <f t="shared" si="127"/>
        <v>0</v>
      </c>
      <c r="AJ105" s="36">
        <f t="shared" si="128"/>
        <v>0</v>
      </c>
      <c r="AK105" s="36">
        <f t="shared" si="129"/>
        <v>0</v>
      </c>
      <c r="AL105" s="36">
        <f t="shared" si="130"/>
        <v>0</v>
      </c>
      <c r="AM105" s="36">
        <f t="shared" si="131"/>
        <v>0</v>
      </c>
      <c r="AN105" s="36">
        <f t="shared" si="132"/>
        <v>0</v>
      </c>
      <c r="AO105" s="36">
        <f t="shared" si="133"/>
        <v>0</v>
      </c>
      <c r="AP105" s="36">
        <f t="shared" si="134"/>
        <v>0</v>
      </c>
      <c r="AQ105" s="36">
        <f t="shared" si="135"/>
        <v>0</v>
      </c>
      <c r="AR105" s="36">
        <f t="shared" si="136"/>
        <v>0</v>
      </c>
      <c r="AS105" s="36">
        <f t="shared" si="137"/>
        <v>0</v>
      </c>
      <c r="AT105" s="36">
        <f t="shared" si="138"/>
        <v>0</v>
      </c>
      <c r="AU105" s="36">
        <f t="shared" si="139"/>
        <v>0</v>
      </c>
      <c r="AV105" s="36">
        <f t="shared" si="140"/>
        <v>0</v>
      </c>
      <c r="AW105" s="36">
        <f t="shared" si="141"/>
        <v>0</v>
      </c>
      <c r="AX105" s="36">
        <f t="shared" si="142"/>
        <v>0</v>
      </c>
      <c r="AY105" s="36">
        <f t="shared" si="143"/>
        <v>0</v>
      </c>
      <c r="AZ105" s="36">
        <f t="shared" si="144"/>
        <v>0</v>
      </c>
      <c r="BA105" s="36">
        <f t="shared" si="145"/>
        <v>0</v>
      </c>
      <c r="BB105" s="36">
        <f t="shared" si="146"/>
        <v>0</v>
      </c>
      <c r="BC105" s="36">
        <f t="shared" si="147"/>
        <v>0</v>
      </c>
      <c r="BD105" s="36">
        <f t="shared" si="148"/>
        <v>0</v>
      </c>
      <c r="BE105" s="36">
        <f t="shared" si="149"/>
        <v>0</v>
      </c>
      <c r="BF105" s="36">
        <f t="shared" si="150"/>
        <v>0</v>
      </c>
      <c r="BG105" s="36">
        <f t="shared" si="151"/>
        <v>0</v>
      </c>
      <c r="BH105" s="36">
        <f t="shared" si="152"/>
        <v>0</v>
      </c>
      <c r="BI105" s="36">
        <f t="shared" si="153"/>
        <v>0</v>
      </c>
      <c r="BJ105" s="36">
        <f t="shared" si="154"/>
        <v>0</v>
      </c>
      <c r="BK105" s="36">
        <f t="shared" si="155"/>
        <v>0</v>
      </c>
    </row>
    <row r="106" spans="2:63" x14ac:dyDescent="0.25">
      <c r="B106" t="str">
        <f t="shared" si="95"/>
        <v>Servizio 11</v>
      </c>
      <c r="C106" s="35">
        <v>30</v>
      </c>
      <c r="D106" s="36">
        <f t="shared" si="96"/>
        <v>0</v>
      </c>
      <c r="E106" s="36">
        <f t="shared" si="97"/>
        <v>0</v>
      </c>
      <c r="F106" s="36">
        <f t="shared" si="98"/>
        <v>0</v>
      </c>
      <c r="G106" s="36">
        <f t="shared" si="99"/>
        <v>0</v>
      </c>
      <c r="H106" s="36">
        <f t="shared" si="100"/>
        <v>0</v>
      </c>
      <c r="I106" s="36">
        <f t="shared" si="101"/>
        <v>0</v>
      </c>
      <c r="J106" s="36">
        <f t="shared" si="102"/>
        <v>0</v>
      </c>
      <c r="K106" s="36">
        <f t="shared" si="103"/>
        <v>0</v>
      </c>
      <c r="L106" s="36">
        <f t="shared" si="104"/>
        <v>0</v>
      </c>
      <c r="M106" s="36">
        <f t="shared" si="105"/>
        <v>0</v>
      </c>
      <c r="N106" s="36">
        <f t="shared" si="106"/>
        <v>0</v>
      </c>
      <c r="O106" s="36">
        <f t="shared" si="107"/>
        <v>0</v>
      </c>
      <c r="P106" s="36">
        <f t="shared" si="108"/>
        <v>0</v>
      </c>
      <c r="Q106" s="36">
        <f t="shared" si="109"/>
        <v>0</v>
      </c>
      <c r="R106" s="36">
        <f t="shared" si="110"/>
        <v>0</v>
      </c>
      <c r="S106" s="36">
        <f t="shared" si="111"/>
        <v>0</v>
      </c>
      <c r="T106" s="36">
        <f t="shared" si="112"/>
        <v>0</v>
      </c>
      <c r="U106" s="36">
        <f t="shared" si="113"/>
        <v>0</v>
      </c>
      <c r="V106" s="36">
        <f t="shared" si="114"/>
        <v>0</v>
      </c>
      <c r="W106" s="36">
        <f t="shared" si="115"/>
        <v>0</v>
      </c>
      <c r="X106" s="36">
        <f t="shared" si="116"/>
        <v>0</v>
      </c>
      <c r="Y106" s="36">
        <f t="shared" si="117"/>
        <v>0</v>
      </c>
      <c r="Z106" s="36">
        <f t="shared" si="118"/>
        <v>0</v>
      </c>
      <c r="AA106" s="36">
        <f t="shared" si="119"/>
        <v>0</v>
      </c>
      <c r="AB106" s="36">
        <f t="shared" si="120"/>
        <v>0</v>
      </c>
      <c r="AC106" s="36">
        <f t="shared" si="121"/>
        <v>0</v>
      </c>
      <c r="AD106" s="36">
        <f t="shared" si="122"/>
        <v>0</v>
      </c>
      <c r="AE106" s="36">
        <f t="shared" si="123"/>
        <v>0</v>
      </c>
      <c r="AF106" s="36">
        <f t="shared" si="124"/>
        <v>0</v>
      </c>
      <c r="AG106" s="36">
        <f t="shared" si="125"/>
        <v>0</v>
      </c>
      <c r="AH106" s="36">
        <f t="shared" si="126"/>
        <v>0</v>
      </c>
      <c r="AI106" s="36">
        <f t="shared" si="127"/>
        <v>0</v>
      </c>
      <c r="AJ106" s="36">
        <f t="shared" si="128"/>
        <v>0</v>
      </c>
      <c r="AK106" s="36">
        <f t="shared" si="129"/>
        <v>0</v>
      </c>
      <c r="AL106" s="36">
        <f t="shared" si="130"/>
        <v>0</v>
      </c>
      <c r="AM106" s="36">
        <f t="shared" si="131"/>
        <v>0</v>
      </c>
      <c r="AN106" s="36">
        <f t="shared" si="132"/>
        <v>0</v>
      </c>
      <c r="AO106" s="36">
        <f t="shared" si="133"/>
        <v>0</v>
      </c>
      <c r="AP106" s="36">
        <f t="shared" si="134"/>
        <v>0</v>
      </c>
      <c r="AQ106" s="36">
        <f t="shared" si="135"/>
        <v>0</v>
      </c>
      <c r="AR106" s="36">
        <f t="shared" si="136"/>
        <v>0</v>
      </c>
      <c r="AS106" s="36">
        <f t="shared" si="137"/>
        <v>0</v>
      </c>
      <c r="AT106" s="36">
        <f t="shared" si="138"/>
        <v>0</v>
      </c>
      <c r="AU106" s="36">
        <f t="shared" si="139"/>
        <v>0</v>
      </c>
      <c r="AV106" s="36">
        <f t="shared" si="140"/>
        <v>0</v>
      </c>
      <c r="AW106" s="36">
        <f t="shared" si="141"/>
        <v>0</v>
      </c>
      <c r="AX106" s="36">
        <f t="shared" si="142"/>
        <v>0</v>
      </c>
      <c r="AY106" s="36">
        <f t="shared" si="143"/>
        <v>0</v>
      </c>
      <c r="AZ106" s="36">
        <f t="shared" si="144"/>
        <v>0</v>
      </c>
      <c r="BA106" s="36">
        <f t="shared" si="145"/>
        <v>0</v>
      </c>
      <c r="BB106" s="36">
        <f t="shared" si="146"/>
        <v>0</v>
      </c>
      <c r="BC106" s="36">
        <f t="shared" si="147"/>
        <v>0</v>
      </c>
      <c r="BD106" s="36">
        <f t="shared" si="148"/>
        <v>0</v>
      </c>
      <c r="BE106" s="36">
        <f t="shared" si="149"/>
        <v>0</v>
      </c>
      <c r="BF106" s="36">
        <f t="shared" si="150"/>
        <v>0</v>
      </c>
      <c r="BG106" s="36">
        <f t="shared" si="151"/>
        <v>0</v>
      </c>
      <c r="BH106" s="36">
        <f t="shared" si="152"/>
        <v>0</v>
      </c>
      <c r="BI106" s="36">
        <f t="shared" si="153"/>
        <v>0</v>
      </c>
      <c r="BJ106" s="36">
        <f t="shared" si="154"/>
        <v>0</v>
      </c>
      <c r="BK106" s="36">
        <f t="shared" si="155"/>
        <v>0</v>
      </c>
    </row>
    <row r="107" spans="2:63" x14ac:dyDescent="0.25">
      <c r="B107" t="str">
        <f t="shared" si="95"/>
        <v>Servizio 12</v>
      </c>
      <c r="C107" s="35">
        <v>0</v>
      </c>
      <c r="D107" s="36">
        <f t="shared" si="96"/>
        <v>0</v>
      </c>
      <c r="E107" s="36">
        <f t="shared" si="97"/>
        <v>0</v>
      </c>
      <c r="F107" s="36">
        <f t="shared" si="98"/>
        <v>0</v>
      </c>
      <c r="G107" s="36">
        <f t="shared" si="99"/>
        <v>0</v>
      </c>
      <c r="H107" s="36">
        <f t="shared" si="100"/>
        <v>0</v>
      </c>
      <c r="I107" s="36">
        <f t="shared" si="101"/>
        <v>0</v>
      </c>
      <c r="J107" s="36">
        <f t="shared" si="102"/>
        <v>0</v>
      </c>
      <c r="K107" s="36">
        <f t="shared" si="103"/>
        <v>0</v>
      </c>
      <c r="L107" s="36">
        <f t="shared" si="104"/>
        <v>0</v>
      </c>
      <c r="M107" s="36">
        <f t="shared" si="105"/>
        <v>0</v>
      </c>
      <c r="N107" s="36">
        <f t="shared" si="106"/>
        <v>0</v>
      </c>
      <c r="O107" s="36">
        <f t="shared" si="107"/>
        <v>0</v>
      </c>
      <c r="P107" s="36">
        <f t="shared" si="108"/>
        <v>0</v>
      </c>
      <c r="Q107" s="36">
        <f t="shared" si="109"/>
        <v>0</v>
      </c>
      <c r="R107" s="36">
        <f t="shared" si="110"/>
        <v>0</v>
      </c>
      <c r="S107" s="36">
        <f t="shared" si="111"/>
        <v>0</v>
      </c>
      <c r="T107" s="36">
        <f t="shared" si="112"/>
        <v>0</v>
      </c>
      <c r="U107" s="36">
        <f t="shared" si="113"/>
        <v>0</v>
      </c>
      <c r="V107" s="36">
        <f t="shared" si="114"/>
        <v>0</v>
      </c>
      <c r="W107" s="36">
        <f t="shared" si="115"/>
        <v>0</v>
      </c>
      <c r="X107" s="36">
        <f t="shared" si="116"/>
        <v>0</v>
      </c>
      <c r="Y107" s="36">
        <f t="shared" si="117"/>
        <v>0</v>
      </c>
      <c r="Z107" s="36">
        <f t="shared" si="118"/>
        <v>0</v>
      </c>
      <c r="AA107" s="36">
        <f t="shared" si="119"/>
        <v>0</v>
      </c>
      <c r="AB107" s="36">
        <f t="shared" si="120"/>
        <v>0</v>
      </c>
      <c r="AC107" s="36">
        <f t="shared" si="121"/>
        <v>0</v>
      </c>
      <c r="AD107" s="36">
        <f t="shared" si="122"/>
        <v>0</v>
      </c>
      <c r="AE107" s="36">
        <f t="shared" si="123"/>
        <v>0</v>
      </c>
      <c r="AF107" s="36">
        <f t="shared" si="124"/>
        <v>0</v>
      </c>
      <c r="AG107" s="36">
        <f t="shared" si="125"/>
        <v>0</v>
      </c>
      <c r="AH107" s="36">
        <f t="shared" si="126"/>
        <v>0</v>
      </c>
      <c r="AI107" s="36">
        <f t="shared" si="127"/>
        <v>0</v>
      </c>
      <c r="AJ107" s="36">
        <f t="shared" si="128"/>
        <v>0</v>
      </c>
      <c r="AK107" s="36">
        <f t="shared" si="129"/>
        <v>0</v>
      </c>
      <c r="AL107" s="36">
        <f t="shared" si="130"/>
        <v>0</v>
      </c>
      <c r="AM107" s="36">
        <f t="shared" si="131"/>
        <v>0</v>
      </c>
      <c r="AN107" s="36">
        <f t="shared" si="132"/>
        <v>0</v>
      </c>
      <c r="AO107" s="36">
        <f t="shared" si="133"/>
        <v>0</v>
      </c>
      <c r="AP107" s="36">
        <f t="shared" si="134"/>
        <v>0</v>
      </c>
      <c r="AQ107" s="36">
        <f t="shared" si="135"/>
        <v>0</v>
      </c>
      <c r="AR107" s="36">
        <f t="shared" si="136"/>
        <v>0</v>
      </c>
      <c r="AS107" s="36">
        <f t="shared" si="137"/>
        <v>0</v>
      </c>
      <c r="AT107" s="36">
        <f t="shared" si="138"/>
        <v>0</v>
      </c>
      <c r="AU107" s="36">
        <f t="shared" si="139"/>
        <v>0</v>
      </c>
      <c r="AV107" s="36">
        <f t="shared" si="140"/>
        <v>0</v>
      </c>
      <c r="AW107" s="36">
        <f t="shared" si="141"/>
        <v>0</v>
      </c>
      <c r="AX107" s="36">
        <f t="shared" si="142"/>
        <v>0</v>
      </c>
      <c r="AY107" s="36">
        <f t="shared" si="143"/>
        <v>0</v>
      </c>
      <c r="AZ107" s="36">
        <f t="shared" si="144"/>
        <v>0</v>
      </c>
      <c r="BA107" s="36">
        <f t="shared" si="145"/>
        <v>0</v>
      </c>
      <c r="BB107" s="36">
        <f t="shared" si="146"/>
        <v>0</v>
      </c>
      <c r="BC107" s="36">
        <f t="shared" si="147"/>
        <v>0</v>
      </c>
      <c r="BD107" s="36">
        <f t="shared" si="148"/>
        <v>0</v>
      </c>
      <c r="BE107" s="36">
        <f t="shared" si="149"/>
        <v>0</v>
      </c>
      <c r="BF107" s="36">
        <f t="shared" si="150"/>
        <v>0</v>
      </c>
      <c r="BG107" s="36">
        <f t="shared" si="151"/>
        <v>0</v>
      </c>
      <c r="BH107" s="36">
        <f t="shared" si="152"/>
        <v>0</v>
      </c>
      <c r="BI107" s="36">
        <f t="shared" si="153"/>
        <v>0</v>
      </c>
      <c r="BJ107" s="36">
        <f t="shared" si="154"/>
        <v>0</v>
      </c>
      <c r="BK107" s="36">
        <f t="shared" si="155"/>
        <v>0</v>
      </c>
    </row>
    <row r="108" spans="2:63" x14ac:dyDescent="0.25">
      <c r="B108" t="str">
        <f t="shared" si="95"/>
        <v>Servizio 13</v>
      </c>
      <c r="C108" s="35">
        <v>0</v>
      </c>
      <c r="D108" s="36">
        <f t="shared" si="96"/>
        <v>0</v>
      </c>
      <c r="E108" s="36">
        <f t="shared" si="97"/>
        <v>0</v>
      </c>
      <c r="F108" s="36">
        <f t="shared" si="98"/>
        <v>0</v>
      </c>
      <c r="G108" s="36">
        <f t="shared" si="99"/>
        <v>0</v>
      </c>
      <c r="H108" s="36">
        <f t="shared" si="100"/>
        <v>0</v>
      </c>
      <c r="I108" s="36">
        <f t="shared" si="101"/>
        <v>0</v>
      </c>
      <c r="J108" s="36">
        <f t="shared" si="102"/>
        <v>0</v>
      </c>
      <c r="K108" s="36">
        <f t="shared" si="103"/>
        <v>0</v>
      </c>
      <c r="L108" s="36">
        <f t="shared" si="104"/>
        <v>0</v>
      </c>
      <c r="M108" s="36">
        <f t="shared" si="105"/>
        <v>0</v>
      </c>
      <c r="N108" s="36">
        <f t="shared" si="106"/>
        <v>0</v>
      </c>
      <c r="O108" s="36">
        <f t="shared" si="107"/>
        <v>0</v>
      </c>
      <c r="P108" s="36">
        <f t="shared" si="108"/>
        <v>0</v>
      </c>
      <c r="Q108" s="36">
        <f t="shared" si="109"/>
        <v>0</v>
      </c>
      <c r="R108" s="36">
        <f t="shared" si="110"/>
        <v>0</v>
      </c>
      <c r="S108" s="36">
        <f t="shared" si="111"/>
        <v>0</v>
      </c>
      <c r="T108" s="36">
        <f t="shared" si="112"/>
        <v>0</v>
      </c>
      <c r="U108" s="36">
        <f t="shared" si="113"/>
        <v>0</v>
      </c>
      <c r="V108" s="36">
        <f t="shared" si="114"/>
        <v>0</v>
      </c>
      <c r="W108" s="36">
        <f t="shared" si="115"/>
        <v>0</v>
      </c>
      <c r="X108" s="36">
        <f t="shared" si="116"/>
        <v>0</v>
      </c>
      <c r="Y108" s="36">
        <f t="shared" si="117"/>
        <v>0</v>
      </c>
      <c r="Z108" s="36">
        <f t="shared" si="118"/>
        <v>0</v>
      </c>
      <c r="AA108" s="36">
        <f t="shared" si="119"/>
        <v>0</v>
      </c>
      <c r="AB108" s="36">
        <f t="shared" si="120"/>
        <v>0</v>
      </c>
      <c r="AC108" s="36">
        <f t="shared" si="121"/>
        <v>0</v>
      </c>
      <c r="AD108" s="36">
        <f t="shared" si="122"/>
        <v>0</v>
      </c>
      <c r="AE108" s="36">
        <f t="shared" si="123"/>
        <v>0</v>
      </c>
      <c r="AF108" s="36">
        <f t="shared" si="124"/>
        <v>0</v>
      </c>
      <c r="AG108" s="36">
        <f t="shared" si="125"/>
        <v>0</v>
      </c>
      <c r="AH108" s="36">
        <f t="shared" si="126"/>
        <v>0</v>
      </c>
      <c r="AI108" s="36">
        <f t="shared" si="127"/>
        <v>0</v>
      </c>
      <c r="AJ108" s="36">
        <f t="shared" si="128"/>
        <v>0</v>
      </c>
      <c r="AK108" s="36">
        <f t="shared" si="129"/>
        <v>0</v>
      </c>
      <c r="AL108" s="36">
        <f t="shared" si="130"/>
        <v>0</v>
      </c>
      <c r="AM108" s="36">
        <f t="shared" si="131"/>
        <v>0</v>
      </c>
      <c r="AN108" s="36">
        <f t="shared" si="132"/>
        <v>0</v>
      </c>
      <c r="AO108" s="36">
        <f t="shared" si="133"/>
        <v>0</v>
      </c>
      <c r="AP108" s="36">
        <f t="shared" si="134"/>
        <v>0</v>
      </c>
      <c r="AQ108" s="36">
        <f t="shared" si="135"/>
        <v>0</v>
      </c>
      <c r="AR108" s="36">
        <f t="shared" si="136"/>
        <v>0</v>
      </c>
      <c r="AS108" s="36">
        <f t="shared" si="137"/>
        <v>0</v>
      </c>
      <c r="AT108" s="36">
        <f t="shared" si="138"/>
        <v>0</v>
      </c>
      <c r="AU108" s="36">
        <f t="shared" si="139"/>
        <v>0</v>
      </c>
      <c r="AV108" s="36">
        <f t="shared" si="140"/>
        <v>0</v>
      </c>
      <c r="AW108" s="36">
        <f t="shared" si="141"/>
        <v>0</v>
      </c>
      <c r="AX108" s="36">
        <f t="shared" si="142"/>
        <v>0</v>
      </c>
      <c r="AY108" s="36">
        <f t="shared" si="143"/>
        <v>0</v>
      </c>
      <c r="AZ108" s="36">
        <f t="shared" si="144"/>
        <v>0</v>
      </c>
      <c r="BA108" s="36">
        <f t="shared" si="145"/>
        <v>0</v>
      </c>
      <c r="BB108" s="36">
        <f t="shared" si="146"/>
        <v>0</v>
      </c>
      <c r="BC108" s="36">
        <f t="shared" si="147"/>
        <v>0</v>
      </c>
      <c r="BD108" s="36">
        <f t="shared" si="148"/>
        <v>0</v>
      </c>
      <c r="BE108" s="36">
        <f t="shared" si="149"/>
        <v>0</v>
      </c>
      <c r="BF108" s="36">
        <f t="shared" si="150"/>
        <v>0</v>
      </c>
      <c r="BG108" s="36">
        <f t="shared" si="151"/>
        <v>0</v>
      </c>
      <c r="BH108" s="36">
        <f t="shared" si="152"/>
        <v>0</v>
      </c>
      <c r="BI108" s="36">
        <f t="shared" si="153"/>
        <v>0</v>
      </c>
      <c r="BJ108" s="36">
        <f t="shared" si="154"/>
        <v>0</v>
      </c>
      <c r="BK108" s="36">
        <f t="shared" si="155"/>
        <v>0</v>
      </c>
    </row>
    <row r="109" spans="2:63" x14ac:dyDescent="0.25">
      <c r="B109" t="str">
        <f t="shared" si="95"/>
        <v>Servizio 14</v>
      </c>
      <c r="C109" s="35">
        <v>0</v>
      </c>
      <c r="D109" s="36">
        <f t="shared" si="96"/>
        <v>0</v>
      </c>
      <c r="E109" s="36">
        <f t="shared" si="97"/>
        <v>0</v>
      </c>
      <c r="F109" s="36">
        <f t="shared" si="98"/>
        <v>0</v>
      </c>
      <c r="G109" s="36">
        <f t="shared" si="99"/>
        <v>0</v>
      </c>
      <c r="H109" s="36">
        <f t="shared" si="100"/>
        <v>0</v>
      </c>
      <c r="I109" s="36">
        <f t="shared" si="101"/>
        <v>0</v>
      </c>
      <c r="J109" s="36">
        <f t="shared" si="102"/>
        <v>0</v>
      </c>
      <c r="K109" s="36">
        <f t="shared" si="103"/>
        <v>0</v>
      </c>
      <c r="L109" s="36">
        <f t="shared" si="104"/>
        <v>0</v>
      </c>
      <c r="M109" s="36">
        <f t="shared" si="105"/>
        <v>0</v>
      </c>
      <c r="N109" s="36">
        <f t="shared" si="106"/>
        <v>0</v>
      </c>
      <c r="O109" s="36">
        <f t="shared" si="107"/>
        <v>0</v>
      </c>
      <c r="P109" s="36">
        <f t="shared" si="108"/>
        <v>0</v>
      </c>
      <c r="Q109" s="36">
        <f t="shared" si="109"/>
        <v>0</v>
      </c>
      <c r="R109" s="36">
        <f t="shared" si="110"/>
        <v>0</v>
      </c>
      <c r="S109" s="36">
        <f t="shared" si="111"/>
        <v>0</v>
      </c>
      <c r="T109" s="36">
        <f t="shared" si="112"/>
        <v>0</v>
      </c>
      <c r="U109" s="36">
        <f t="shared" si="113"/>
        <v>0</v>
      </c>
      <c r="V109" s="36">
        <f t="shared" si="114"/>
        <v>0</v>
      </c>
      <c r="W109" s="36">
        <f t="shared" si="115"/>
        <v>0</v>
      </c>
      <c r="X109" s="36">
        <f t="shared" si="116"/>
        <v>0</v>
      </c>
      <c r="Y109" s="36">
        <f t="shared" si="117"/>
        <v>0</v>
      </c>
      <c r="Z109" s="36">
        <f t="shared" si="118"/>
        <v>0</v>
      </c>
      <c r="AA109" s="36">
        <f t="shared" si="119"/>
        <v>0</v>
      </c>
      <c r="AB109" s="36">
        <f t="shared" si="120"/>
        <v>0</v>
      </c>
      <c r="AC109" s="36">
        <f t="shared" si="121"/>
        <v>0</v>
      </c>
      <c r="AD109" s="36">
        <f t="shared" si="122"/>
        <v>0</v>
      </c>
      <c r="AE109" s="36">
        <f t="shared" si="123"/>
        <v>0</v>
      </c>
      <c r="AF109" s="36">
        <f t="shared" si="124"/>
        <v>0</v>
      </c>
      <c r="AG109" s="36">
        <f t="shared" si="125"/>
        <v>0</v>
      </c>
      <c r="AH109" s="36">
        <f t="shared" si="126"/>
        <v>0</v>
      </c>
      <c r="AI109" s="36">
        <f t="shared" si="127"/>
        <v>0</v>
      </c>
      <c r="AJ109" s="36">
        <f t="shared" si="128"/>
        <v>0</v>
      </c>
      <c r="AK109" s="36">
        <f t="shared" si="129"/>
        <v>0</v>
      </c>
      <c r="AL109" s="36">
        <f t="shared" si="130"/>
        <v>0</v>
      </c>
      <c r="AM109" s="36">
        <f t="shared" si="131"/>
        <v>0</v>
      </c>
      <c r="AN109" s="36">
        <f t="shared" si="132"/>
        <v>0</v>
      </c>
      <c r="AO109" s="36">
        <f t="shared" si="133"/>
        <v>0</v>
      </c>
      <c r="AP109" s="36">
        <f t="shared" si="134"/>
        <v>0</v>
      </c>
      <c r="AQ109" s="36">
        <f t="shared" si="135"/>
        <v>0</v>
      </c>
      <c r="AR109" s="36">
        <f t="shared" si="136"/>
        <v>0</v>
      </c>
      <c r="AS109" s="36">
        <f t="shared" si="137"/>
        <v>0</v>
      </c>
      <c r="AT109" s="36">
        <f t="shared" si="138"/>
        <v>0</v>
      </c>
      <c r="AU109" s="36">
        <f t="shared" si="139"/>
        <v>0</v>
      </c>
      <c r="AV109" s="36">
        <f t="shared" si="140"/>
        <v>0</v>
      </c>
      <c r="AW109" s="36">
        <f t="shared" si="141"/>
        <v>0</v>
      </c>
      <c r="AX109" s="36">
        <f t="shared" si="142"/>
        <v>0</v>
      </c>
      <c r="AY109" s="36">
        <f t="shared" si="143"/>
        <v>0</v>
      </c>
      <c r="AZ109" s="36">
        <f t="shared" si="144"/>
        <v>0</v>
      </c>
      <c r="BA109" s="36">
        <f t="shared" si="145"/>
        <v>0</v>
      </c>
      <c r="BB109" s="36">
        <f t="shared" si="146"/>
        <v>0</v>
      </c>
      <c r="BC109" s="36">
        <f t="shared" si="147"/>
        <v>0</v>
      </c>
      <c r="BD109" s="36">
        <f t="shared" si="148"/>
        <v>0</v>
      </c>
      <c r="BE109" s="36">
        <f t="shared" si="149"/>
        <v>0</v>
      </c>
      <c r="BF109" s="36">
        <f t="shared" si="150"/>
        <v>0</v>
      </c>
      <c r="BG109" s="36">
        <f t="shared" si="151"/>
        <v>0</v>
      </c>
      <c r="BH109" s="36">
        <f t="shared" si="152"/>
        <v>0</v>
      </c>
      <c r="BI109" s="36">
        <f t="shared" si="153"/>
        <v>0</v>
      </c>
      <c r="BJ109" s="36">
        <f t="shared" si="154"/>
        <v>0</v>
      </c>
      <c r="BK109" s="36">
        <f t="shared" si="155"/>
        <v>0</v>
      </c>
    </row>
    <row r="110" spans="2:63" x14ac:dyDescent="0.25">
      <c r="B110" t="str">
        <f t="shared" si="95"/>
        <v>Servizio 15</v>
      </c>
      <c r="C110" s="35">
        <v>0</v>
      </c>
      <c r="D110" s="36">
        <f t="shared" si="96"/>
        <v>0</v>
      </c>
      <c r="E110" s="36">
        <f t="shared" si="97"/>
        <v>0</v>
      </c>
      <c r="F110" s="36">
        <f t="shared" si="98"/>
        <v>0</v>
      </c>
      <c r="G110" s="36">
        <f t="shared" si="99"/>
        <v>0</v>
      </c>
      <c r="H110" s="36">
        <f t="shared" si="100"/>
        <v>0</v>
      </c>
      <c r="I110" s="36">
        <f t="shared" si="101"/>
        <v>0</v>
      </c>
      <c r="J110" s="36">
        <f t="shared" si="102"/>
        <v>0</v>
      </c>
      <c r="K110" s="36">
        <f t="shared" si="103"/>
        <v>0</v>
      </c>
      <c r="L110" s="36">
        <f t="shared" si="104"/>
        <v>0</v>
      </c>
      <c r="M110" s="36">
        <f t="shared" si="105"/>
        <v>0</v>
      </c>
      <c r="N110" s="36">
        <f t="shared" si="106"/>
        <v>0</v>
      </c>
      <c r="O110" s="36">
        <f t="shared" si="107"/>
        <v>0</v>
      </c>
      <c r="P110" s="36">
        <f t="shared" si="108"/>
        <v>0</v>
      </c>
      <c r="Q110" s="36">
        <f t="shared" si="109"/>
        <v>0</v>
      </c>
      <c r="R110" s="36">
        <f t="shared" si="110"/>
        <v>0</v>
      </c>
      <c r="S110" s="36">
        <f t="shared" si="111"/>
        <v>0</v>
      </c>
      <c r="T110" s="36">
        <f t="shared" si="112"/>
        <v>0</v>
      </c>
      <c r="U110" s="36">
        <f t="shared" si="113"/>
        <v>0</v>
      </c>
      <c r="V110" s="36">
        <f t="shared" si="114"/>
        <v>0</v>
      </c>
      <c r="W110" s="36">
        <f t="shared" si="115"/>
        <v>0</v>
      </c>
      <c r="X110" s="36">
        <f t="shared" si="116"/>
        <v>0</v>
      </c>
      <c r="Y110" s="36">
        <f t="shared" si="117"/>
        <v>0</v>
      </c>
      <c r="Z110" s="36">
        <f t="shared" si="118"/>
        <v>0</v>
      </c>
      <c r="AA110" s="36">
        <f t="shared" si="119"/>
        <v>0</v>
      </c>
      <c r="AB110" s="36">
        <f t="shared" si="120"/>
        <v>0</v>
      </c>
      <c r="AC110" s="36">
        <f t="shared" si="121"/>
        <v>0</v>
      </c>
      <c r="AD110" s="36">
        <f t="shared" si="122"/>
        <v>0</v>
      </c>
      <c r="AE110" s="36">
        <f t="shared" si="123"/>
        <v>0</v>
      </c>
      <c r="AF110" s="36">
        <f t="shared" si="124"/>
        <v>0</v>
      </c>
      <c r="AG110" s="36">
        <f t="shared" si="125"/>
        <v>0</v>
      </c>
      <c r="AH110" s="36">
        <f t="shared" si="126"/>
        <v>0</v>
      </c>
      <c r="AI110" s="36">
        <f t="shared" si="127"/>
        <v>0</v>
      </c>
      <c r="AJ110" s="36">
        <f t="shared" si="128"/>
        <v>0</v>
      </c>
      <c r="AK110" s="36">
        <f t="shared" si="129"/>
        <v>0</v>
      </c>
      <c r="AL110" s="36">
        <f t="shared" si="130"/>
        <v>0</v>
      </c>
      <c r="AM110" s="36">
        <f t="shared" si="131"/>
        <v>0</v>
      </c>
      <c r="AN110" s="36">
        <f t="shared" si="132"/>
        <v>0</v>
      </c>
      <c r="AO110" s="36">
        <f t="shared" si="133"/>
        <v>0</v>
      </c>
      <c r="AP110" s="36">
        <f t="shared" si="134"/>
        <v>0</v>
      </c>
      <c r="AQ110" s="36">
        <f t="shared" si="135"/>
        <v>0</v>
      </c>
      <c r="AR110" s="36">
        <f t="shared" si="136"/>
        <v>0</v>
      </c>
      <c r="AS110" s="36">
        <f t="shared" si="137"/>
        <v>0</v>
      </c>
      <c r="AT110" s="36">
        <f t="shared" si="138"/>
        <v>0</v>
      </c>
      <c r="AU110" s="36">
        <f t="shared" si="139"/>
        <v>0</v>
      </c>
      <c r="AV110" s="36">
        <f t="shared" si="140"/>
        <v>0</v>
      </c>
      <c r="AW110" s="36">
        <f t="shared" si="141"/>
        <v>0</v>
      </c>
      <c r="AX110" s="36">
        <f t="shared" si="142"/>
        <v>0</v>
      </c>
      <c r="AY110" s="36">
        <f t="shared" si="143"/>
        <v>0</v>
      </c>
      <c r="AZ110" s="36">
        <f t="shared" si="144"/>
        <v>0</v>
      </c>
      <c r="BA110" s="36">
        <f t="shared" si="145"/>
        <v>0</v>
      </c>
      <c r="BB110" s="36">
        <f t="shared" si="146"/>
        <v>0</v>
      </c>
      <c r="BC110" s="36">
        <f t="shared" si="147"/>
        <v>0</v>
      </c>
      <c r="BD110" s="36">
        <f t="shared" si="148"/>
        <v>0</v>
      </c>
      <c r="BE110" s="36">
        <f t="shared" si="149"/>
        <v>0</v>
      </c>
      <c r="BF110" s="36">
        <f t="shared" si="150"/>
        <v>0</v>
      </c>
      <c r="BG110" s="36">
        <f t="shared" si="151"/>
        <v>0</v>
      </c>
      <c r="BH110" s="36">
        <f t="shared" si="152"/>
        <v>0</v>
      </c>
      <c r="BI110" s="36">
        <f t="shared" si="153"/>
        <v>0</v>
      </c>
      <c r="BJ110" s="36">
        <f t="shared" si="154"/>
        <v>0</v>
      </c>
      <c r="BK110" s="36">
        <f t="shared" si="155"/>
        <v>0</v>
      </c>
    </row>
    <row r="111" spans="2:63" x14ac:dyDescent="0.25">
      <c r="B111" t="str">
        <f t="shared" si="95"/>
        <v>Servizio 16</v>
      </c>
      <c r="C111" s="35">
        <v>0</v>
      </c>
      <c r="D111" s="36">
        <f t="shared" si="96"/>
        <v>0</v>
      </c>
      <c r="E111" s="36">
        <f t="shared" si="97"/>
        <v>0</v>
      </c>
      <c r="F111" s="36">
        <f t="shared" si="98"/>
        <v>0</v>
      </c>
      <c r="G111" s="36">
        <f t="shared" si="99"/>
        <v>0</v>
      </c>
      <c r="H111" s="36">
        <f t="shared" si="100"/>
        <v>0</v>
      </c>
      <c r="I111" s="36">
        <f t="shared" si="101"/>
        <v>0</v>
      </c>
      <c r="J111" s="36">
        <f t="shared" si="102"/>
        <v>0</v>
      </c>
      <c r="K111" s="36">
        <f t="shared" si="103"/>
        <v>0</v>
      </c>
      <c r="L111" s="36">
        <f t="shared" si="104"/>
        <v>0</v>
      </c>
      <c r="M111" s="36">
        <f t="shared" si="105"/>
        <v>0</v>
      </c>
      <c r="N111" s="36">
        <f t="shared" si="106"/>
        <v>0</v>
      </c>
      <c r="O111" s="36">
        <f t="shared" si="107"/>
        <v>0</v>
      </c>
      <c r="P111" s="36">
        <f t="shared" si="108"/>
        <v>0</v>
      </c>
      <c r="Q111" s="36">
        <f t="shared" si="109"/>
        <v>0</v>
      </c>
      <c r="R111" s="36">
        <f t="shared" si="110"/>
        <v>0</v>
      </c>
      <c r="S111" s="36">
        <f t="shared" si="111"/>
        <v>0</v>
      </c>
      <c r="T111" s="36">
        <f t="shared" si="112"/>
        <v>0</v>
      </c>
      <c r="U111" s="36">
        <f t="shared" si="113"/>
        <v>0</v>
      </c>
      <c r="V111" s="36">
        <f t="shared" si="114"/>
        <v>0</v>
      </c>
      <c r="W111" s="36">
        <f t="shared" si="115"/>
        <v>0</v>
      </c>
      <c r="X111" s="36">
        <f t="shared" si="116"/>
        <v>0</v>
      </c>
      <c r="Y111" s="36">
        <f t="shared" si="117"/>
        <v>0</v>
      </c>
      <c r="Z111" s="36">
        <f t="shared" si="118"/>
        <v>0</v>
      </c>
      <c r="AA111" s="36">
        <f t="shared" si="119"/>
        <v>0</v>
      </c>
      <c r="AB111" s="36">
        <f t="shared" si="120"/>
        <v>0</v>
      </c>
      <c r="AC111" s="36">
        <f t="shared" si="121"/>
        <v>0</v>
      </c>
      <c r="AD111" s="36">
        <f t="shared" si="122"/>
        <v>0</v>
      </c>
      <c r="AE111" s="36">
        <f t="shared" si="123"/>
        <v>0</v>
      </c>
      <c r="AF111" s="36">
        <f t="shared" si="124"/>
        <v>0</v>
      </c>
      <c r="AG111" s="36">
        <f t="shared" si="125"/>
        <v>0</v>
      </c>
      <c r="AH111" s="36">
        <f t="shared" si="126"/>
        <v>0</v>
      </c>
      <c r="AI111" s="36">
        <f t="shared" si="127"/>
        <v>0</v>
      </c>
      <c r="AJ111" s="36">
        <f t="shared" si="128"/>
        <v>0</v>
      </c>
      <c r="AK111" s="36">
        <f t="shared" si="129"/>
        <v>0</v>
      </c>
      <c r="AL111" s="36">
        <f t="shared" si="130"/>
        <v>0</v>
      </c>
      <c r="AM111" s="36">
        <f t="shared" si="131"/>
        <v>0</v>
      </c>
      <c r="AN111" s="36">
        <f t="shared" si="132"/>
        <v>0</v>
      </c>
      <c r="AO111" s="36">
        <f t="shared" si="133"/>
        <v>0</v>
      </c>
      <c r="AP111" s="36">
        <f t="shared" si="134"/>
        <v>0</v>
      </c>
      <c r="AQ111" s="36">
        <f t="shared" si="135"/>
        <v>0</v>
      </c>
      <c r="AR111" s="36">
        <f t="shared" si="136"/>
        <v>0</v>
      </c>
      <c r="AS111" s="36">
        <f t="shared" si="137"/>
        <v>0</v>
      </c>
      <c r="AT111" s="36">
        <f t="shared" si="138"/>
        <v>0</v>
      </c>
      <c r="AU111" s="36">
        <f t="shared" si="139"/>
        <v>0</v>
      </c>
      <c r="AV111" s="36">
        <f t="shared" si="140"/>
        <v>0</v>
      </c>
      <c r="AW111" s="36">
        <f t="shared" si="141"/>
        <v>0</v>
      </c>
      <c r="AX111" s="36">
        <f t="shared" si="142"/>
        <v>0</v>
      </c>
      <c r="AY111" s="36">
        <f t="shared" si="143"/>
        <v>0</v>
      </c>
      <c r="AZ111" s="36">
        <f t="shared" si="144"/>
        <v>0</v>
      </c>
      <c r="BA111" s="36">
        <f t="shared" si="145"/>
        <v>0</v>
      </c>
      <c r="BB111" s="36">
        <f t="shared" si="146"/>
        <v>0</v>
      </c>
      <c r="BC111" s="36">
        <f t="shared" si="147"/>
        <v>0</v>
      </c>
      <c r="BD111" s="36">
        <f t="shared" si="148"/>
        <v>0</v>
      </c>
      <c r="BE111" s="36">
        <f t="shared" si="149"/>
        <v>0</v>
      </c>
      <c r="BF111" s="36">
        <f t="shared" si="150"/>
        <v>0</v>
      </c>
      <c r="BG111" s="36">
        <f t="shared" si="151"/>
        <v>0</v>
      </c>
      <c r="BH111" s="36">
        <f t="shared" si="152"/>
        <v>0</v>
      </c>
      <c r="BI111" s="36">
        <f t="shared" si="153"/>
        <v>0</v>
      </c>
      <c r="BJ111" s="36">
        <f t="shared" si="154"/>
        <v>0</v>
      </c>
      <c r="BK111" s="36">
        <f t="shared" si="155"/>
        <v>0</v>
      </c>
    </row>
    <row r="112" spans="2:63" x14ac:dyDescent="0.25">
      <c r="B112" t="str">
        <f t="shared" si="95"/>
        <v>Servizio 17</v>
      </c>
      <c r="C112" s="35">
        <v>0</v>
      </c>
      <c r="D112" s="36">
        <f t="shared" si="96"/>
        <v>0</v>
      </c>
      <c r="E112" s="36">
        <f t="shared" si="97"/>
        <v>0</v>
      </c>
      <c r="F112" s="36">
        <f t="shared" si="98"/>
        <v>0</v>
      </c>
      <c r="G112" s="36">
        <f t="shared" si="99"/>
        <v>0</v>
      </c>
      <c r="H112" s="36">
        <f t="shared" si="100"/>
        <v>0</v>
      </c>
      <c r="I112" s="36">
        <f t="shared" si="101"/>
        <v>0</v>
      </c>
      <c r="J112" s="36">
        <f t="shared" si="102"/>
        <v>0</v>
      </c>
      <c r="K112" s="36">
        <f t="shared" si="103"/>
        <v>0</v>
      </c>
      <c r="L112" s="36">
        <f t="shared" si="104"/>
        <v>0</v>
      </c>
      <c r="M112" s="36">
        <f t="shared" si="105"/>
        <v>0</v>
      </c>
      <c r="N112" s="36">
        <f t="shared" si="106"/>
        <v>0</v>
      </c>
      <c r="O112" s="36">
        <f t="shared" si="107"/>
        <v>0</v>
      </c>
      <c r="P112" s="36">
        <f t="shared" si="108"/>
        <v>0</v>
      </c>
      <c r="Q112" s="36">
        <f t="shared" si="109"/>
        <v>0</v>
      </c>
      <c r="R112" s="36">
        <f t="shared" si="110"/>
        <v>0</v>
      </c>
      <c r="S112" s="36">
        <f t="shared" si="111"/>
        <v>0</v>
      </c>
      <c r="T112" s="36">
        <f t="shared" si="112"/>
        <v>0</v>
      </c>
      <c r="U112" s="36">
        <f t="shared" si="113"/>
        <v>0</v>
      </c>
      <c r="V112" s="36">
        <f t="shared" si="114"/>
        <v>0</v>
      </c>
      <c r="W112" s="36">
        <f t="shared" si="115"/>
        <v>0</v>
      </c>
      <c r="X112" s="36">
        <f t="shared" si="116"/>
        <v>0</v>
      </c>
      <c r="Y112" s="36">
        <f t="shared" si="117"/>
        <v>0</v>
      </c>
      <c r="Z112" s="36">
        <f t="shared" si="118"/>
        <v>0</v>
      </c>
      <c r="AA112" s="36">
        <f t="shared" si="119"/>
        <v>0</v>
      </c>
      <c r="AB112" s="36">
        <f t="shared" si="120"/>
        <v>0</v>
      </c>
      <c r="AC112" s="36">
        <f t="shared" si="121"/>
        <v>0</v>
      </c>
      <c r="AD112" s="36">
        <f t="shared" si="122"/>
        <v>0</v>
      </c>
      <c r="AE112" s="36">
        <f t="shared" si="123"/>
        <v>0</v>
      </c>
      <c r="AF112" s="36">
        <f t="shared" si="124"/>
        <v>0</v>
      </c>
      <c r="AG112" s="36">
        <f t="shared" si="125"/>
        <v>0</v>
      </c>
      <c r="AH112" s="36">
        <f t="shared" si="126"/>
        <v>0</v>
      </c>
      <c r="AI112" s="36">
        <f t="shared" si="127"/>
        <v>0</v>
      </c>
      <c r="AJ112" s="36">
        <f t="shared" si="128"/>
        <v>0</v>
      </c>
      <c r="AK112" s="36">
        <f t="shared" si="129"/>
        <v>0</v>
      </c>
      <c r="AL112" s="36">
        <f t="shared" si="130"/>
        <v>0</v>
      </c>
      <c r="AM112" s="36">
        <f t="shared" si="131"/>
        <v>0</v>
      </c>
      <c r="AN112" s="36">
        <f t="shared" si="132"/>
        <v>0</v>
      </c>
      <c r="AO112" s="36">
        <f t="shared" si="133"/>
        <v>0</v>
      </c>
      <c r="AP112" s="36">
        <f t="shared" si="134"/>
        <v>0</v>
      </c>
      <c r="AQ112" s="36">
        <f t="shared" si="135"/>
        <v>0</v>
      </c>
      <c r="AR112" s="36">
        <f t="shared" si="136"/>
        <v>0</v>
      </c>
      <c r="AS112" s="36">
        <f t="shared" si="137"/>
        <v>0</v>
      </c>
      <c r="AT112" s="36">
        <f t="shared" si="138"/>
        <v>0</v>
      </c>
      <c r="AU112" s="36">
        <f t="shared" si="139"/>
        <v>0</v>
      </c>
      <c r="AV112" s="36">
        <f t="shared" si="140"/>
        <v>0</v>
      </c>
      <c r="AW112" s="36">
        <f t="shared" si="141"/>
        <v>0</v>
      </c>
      <c r="AX112" s="36">
        <f t="shared" si="142"/>
        <v>0</v>
      </c>
      <c r="AY112" s="36">
        <f t="shared" si="143"/>
        <v>0</v>
      </c>
      <c r="AZ112" s="36">
        <f t="shared" si="144"/>
        <v>0</v>
      </c>
      <c r="BA112" s="36">
        <f t="shared" si="145"/>
        <v>0</v>
      </c>
      <c r="BB112" s="36">
        <f t="shared" si="146"/>
        <v>0</v>
      </c>
      <c r="BC112" s="36">
        <f t="shared" si="147"/>
        <v>0</v>
      </c>
      <c r="BD112" s="36">
        <f t="shared" si="148"/>
        <v>0</v>
      </c>
      <c r="BE112" s="36">
        <f t="shared" si="149"/>
        <v>0</v>
      </c>
      <c r="BF112" s="36">
        <f t="shared" si="150"/>
        <v>0</v>
      </c>
      <c r="BG112" s="36">
        <f t="shared" si="151"/>
        <v>0</v>
      </c>
      <c r="BH112" s="36">
        <f t="shared" si="152"/>
        <v>0</v>
      </c>
      <c r="BI112" s="36">
        <f t="shared" si="153"/>
        <v>0</v>
      </c>
      <c r="BJ112" s="36">
        <f t="shared" si="154"/>
        <v>0</v>
      </c>
      <c r="BK112" s="36">
        <f t="shared" si="155"/>
        <v>0</v>
      </c>
    </row>
    <row r="113" spans="2:63" x14ac:dyDescent="0.25">
      <c r="B113" t="str">
        <f t="shared" si="95"/>
        <v>Servizio 18</v>
      </c>
      <c r="C113" s="35">
        <v>0</v>
      </c>
      <c r="D113" s="36">
        <f t="shared" si="96"/>
        <v>0</v>
      </c>
      <c r="E113" s="36">
        <f t="shared" si="97"/>
        <v>0</v>
      </c>
      <c r="F113" s="36">
        <f t="shared" si="98"/>
        <v>0</v>
      </c>
      <c r="G113" s="36">
        <f t="shared" si="99"/>
        <v>0</v>
      </c>
      <c r="H113" s="36">
        <f t="shared" si="100"/>
        <v>0</v>
      </c>
      <c r="I113" s="36">
        <f t="shared" si="101"/>
        <v>0</v>
      </c>
      <c r="J113" s="36">
        <f t="shared" si="102"/>
        <v>0</v>
      </c>
      <c r="K113" s="36">
        <f t="shared" si="103"/>
        <v>0</v>
      </c>
      <c r="L113" s="36">
        <f t="shared" si="104"/>
        <v>0</v>
      </c>
      <c r="M113" s="36">
        <f t="shared" si="105"/>
        <v>0</v>
      </c>
      <c r="N113" s="36">
        <f t="shared" si="106"/>
        <v>0</v>
      </c>
      <c r="O113" s="36">
        <f t="shared" si="107"/>
        <v>0</v>
      </c>
      <c r="P113" s="36">
        <f t="shared" si="108"/>
        <v>0</v>
      </c>
      <c r="Q113" s="36">
        <f t="shared" si="109"/>
        <v>0</v>
      </c>
      <c r="R113" s="36">
        <f t="shared" si="110"/>
        <v>0</v>
      </c>
      <c r="S113" s="36">
        <f t="shared" si="111"/>
        <v>0</v>
      </c>
      <c r="T113" s="36">
        <f t="shared" si="112"/>
        <v>0</v>
      </c>
      <c r="U113" s="36">
        <f t="shared" si="113"/>
        <v>0</v>
      </c>
      <c r="V113" s="36">
        <f t="shared" si="114"/>
        <v>0</v>
      </c>
      <c r="W113" s="36">
        <f t="shared" si="115"/>
        <v>0</v>
      </c>
      <c r="X113" s="36">
        <f t="shared" si="116"/>
        <v>0</v>
      </c>
      <c r="Y113" s="36">
        <f t="shared" si="117"/>
        <v>0</v>
      </c>
      <c r="Z113" s="36">
        <f t="shared" si="118"/>
        <v>0</v>
      </c>
      <c r="AA113" s="36">
        <f t="shared" si="119"/>
        <v>0</v>
      </c>
      <c r="AB113" s="36">
        <f t="shared" si="120"/>
        <v>0</v>
      </c>
      <c r="AC113" s="36">
        <f t="shared" si="121"/>
        <v>0</v>
      </c>
      <c r="AD113" s="36">
        <f t="shared" si="122"/>
        <v>0</v>
      </c>
      <c r="AE113" s="36">
        <f t="shared" si="123"/>
        <v>0</v>
      </c>
      <c r="AF113" s="36">
        <f t="shared" si="124"/>
        <v>0</v>
      </c>
      <c r="AG113" s="36">
        <f t="shared" si="125"/>
        <v>0</v>
      </c>
      <c r="AH113" s="36">
        <f t="shared" si="126"/>
        <v>0</v>
      </c>
      <c r="AI113" s="36">
        <f t="shared" si="127"/>
        <v>0</v>
      </c>
      <c r="AJ113" s="36">
        <f t="shared" si="128"/>
        <v>0</v>
      </c>
      <c r="AK113" s="36">
        <f t="shared" si="129"/>
        <v>0</v>
      </c>
      <c r="AL113" s="36">
        <f t="shared" si="130"/>
        <v>0</v>
      </c>
      <c r="AM113" s="36">
        <f t="shared" si="131"/>
        <v>0</v>
      </c>
      <c r="AN113" s="36">
        <f t="shared" si="132"/>
        <v>0</v>
      </c>
      <c r="AO113" s="36">
        <f t="shared" si="133"/>
        <v>0</v>
      </c>
      <c r="AP113" s="36">
        <f t="shared" si="134"/>
        <v>0</v>
      </c>
      <c r="AQ113" s="36">
        <f t="shared" si="135"/>
        <v>0</v>
      </c>
      <c r="AR113" s="36">
        <f t="shared" si="136"/>
        <v>0</v>
      </c>
      <c r="AS113" s="36">
        <f t="shared" si="137"/>
        <v>0</v>
      </c>
      <c r="AT113" s="36">
        <f t="shared" si="138"/>
        <v>0</v>
      </c>
      <c r="AU113" s="36">
        <f t="shared" si="139"/>
        <v>0</v>
      </c>
      <c r="AV113" s="36">
        <f t="shared" si="140"/>
        <v>0</v>
      </c>
      <c r="AW113" s="36">
        <f t="shared" si="141"/>
        <v>0</v>
      </c>
      <c r="AX113" s="36">
        <f t="shared" si="142"/>
        <v>0</v>
      </c>
      <c r="AY113" s="36">
        <f t="shared" si="143"/>
        <v>0</v>
      </c>
      <c r="AZ113" s="36">
        <f t="shared" si="144"/>
        <v>0</v>
      </c>
      <c r="BA113" s="36">
        <f t="shared" si="145"/>
        <v>0</v>
      </c>
      <c r="BB113" s="36">
        <f t="shared" si="146"/>
        <v>0</v>
      </c>
      <c r="BC113" s="36">
        <f t="shared" si="147"/>
        <v>0</v>
      </c>
      <c r="BD113" s="36">
        <f t="shared" si="148"/>
        <v>0</v>
      </c>
      <c r="BE113" s="36">
        <f t="shared" si="149"/>
        <v>0</v>
      </c>
      <c r="BF113" s="36">
        <f t="shared" si="150"/>
        <v>0</v>
      </c>
      <c r="BG113" s="36">
        <f t="shared" si="151"/>
        <v>0</v>
      </c>
      <c r="BH113" s="36">
        <f t="shared" si="152"/>
        <v>0</v>
      </c>
      <c r="BI113" s="36">
        <f t="shared" si="153"/>
        <v>0</v>
      </c>
      <c r="BJ113" s="36">
        <f t="shared" si="154"/>
        <v>0</v>
      </c>
      <c r="BK113" s="36">
        <f t="shared" si="155"/>
        <v>0</v>
      </c>
    </row>
    <row r="114" spans="2:63" x14ac:dyDescent="0.25">
      <c r="B114" t="str">
        <f t="shared" si="95"/>
        <v>Servizio 19</v>
      </c>
      <c r="C114" s="35">
        <v>0</v>
      </c>
      <c r="D114" s="36">
        <f t="shared" si="96"/>
        <v>0</v>
      </c>
      <c r="E114" s="36">
        <f t="shared" si="97"/>
        <v>0</v>
      </c>
      <c r="F114" s="36">
        <f t="shared" si="98"/>
        <v>0</v>
      </c>
      <c r="G114" s="36">
        <f t="shared" si="99"/>
        <v>0</v>
      </c>
      <c r="H114" s="36">
        <f t="shared" si="100"/>
        <v>0</v>
      </c>
      <c r="I114" s="36">
        <f t="shared" si="101"/>
        <v>0</v>
      </c>
      <c r="J114" s="36">
        <f t="shared" si="102"/>
        <v>0</v>
      </c>
      <c r="K114" s="36">
        <f t="shared" si="103"/>
        <v>0</v>
      </c>
      <c r="L114" s="36">
        <f t="shared" si="104"/>
        <v>0</v>
      </c>
      <c r="M114" s="36">
        <f t="shared" si="105"/>
        <v>0</v>
      </c>
      <c r="N114" s="36">
        <f t="shared" si="106"/>
        <v>0</v>
      </c>
      <c r="O114" s="36">
        <f t="shared" si="107"/>
        <v>0</v>
      </c>
      <c r="P114" s="36">
        <f t="shared" si="108"/>
        <v>0</v>
      </c>
      <c r="Q114" s="36">
        <f t="shared" si="109"/>
        <v>0</v>
      </c>
      <c r="R114" s="36">
        <f t="shared" si="110"/>
        <v>0</v>
      </c>
      <c r="S114" s="36">
        <f t="shared" si="111"/>
        <v>0</v>
      </c>
      <c r="T114" s="36">
        <f t="shared" si="112"/>
        <v>0</v>
      </c>
      <c r="U114" s="36">
        <f t="shared" si="113"/>
        <v>0</v>
      </c>
      <c r="V114" s="36">
        <f t="shared" si="114"/>
        <v>0</v>
      </c>
      <c r="W114" s="36">
        <f t="shared" si="115"/>
        <v>0</v>
      </c>
      <c r="X114" s="36">
        <f t="shared" si="116"/>
        <v>0</v>
      </c>
      <c r="Y114" s="36">
        <f t="shared" si="117"/>
        <v>0</v>
      </c>
      <c r="Z114" s="36">
        <f t="shared" si="118"/>
        <v>0</v>
      </c>
      <c r="AA114" s="36">
        <f t="shared" si="119"/>
        <v>0</v>
      </c>
      <c r="AB114" s="36">
        <f t="shared" si="120"/>
        <v>0</v>
      </c>
      <c r="AC114" s="36">
        <f t="shared" si="121"/>
        <v>0</v>
      </c>
      <c r="AD114" s="36">
        <f t="shared" si="122"/>
        <v>0</v>
      </c>
      <c r="AE114" s="36">
        <f t="shared" si="123"/>
        <v>0</v>
      </c>
      <c r="AF114" s="36">
        <f t="shared" si="124"/>
        <v>0</v>
      </c>
      <c r="AG114" s="36">
        <f t="shared" si="125"/>
        <v>0</v>
      </c>
      <c r="AH114" s="36">
        <f t="shared" si="126"/>
        <v>0</v>
      </c>
      <c r="AI114" s="36">
        <f t="shared" si="127"/>
        <v>0</v>
      </c>
      <c r="AJ114" s="36">
        <f t="shared" si="128"/>
        <v>0</v>
      </c>
      <c r="AK114" s="36">
        <f t="shared" si="129"/>
        <v>0</v>
      </c>
      <c r="AL114" s="36">
        <f t="shared" si="130"/>
        <v>0</v>
      </c>
      <c r="AM114" s="36">
        <f t="shared" si="131"/>
        <v>0</v>
      </c>
      <c r="AN114" s="36">
        <f t="shared" si="132"/>
        <v>0</v>
      </c>
      <c r="AO114" s="36">
        <f t="shared" si="133"/>
        <v>0</v>
      </c>
      <c r="AP114" s="36">
        <f t="shared" si="134"/>
        <v>0</v>
      </c>
      <c r="AQ114" s="36">
        <f t="shared" si="135"/>
        <v>0</v>
      </c>
      <c r="AR114" s="36">
        <f t="shared" si="136"/>
        <v>0</v>
      </c>
      <c r="AS114" s="36">
        <f t="shared" si="137"/>
        <v>0</v>
      </c>
      <c r="AT114" s="36">
        <f t="shared" si="138"/>
        <v>0</v>
      </c>
      <c r="AU114" s="36">
        <f t="shared" si="139"/>
        <v>0</v>
      </c>
      <c r="AV114" s="36">
        <f t="shared" si="140"/>
        <v>0</v>
      </c>
      <c r="AW114" s="36">
        <f t="shared" si="141"/>
        <v>0</v>
      </c>
      <c r="AX114" s="36">
        <f t="shared" si="142"/>
        <v>0</v>
      </c>
      <c r="AY114" s="36">
        <f t="shared" si="143"/>
        <v>0</v>
      </c>
      <c r="AZ114" s="36">
        <f t="shared" si="144"/>
        <v>0</v>
      </c>
      <c r="BA114" s="36">
        <f t="shared" si="145"/>
        <v>0</v>
      </c>
      <c r="BB114" s="36">
        <f t="shared" si="146"/>
        <v>0</v>
      </c>
      <c r="BC114" s="36">
        <f t="shared" si="147"/>
        <v>0</v>
      </c>
      <c r="BD114" s="36">
        <f t="shared" si="148"/>
        <v>0</v>
      </c>
      <c r="BE114" s="36">
        <f t="shared" si="149"/>
        <v>0</v>
      </c>
      <c r="BF114" s="36">
        <f t="shared" si="150"/>
        <v>0</v>
      </c>
      <c r="BG114" s="36">
        <f t="shared" si="151"/>
        <v>0</v>
      </c>
      <c r="BH114" s="36">
        <f t="shared" si="152"/>
        <v>0</v>
      </c>
      <c r="BI114" s="36">
        <f t="shared" si="153"/>
        <v>0</v>
      </c>
      <c r="BJ114" s="36">
        <f t="shared" si="154"/>
        <v>0</v>
      </c>
      <c r="BK114" s="36">
        <f t="shared" si="155"/>
        <v>0</v>
      </c>
    </row>
    <row r="115" spans="2:63" x14ac:dyDescent="0.25">
      <c r="B115" t="str">
        <f t="shared" si="95"/>
        <v>Servizio 20</v>
      </c>
      <c r="C115" s="35">
        <v>0</v>
      </c>
      <c r="D115" s="36">
        <f t="shared" si="96"/>
        <v>0</v>
      </c>
      <c r="E115" s="36">
        <f t="shared" si="97"/>
        <v>0</v>
      </c>
      <c r="F115" s="36">
        <f t="shared" si="98"/>
        <v>0</v>
      </c>
      <c r="G115" s="36">
        <f t="shared" si="99"/>
        <v>0</v>
      </c>
      <c r="H115" s="36">
        <f t="shared" si="100"/>
        <v>0</v>
      </c>
      <c r="I115" s="36">
        <f t="shared" si="101"/>
        <v>0</v>
      </c>
      <c r="J115" s="36">
        <f t="shared" si="102"/>
        <v>0</v>
      </c>
      <c r="K115" s="36">
        <f t="shared" si="103"/>
        <v>0</v>
      </c>
      <c r="L115" s="36">
        <f t="shared" si="104"/>
        <v>0</v>
      </c>
      <c r="M115" s="36">
        <f t="shared" si="105"/>
        <v>0</v>
      </c>
      <c r="N115" s="36">
        <f t="shared" si="106"/>
        <v>0</v>
      </c>
      <c r="O115" s="36">
        <f t="shared" si="107"/>
        <v>0</v>
      </c>
      <c r="P115" s="36">
        <f t="shared" si="108"/>
        <v>0</v>
      </c>
      <c r="Q115" s="36">
        <f t="shared" si="109"/>
        <v>0</v>
      </c>
      <c r="R115" s="36">
        <f t="shared" si="110"/>
        <v>0</v>
      </c>
      <c r="S115" s="36">
        <f t="shared" si="111"/>
        <v>0</v>
      </c>
      <c r="T115" s="36">
        <f t="shared" si="112"/>
        <v>0</v>
      </c>
      <c r="U115" s="36">
        <f t="shared" si="113"/>
        <v>0</v>
      </c>
      <c r="V115" s="36">
        <f t="shared" si="114"/>
        <v>0</v>
      </c>
      <c r="W115" s="36">
        <f t="shared" si="115"/>
        <v>0</v>
      </c>
      <c r="X115" s="36">
        <f t="shared" si="116"/>
        <v>0</v>
      </c>
      <c r="Y115" s="36">
        <f t="shared" si="117"/>
        <v>0</v>
      </c>
      <c r="Z115" s="36">
        <f t="shared" si="118"/>
        <v>0</v>
      </c>
      <c r="AA115" s="36">
        <f t="shared" si="119"/>
        <v>0</v>
      </c>
      <c r="AB115" s="36">
        <f t="shared" si="120"/>
        <v>0</v>
      </c>
      <c r="AC115" s="36">
        <f t="shared" si="121"/>
        <v>0</v>
      </c>
      <c r="AD115" s="36">
        <f t="shared" si="122"/>
        <v>0</v>
      </c>
      <c r="AE115" s="36">
        <f t="shared" si="123"/>
        <v>0</v>
      </c>
      <c r="AF115" s="36">
        <f t="shared" si="124"/>
        <v>0</v>
      </c>
      <c r="AG115" s="36">
        <f t="shared" si="125"/>
        <v>0</v>
      </c>
      <c r="AH115" s="36">
        <f t="shared" si="126"/>
        <v>0</v>
      </c>
      <c r="AI115" s="36">
        <f t="shared" si="127"/>
        <v>0</v>
      </c>
      <c r="AJ115" s="36">
        <f t="shared" si="128"/>
        <v>0</v>
      </c>
      <c r="AK115" s="36">
        <f t="shared" si="129"/>
        <v>0</v>
      </c>
      <c r="AL115" s="36">
        <f t="shared" si="130"/>
        <v>0</v>
      </c>
      <c r="AM115" s="36">
        <f t="shared" si="131"/>
        <v>0</v>
      </c>
      <c r="AN115" s="36">
        <f t="shared" si="132"/>
        <v>0</v>
      </c>
      <c r="AO115" s="36">
        <f t="shared" si="133"/>
        <v>0</v>
      </c>
      <c r="AP115" s="36">
        <f t="shared" si="134"/>
        <v>0</v>
      </c>
      <c r="AQ115" s="36">
        <f t="shared" si="135"/>
        <v>0</v>
      </c>
      <c r="AR115" s="36">
        <f t="shared" si="136"/>
        <v>0</v>
      </c>
      <c r="AS115" s="36">
        <f t="shared" si="137"/>
        <v>0</v>
      </c>
      <c r="AT115" s="36">
        <f t="shared" si="138"/>
        <v>0</v>
      </c>
      <c r="AU115" s="36">
        <f t="shared" si="139"/>
        <v>0</v>
      </c>
      <c r="AV115" s="36">
        <f t="shared" si="140"/>
        <v>0</v>
      </c>
      <c r="AW115" s="36">
        <f t="shared" si="141"/>
        <v>0</v>
      </c>
      <c r="AX115" s="36">
        <f t="shared" si="142"/>
        <v>0</v>
      </c>
      <c r="AY115" s="36">
        <f t="shared" si="143"/>
        <v>0</v>
      </c>
      <c r="AZ115" s="36">
        <f t="shared" si="144"/>
        <v>0</v>
      </c>
      <c r="BA115" s="36">
        <f t="shared" si="145"/>
        <v>0</v>
      </c>
      <c r="BB115" s="36">
        <f t="shared" si="146"/>
        <v>0</v>
      </c>
      <c r="BC115" s="36">
        <f t="shared" si="147"/>
        <v>0</v>
      </c>
      <c r="BD115" s="36">
        <f t="shared" si="148"/>
        <v>0</v>
      </c>
      <c r="BE115" s="36">
        <f t="shared" si="149"/>
        <v>0</v>
      </c>
      <c r="BF115" s="36">
        <f t="shared" si="150"/>
        <v>0</v>
      </c>
      <c r="BG115" s="36">
        <f t="shared" si="151"/>
        <v>0</v>
      </c>
      <c r="BH115" s="36">
        <f t="shared" si="152"/>
        <v>0</v>
      </c>
      <c r="BI115" s="36">
        <f t="shared" si="153"/>
        <v>0</v>
      </c>
      <c r="BJ115" s="36">
        <f t="shared" si="154"/>
        <v>0</v>
      </c>
      <c r="BK115" s="36">
        <f t="shared" si="155"/>
        <v>0</v>
      </c>
    </row>
    <row r="116" spans="2:63" x14ac:dyDescent="0.25">
      <c r="B116" s="40" t="s">
        <v>143</v>
      </c>
      <c r="C116" s="40"/>
      <c r="D116" s="41">
        <f>SUM(D96:D115)</f>
        <v>0</v>
      </c>
      <c r="E116" s="41">
        <f t="shared" ref="E116:AM116" si="156">SUM(E96:E115)</f>
        <v>0</v>
      </c>
      <c r="F116" s="41">
        <f t="shared" si="156"/>
        <v>0</v>
      </c>
      <c r="G116" s="41">
        <f t="shared" si="156"/>
        <v>0</v>
      </c>
      <c r="H116" s="41">
        <f t="shared" si="156"/>
        <v>0</v>
      </c>
      <c r="I116" s="41">
        <f t="shared" si="156"/>
        <v>0</v>
      </c>
      <c r="J116" s="41">
        <f t="shared" si="156"/>
        <v>0</v>
      </c>
      <c r="K116" s="41">
        <f t="shared" si="156"/>
        <v>0</v>
      </c>
      <c r="L116" s="41">
        <f t="shared" si="156"/>
        <v>0</v>
      </c>
      <c r="M116" s="41">
        <f t="shared" si="156"/>
        <v>0</v>
      </c>
      <c r="N116" s="41">
        <f t="shared" si="156"/>
        <v>0</v>
      </c>
      <c r="O116" s="41">
        <f t="shared" si="156"/>
        <v>0</v>
      </c>
      <c r="P116" s="41">
        <f t="shared" si="156"/>
        <v>0</v>
      </c>
      <c r="Q116" s="41">
        <f t="shared" si="156"/>
        <v>0</v>
      </c>
      <c r="R116" s="41">
        <f t="shared" si="156"/>
        <v>0</v>
      </c>
      <c r="S116" s="41">
        <f t="shared" si="156"/>
        <v>0</v>
      </c>
      <c r="T116" s="41">
        <f t="shared" si="156"/>
        <v>0</v>
      </c>
      <c r="U116" s="41">
        <f t="shared" si="156"/>
        <v>0</v>
      </c>
      <c r="V116" s="41">
        <f t="shared" si="156"/>
        <v>0</v>
      </c>
      <c r="W116" s="41">
        <f t="shared" si="156"/>
        <v>0</v>
      </c>
      <c r="X116" s="41">
        <f t="shared" si="156"/>
        <v>0</v>
      </c>
      <c r="Y116" s="41">
        <f t="shared" si="156"/>
        <v>0</v>
      </c>
      <c r="Z116" s="41">
        <f t="shared" si="156"/>
        <v>0</v>
      </c>
      <c r="AA116" s="41">
        <f t="shared" si="156"/>
        <v>0</v>
      </c>
      <c r="AB116" s="41">
        <f t="shared" si="156"/>
        <v>0</v>
      </c>
      <c r="AC116" s="41">
        <f t="shared" si="156"/>
        <v>0</v>
      </c>
      <c r="AD116" s="41">
        <f t="shared" si="156"/>
        <v>0</v>
      </c>
      <c r="AE116" s="41">
        <f t="shared" si="156"/>
        <v>0</v>
      </c>
      <c r="AF116" s="41">
        <f t="shared" si="156"/>
        <v>0</v>
      </c>
      <c r="AG116" s="41">
        <f t="shared" si="156"/>
        <v>0</v>
      </c>
      <c r="AH116" s="41">
        <f t="shared" si="156"/>
        <v>0</v>
      </c>
      <c r="AI116" s="41">
        <f t="shared" si="156"/>
        <v>0</v>
      </c>
      <c r="AJ116" s="41">
        <f t="shared" si="156"/>
        <v>0</v>
      </c>
      <c r="AK116" s="41">
        <f t="shared" si="156"/>
        <v>0</v>
      </c>
      <c r="AL116" s="41">
        <f t="shared" si="156"/>
        <v>0</v>
      </c>
      <c r="AM116" s="41">
        <f t="shared" si="156"/>
        <v>0</v>
      </c>
      <c r="AN116" s="41">
        <f t="shared" ref="AN116:BK116" si="157">SUM(AN96:AN115)</f>
        <v>0</v>
      </c>
      <c r="AO116" s="41">
        <f t="shared" si="157"/>
        <v>0</v>
      </c>
      <c r="AP116" s="41">
        <f t="shared" si="157"/>
        <v>0</v>
      </c>
      <c r="AQ116" s="41">
        <f t="shared" si="157"/>
        <v>0</v>
      </c>
      <c r="AR116" s="41">
        <f t="shared" si="157"/>
        <v>0</v>
      </c>
      <c r="AS116" s="41">
        <f t="shared" si="157"/>
        <v>0</v>
      </c>
      <c r="AT116" s="41">
        <f t="shared" si="157"/>
        <v>0</v>
      </c>
      <c r="AU116" s="41">
        <f t="shared" si="157"/>
        <v>0</v>
      </c>
      <c r="AV116" s="41">
        <f t="shared" si="157"/>
        <v>0</v>
      </c>
      <c r="AW116" s="41">
        <f t="shared" si="157"/>
        <v>0</v>
      </c>
      <c r="AX116" s="41">
        <f t="shared" si="157"/>
        <v>0</v>
      </c>
      <c r="AY116" s="41">
        <f t="shared" si="157"/>
        <v>0</v>
      </c>
      <c r="AZ116" s="41">
        <f t="shared" si="157"/>
        <v>0</v>
      </c>
      <c r="BA116" s="41">
        <f t="shared" si="157"/>
        <v>0</v>
      </c>
      <c r="BB116" s="41">
        <f t="shared" si="157"/>
        <v>0</v>
      </c>
      <c r="BC116" s="41">
        <f t="shared" si="157"/>
        <v>0</v>
      </c>
      <c r="BD116" s="41">
        <f t="shared" si="157"/>
        <v>0</v>
      </c>
      <c r="BE116" s="41">
        <f t="shared" si="157"/>
        <v>0</v>
      </c>
      <c r="BF116" s="41">
        <f t="shared" si="157"/>
        <v>0</v>
      </c>
      <c r="BG116" s="41">
        <f t="shared" si="157"/>
        <v>0</v>
      </c>
      <c r="BH116" s="41">
        <f t="shared" si="157"/>
        <v>0</v>
      </c>
      <c r="BI116" s="41">
        <f t="shared" si="157"/>
        <v>0</v>
      </c>
      <c r="BJ116" s="41">
        <f t="shared" si="157"/>
        <v>0</v>
      </c>
      <c r="BK116" s="41">
        <f t="shared" si="157"/>
        <v>0</v>
      </c>
    </row>
    <row r="118" spans="2:63" x14ac:dyDescent="0.25">
      <c r="B118" s="24" t="s">
        <v>147</v>
      </c>
      <c r="C118" s="24"/>
      <c r="D118" s="33" t="str">
        <f t="shared" ref="D118:AI118" si="158">+D3</f>
        <v>gen 2014</v>
      </c>
      <c r="E118" s="33">
        <f t="shared" si="158"/>
        <v>41698</v>
      </c>
      <c r="F118" s="33">
        <f t="shared" si="158"/>
        <v>41729</v>
      </c>
      <c r="G118" s="33">
        <f t="shared" si="158"/>
        <v>41759</v>
      </c>
      <c r="H118" s="33">
        <f t="shared" si="158"/>
        <v>41790</v>
      </c>
      <c r="I118" s="33">
        <f t="shared" si="158"/>
        <v>41820</v>
      </c>
      <c r="J118" s="33">
        <f t="shared" si="158"/>
        <v>41851</v>
      </c>
      <c r="K118" s="33">
        <f t="shared" si="158"/>
        <v>41882</v>
      </c>
      <c r="L118" s="33">
        <f t="shared" si="158"/>
        <v>41912</v>
      </c>
      <c r="M118" s="33">
        <f t="shared" si="158"/>
        <v>41943</v>
      </c>
      <c r="N118" s="33">
        <f t="shared" si="158"/>
        <v>41973</v>
      </c>
      <c r="O118" s="33">
        <f t="shared" si="158"/>
        <v>42004</v>
      </c>
      <c r="P118" s="33">
        <f t="shared" si="158"/>
        <v>42035</v>
      </c>
      <c r="Q118" s="33">
        <f t="shared" si="158"/>
        <v>42063</v>
      </c>
      <c r="R118" s="33">
        <f t="shared" si="158"/>
        <v>42094</v>
      </c>
      <c r="S118" s="33">
        <f t="shared" si="158"/>
        <v>42124</v>
      </c>
      <c r="T118" s="33">
        <f t="shared" si="158"/>
        <v>42155</v>
      </c>
      <c r="U118" s="33">
        <f t="shared" si="158"/>
        <v>42185</v>
      </c>
      <c r="V118" s="33">
        <f t="shared" si="158"/>
        <v>42216</v>
      </c>
      <c r="W118" s="33">
        <f t="shared" si="158"/>
        <v>42247</v>
      </c>
      <c r="X118" s="33">
        <f t="shared" si="158"/>
        <v>42277</v>
      </c>
      <c r="Y118" s="33">
        <f t="shared" si="158"/>
        <v>42308</v>
      </c>
      <c r="Z118" s="33">
        <f t="shared" si="158"/>
        <v>42338</v>
      </c>
      <c r="AA118" s="33">
        <f t="shared" si="158"/>
        <v>42369</v>
      </c>
      <c r="AB118" s="33">
        <f t="shared" si="158"/>
        <v>42400</v>
      </c>
      <c r="AC118" s="33">
        <f t="shared" si="158"/>
        <v>42429</v>
      </c>
      <c r="AD118" s="33">
        <f t="shared" si="158"/>
        <v>42460</v>
      </c>
      <c r="AE118" s="33">
        <f t="shared" si="158"/>
        <v>42490</v>
      </c>
      <c r="AF118" s="33">
        <f t="shared" si="158"/>
        <v>42521</v>
      </c>
      <c r="AG118" s="33">
        <f t="shared" si="158"/>
        <v>42551</v>
      </c>
      <c r="AH118" s="33">
        <f t="shared" si="158"/>
        <v>42582</v>
      </c>
      <c r="AI118" s="33">
        <f t="shared" si="158"/>
        <v>42613</v>
      </c>
      <c r="AJ118" s="33">
        <f t="shared" ref="AJ118:BK118" si="159">+AJ3</f>
        <v>42643</v>
      </c>
      <c r="AK118" s="33">
        <f t="shared" si="159"/>
        <v>42674</v>
      </c>
      <c r="AL118" s="33">
        <f t="shared" si="159"/>
        <v>42704</v>
      </c>
      <c r="AM118" s="33">
        <f t="shared" si="159"/>
        <v>42735</v>
      </c>
      <c r="AN118" s="33">
        <f t="shared" si="159"/>
        <v>42766</v>
      </c>
      <c r="AO118" s="33">
        <f t="shared" si="159"/>
        <v>42794</v>
      </c>
      <c r="AP118" s="33">
        <f t="shared" si="159"/>
        <v>42825</v>
      </c>
      <c r="AQ118" s="33">
        <f t="shared" si="159"/>
        <v>42855</v>
      </c>
      <c r="AR118" s="33">
        <f t="shared" si="159"/>
        <v>42886</v>
      </c>
      <c r="AS118" s="33">
        <f t="shared" si="159"/>
        <v>42916</v>
      </c>
      <c r="AT118" s="33">
        <f t="shared" si="159"/>
        <v>42947</v>
      </c>
      <c r="AU118" s="33">
        <f t="shared" si="159"/>
        <v>42978</v>
      </c>
      <c r="AV118" s="33">
        <f t="shared" si="159"/>
        <v>43008</v>
      </c>
      <c r="AW118" s="33">
        <f t="shared" si="159"/>
        <v>43039</v>
      </c>
      <c r="AX118" s="33">
        <f t="shared" si="159"/>
        <v>43069</v>
      </c>
      <c r="AY118" s="33">
        <f t="shared" si="159"/>
        <v>43100</v>
      </c>
      <c r="AZ118" s="33">
        <f t="shared" si="159"/>
        <v>43131</v>
      </c>
      <c r="BA118" s="33">
        <f t="shared" si="159"/>
        <v>43159</v>
      </c>
      <c r="BB118" s="33">
        <f t="shared" si="159"/>
        <v>43190</v>
      </c>
      <c r="BC118" s="33">
        <f t="shared" si="159"/>
        <v>43220</v>
      </c>
      <c r="BD118" s="33">
        <f t="shared" si="159"/>
        <v>43251</v>
      </c>
      <c r="BE118" s="33">
        <f t="shared" si="159"/>
        <v>43281</v>
      </c>
      <c r="BF118" s="33">
        <f t="shared" si="159"/>
        <v>43312</v>
      </c>
      <c r="BG118" s="33">
        <f t="shared" si="159"/>
        <v>43343</v>
      </c>
      <c r="BH118" s="33">
        <f t="shared" si="159"/>
        <v>43373</v>
      </c>
      <c r="BI118" s="33">
        <f t="shared" si="159"/>
        <v>43404</v>
      </c>
      <c r="BJ118" s="33">
        <f t="shared" si="159"/>
        <v>43434</v>
      </c>
      <c r="BK118" s="33">
        <f t="shared" si="159"/>
        <v>43465</v>
      </c>
    </row>
    <row r="119" spans="2:63" x14ac:dyDescent="0.25">
      <c r="B119" t="str">
        <f>+B96</f>
        <v>Servizio 1</v>
      </c>
      <c r="D119" s="36">
        <f t="shared" ref="D119:D138" si="160">+D49+D73-D96</f>
        <v>0</v>
      </c>
      <c r="E119" s="36">
        <f t="shared" ref="E119:AJ119" si="161">+E49+E73-(E96-D96)</f>
        <v>0</v>
      </c>
      <c r="F119" s="36">
        <f t="shared" si="161"/>
        <v>0</v>
      </c>
      <c r="G119" s="36">
        <f t="shared" si="161"/>
        <v>0</v>
      </c>
      <c r="H119" s="36">
        <f t="shared" si="161"/>
        <v>0</v>
      </c>
      <c r="I119" s="36">
        <f t="shared" si="161"/>
        <v>0</v>
      </c>
      <c r="J119" s="36">
        <f t="shared" si="161"/>
        <v>0</v>
      </c>
      <c r="K119" s="36">
        <f t="shared" si="161"/>
        <v>0</v>
      </c>
      <c r="L119" s="36">
        <f t="shared" si="161"/>
        <v>0</v>
      </c>
      <c r="M119" s="36">
        <f t="shared" si="161"/>
        <v>0</v>
      </c>
      <c r="N119" s="36">
        <f t="shared" si="161"/>
        <v>0</v>
      </c>
      <c r="O119" s="36">
        <f t="shared" si="161"/>
        <v>0</v>
      </c>
      <c r="P119" s="36">
        <f t="shared" si="161"/>
        <v>0</v>
      </c>
      <c r="Q119" s="36">
        <f t="shared" si="161"/>
        <v>0</v>
      </c>
      <c r="R119" s="36">
        <f t="shared" si="161"/>
        <v>0</v>
      </c>
      <c r="S119" s="36">
        <f t="shared" si="161"/>
        <v>0</v>
      </c>
      <c r="T119" s="36">
        <f t="shared" si="161"/>
        <v>0</v>
      </c>
      <c r="U119" s="36">
        <f t="shared" si="161"/>
        <v>0</v>
      </c>
      <c r="V119" s="36">
        <f t="shared" si="161"/>
        <v>0</v>
      </c>
      <c r="W119" s="36">
        <f t="shared" si="161"/>
        <v>0</v>
      </c>
      <c r="X119" s="36">
        <f t="shared" si="161"/>
        <v>0</v>
      </c>
      <c r="Y119" s="36">
        <f t="shared" si="161"/>
        <v>0</v>
      </c>
      <c r="Z119" s="36">
        <f t="shared" si="161"/>
        <v>0</v>
      </c>
      <c r="AA119" s="36">
        <f t="shared" si="161"/>
        <v>0</v>
      </c>
      <c r="AB119" s="36">
        <f t="shared" si="161"/>
        <v>0</v>
      </c>
      <c r="AC119" s="36">
        <f t="shared" si="161"/>
        <v>0</v>
      </c>
      <c r="AD119" s="36">
        <f t="shared" si="161"/>
        <v>0</v>
      </c>
      <c r="AE119" s="36">
        <f t="shared" si="161"/>
        <v>0</v>
      </c>
      <c r="AF119" s="36">
        <f t="shared" si="161"/>
        <v>0</v>
      </c>
      <c r="AG119" s="36">
        <f t="shared" si="161"/>
        <v>0</v>
      </c>
      <c r="AH119" s="36">
        <f t="shared" si="161"/>
        <v>0</v>
      </c>
      <c r="AI119" s="36">
        <f t="shared" si="161"/>
        <v>0</v>
      </c>
      <c r="AJ119" s="36">
        <f t="shared" si="161"/>
        <v>0</v>
      </c>
      <c r="AK119" s="36">
        <f t="shared" ref="AK119:BK119" si="162">+AK49+AK73-(AK96-AJ96)</f>
        <v>0</v>
      </c>
      <c r="AL119" s="36">
        <f t="shared" si="162"/>
        <v>0</v>
      </c>
      <c r="AM119" s="36">
        <f t="shared" si="162"/>
        <v>0</v>
      </c>
      <c r="AN119" s="36">
        <f t="shared" si="162"/>
        <v>0</v>
      </c>
      <c r="AO119" s="36">
        <f t="shared" si="162"/>
        <v>0</v>
      </c>
      <c r="AP119" s="36">
        <f t="shared" si="162"/>
        <v>0</v>
      </c>
      <c r="AQ119" s="36">
        <f t="shared" si="162"/>
        <v>0</v>
      </c>
      <c r="AR119" s="36">
        <f t="shared" si="162"/>
        <v>0</v>
      </c>
      <c r="AS119" s="36">
        <f t="shared" si="162"/>
        <v>0</v>
      </c>
      <c r="AT119" s="36">
        <f t="shared" si="162"/>
        <v>0</v>
      </c>
      <c r="AU119" s="36">
        <f t="shared" si="162"/>
        <v>0</v>
      </c>
      <c r="AV119" s="36">
        <f t="shared" si="162"/>
        <v>0</v>
      </c>
      <c r="AW119" s="36">
        <f t="shared" si="162"/>
        <v>0</v>
      </c>
      <c r="AX119" s="36">
        <f t="shared" si="162"/>
        <v>0</v>
      </c>
      <c r="AY119" s="36">
        <f t="shared" si="162"/>
        <v>0</v>
      </c>
      <c r="AZ119" s="36">
        <f t="shared" si="162"/>
        <v>0</v>
      </c>
      <c r="BA119" s="36">
        <f t="shared" si="162"/>
        <v>0</v>
      </c>
      <c r="BB119" s="36">
        <f t="shared" si="162"/>
        <v>0</v>
      </c>
      <c r="BC119" s="36">
        <f t="shared" si="162"/>
        <v>0</v>
      </c>
      <c r="BD119" s="36">
        <f t="shared" si="162"/>
        <v>0</v>
      </c>
      <c r="BE119" s="36">
        <f t="shared" si="162"/>
        <v>0</v>
      </c>
      <c r="BF119" s="36">
        <f t="shared" si="162"/>
        <v>0</v>
      </c>
      <c r="BG119" s="36">
        <f t="shared" si="162"/>
        <v>0</v>
      </c>
      <c r="BH119" s="36">
        <f t="shared" si="162"/>
        <v>0</v>
      </c>
      <c r="BI119" s="36">
        <f t="shared" si="162"/>
        <v>0</v>
      </c>
      <c r="BJ119" s="36">
        <f t="shared" si="162"/>
        <v>0</v>
      </c>
      <c r="BK119" s="36">
        <f t="shared" si="162"/>
        <v>0</v>
      </c>
    </row>
    <row r="120" spans="2:63" x14ac:dyDescent="0.25">
      <c r="B120" t="str">
        <f t="shared" ref="B120:B137" si="163">+B97</f>
        <v>Servizio 2</v>
      </c>
      <c r="D120" s="36">
        <f t="shared" si="160"/>
        <v>0</v>
      </c>
      <c r="E120" s="36">
        <f t="shared" ref="E120:AJ120" si="164">+E50+E74-(E97-D97)</f>
        <v>0</v>
      </c>
      <c r="F120" s="36">
        <f t="shared" si="164"/>
        <v>0</v>
      </c>
      <c r="G120" s="36">
        <f t="shared" si="164"/>
        <v>0</v>
      </c>
      <c r="H120" s="36">
        <f t="shared" si="164"/>
        <v>0</v>
      </c>
      <c r="I120" s="36">
        <f t="shared" si="164"/>
        <v>0</v>
      </c>
      <c r="J120" s="36">
        <f t="shared" si="164"/>
        <v>0</v>
      </c>
      <c r="K120" s="36">
        <f t="shared" si="164"/>
        <v>0</v>
      </c>
      <c r="L120" s="36">
        <f t="shared" si="164"/>
        <v>0</v>
      </c>
      <c r="M120" s="36">
        <f t="shared" si="164"/>
        <v>0</v>
      </c>
      <c r="N120" s="36">
        <f t="shared" si="164"/>
        <v>0</v>
      </c>
      <c r="O120" s="36">
        <f t="shared" si="164"/>
        <v>0</v>
      </c>
      <c r="P120" s="36">
        <f t="shared" si="164"/>
        <v>0</v>
      </c>
      <c r="Q120" s="36">
        <f t="shared" si="164"/>
        <v>0</v>
      </c>
      <c r="R120" s="36">
        <f t="shared" si="164"/>
        <v>0</v>
      </c>
      <c r="S120" s="36">
        <f t="shared" si="164"/>
        <v>0</v>
      </c>
      <c r="T120" s="36">
        <f t="shared" si="164"/>
        <v>0</v>
      </c>
      <c r="U120" s="36">
        <f t="shared" si="164"/>
        <v>0</v>
      </c>
      <c r="V120" s="36">
        <f t="shared" si="164"/>
        <v>0</v>
      </c>
      <c r="W120" s="36">
        <f t="shared" si="164"/>
        <v>0</v>
      </c>
      <c r="X120" s="36">
        <f t="shared" si="164"/>
        <v>0</v>
      </c>
      <c r="Y120" s="36">
        <f t="shared" si="164"/>
        <v>0</v>
      </c>
      <c r="Z120" s="36">
        <f t="shared" si="164"/>
        <v>0</v>
      </c>
      <c r="AA120" s="36">
        <f t="shared" si="164"/>
        <v>0</v>
      </c>
      <c r="AB120" s="36">
        <f t="shared" si="164"/>
        <v>0</v>
      </c>
      <c r="AC120" s="36">
        <f t="shared" si="164"/>
        <v>0</v>
      </c>
      <c r="AD120" s="36">
        <f t="shared" si="164"/>
        <v>0</v>
      </c>
      <c r="AE120" s="36">
        <f t="shared" si="164"/>
        <v>0</v>
      </c>
      <c r="AF120" s="36">
        <f t="shared" si="164"/>
        <v>0</v>
      </c>
      <c r="AG120" s="36">
        <f t="shared" si="164"/>
        <v>0</v>
      </c>
      <c r="AH120" s="36">
        <f t="shared" si="164"/>
        <v>0</v>
      </c>
      <c r="AI120" s="36">
        <f t="shared" si="164"/>
        <v>0</v>
      </c>
      <c r="AJ120" s="36">
        <f t="shared" si="164"/>
        <v>0</v>
      </c>
      <c r="AK120" s="36">
        <f t="shared" ref="AK120:BK120" si="165">+AK50+AK74-(AK97-AJ97)</f>
        <v>0</v>
      </c>
      <c r="AL120" s="36">
        <f t="shared" si="165"/>
        <v>0</v>
      </c>
      <c r="AM120" s="36">
        <f t="shared" si="165"/>
        <v>0</v>
      </c>
      <c r="AN120" s="36">
        <f t="shared" si="165"/>
        <v>0</v>
      </c>
      <c r="AO120" s="36">
        <f t="shared" si="165"/>
        <v>0</v>
      </c>
      <c r="AP120" s="36">
        <f t="shared" si="165"/>
        <v>0</v>
      </c>
      <c r="AQ120" s="36">
        <f t="shared" si="165"/>
        <v>0</v>
      </c>
      <c r="AR120" s="36">
        <f t="shared" si="165"/>
        <v>0</v>
      </c>
      <c r="AS120" s="36">
        <f t="shared" si="165"/>
        <v>0</v>
      </c>
      <c r="AT120" s="36">
        <f t="shared" si="165"/>
        <v>0</v>
      </c>
      <c r="AU120" s="36">
        <f t="shared" si="165"/>
        <v>0</v>
      </c>
      <c r="AV120" s="36">
        <f t="shared" si="165"/>
        <v>0</v>
      </c>
      <c r="AW120" s="36">
        <f t="shared" si="165"/>
        <v>0</v>
      </c>
      <c r="AX120" s="36">
        <f t="shared" si="165"/>
        <v>0</v>
      </c>
      <c r="AY120" s="36">
        <f t="shared" si="165"/>
        <v>0</v>
      </c>
      <c r="AZ120" s="36">
        <f t="shared" si="165"/>
        <v>0</v>
      </c>
      <c r="BA120" s="36">
        <f t="shared" si="165"/>
        <v>0</v>
      </c>
      <c r="BB120" s="36">
        <f t="shared" si="165"/>
        <v>0</v>
      </c>
      <c r="BC120" s="36">
        <f t="shared" si="165"/>
        <v>0</v>
      </c>
      <c r="BD120" s="36">
        <f t="shared" si="165"/>
        <v>0</v>
      </c>
      <c r="BE120" s="36">
        <f t="shared" si="165"/>
        <v>0</v>
      </c>
      <c r="BF120" s="36">
        <f t="shared" si="165"/>
        <v>0</v>
      </c>
      <c r="BG120" s="36">
        <f t="shared" si="165"/>
        <v>0</v>
      </c>
      <c r="BH120" s="36">
        <f t="shared" si="165"/>
        <v>0</v>
      </c>
      <c r="BI120" s="36">
        <f t="shared" si="165"/>
        <v>0</v>
      </c>
      <c r="BJ120" s="36">
        <f t="shared" si="165"/>
        <v>0</v>
      </c>
      <c r="BK120" s="36">
        <f t="shared" si="165"/>
        <v>0</v>
      </c>
    </row>
    <row r="121" spans="2:63" x14ac:dyDescent="0.25">
      <c r="B121" t="str">
        <f t="shared" si="163"/>
        <v>Servizio 3</v>
      </c>
      <c r="D121" s="36">
        <f t="shared" si="160"/>
        <v>0</v>
      </c>
      <c r="E121" s="36">
        <f t="shared" ref="E121:AJ121" si="166">+E51+E75-(E98-D98)</f>
        <v>0</v>
      </c>
      <c r="F121" s="36">
        <f t="shared" si="166"/>
        <v>0</v>
      </c>
      <c r="G121" s="36">
        <f t="shared" si="166"/>
        <v>0</v>
      </c>
      <c r="H121" s="36">
        <f t="shared" si="166"/>
        <v>0</v>
      </c>
      <c r="I121" s="36">
        <f t="shared" si="166"/>
        <v>0</v>
      </c>
      <c r="J121" s="36">
        <f t="shared" si="166"/>
        <v>0</v>
      </c>
      <c r="K121" s="36">
        <f t="shared" si="166"/>
        <v>0</v>
      </c>
      <c r="L121" s="36">
        <f t="shared" si="166"/>
        <v>0</v>
      </c>
      <c r="M121" s="36">
        <f t="shared" si="166"/>
        <v>0</v>
      </c>
      <c r="N121" s="36">
        <f t="shared" si="166"/>
        <v>0</v>
      </c>
      <c r="O121" s="36">
        <f t="shared" si="166"/>
        <v>0</v>
      </c>
      <c r="P121" s="36">
        <f t="shared" si="166"/>
        <v>0</v>
      </c>
      <c r="Q121" s="36">
        <f t="shared" si="166"/>
        <v>0</v>
      </c>
      <c r="R121" s="36">
        <f t="shared" si="166"/>
        <v>0</v>
      </c>
      <c r="S121" s="36">
        <f t="shared" si="166"/>
        <v>0</v>
      </c>
      <c r="T121" s="36">
        <f t="shared" si="166"/>
        <v>0</v>
      </c>
      <c r="U121" s="36">
        <f t="shared" si="166"/>
        <v>0</v>
      </c>
      <c r="V121" s="36">
        <f t="shared" si="166"/>
        <v>0</v>
      </c>
      <c r="W121" s="36">
        <f t="shared" si="166"/>
        <v>0</v>
      </c>
      <c r="X121" s="36">
        <f t="shared" si="166"/>
        <v>0</v>
      </c>
      <c r="Y121" s="36">
        <f t="shared" si="166"/>
        <v>0</v>
      </c>
      <c r="Z121" s="36">
        <f t="shared" si="166"/>
        <v>0</v>
      </c>
      <c r="AA121" s="36">
        <f t="shared" si="166"/>
        <v>0</v>
      </c>
      <c r="AB121" s="36">
        <f t="shared" si="166"/>
        <v>0</v>
      </c>
      <c r="AC121" s="36">
        <f t="shared" si="166"/>
        <v>0</v>
      </c>
      <c r="AD121" s="36">
        <f t="shared" si="166"/>
        <v>0</v>
      </c>
      <c r="AE121" s="36">
        <f t="shared" si="166"/>
        <v>0</v>
      </c>
      <c r="AF121" s="36">
        <f t="shared" si="166"/>
        <v>0</v>
      </c>
      <c r="AG121" s="36">
        <f t="shared" si="166"/>
        <v>0</v>
      </c>
      <c r="AH121" s="36">
        <f t="shared" si="166"/>
        <v>0</v>
      </c>
      <c r="AI121" s="36">
        <f t="shared" si="166"/>
        <v>0</v>
      </c>
      <c r="AJ121" s="36">
        <f t="shared" si="166"/>
        <v>0</v>
      </c>
      <c r="AK121" s="36">
        <f t="shared" ref="AK121:BK121" si="167">+AK51+AK75-(AK98-AJ98)</f>
        <v>0</v>
      </c>
      <c r="AL121" s="36">
        <f t="shared" si="167"/>
        <v>0</v>
      </c>
      <c r="AM121" s="36">
        <f t="shared" si="167"/>
        <v>0</v>
      </c>
      <c r="AN121" s="36">
        <f t="shared" si="167"/>
        <v>0</v>
      </c>
      <c r="AO121" s="36">
        <f t="shared" si="167"/>
        <v>0</v>
      </c>
      <c r="AP121" s="36">
        <f t="shared" si="167"/>
        <v>0</v>
      </c>
      <c r="AQ121" s="36">
        <f t="shared" si="167"/>
        <v>0</v>
      </c>
      <c r="AR121" s="36">
        <f t="shared" si="167"/>
        <v>0</v>
      </c>
      <c r="AS121" s="36">
        <f t="shared" si="167"/>
        <v>0</v>
      </c>
      <c r="AT121" s="36">
        <f t="shared" si="167"/>
        <v>0</v>
      </c>
      <c r="AU121" s="36">
        <f t="shared" si="167"/>
        <v>0</v>
      </c>
      <c r="AV121" s="36">
        <f t="shared" si="167"/>
        <v>0</v>
      </c>
      <c r="AW121" s="36">
        <f t="shared" si="167"/>
        <v>0</v>
      </c>
      <c r="AX121" s="36">
        <f t="shared" si="167"/>
        <v>0</v>
      </c>
      <c r="AY121" s="36">
        <f t="shared" si="167"/>
        <v>0</v>
      </c>
      <c r="AZ121" s="36">
        <f t="shared" si="167"/>
        <v>0</v>
      </c>
      <c r="BA121" s="36">
        <f t="shared" si="167"/>
        <v>0</v>
      </c>
      <c r="BB121" s="36">
        <f t="shared" si="167"/>
        <v>0</v>
      </c>
      <c r="BC121" s="36">
        <f t="shared" si="167"/>
        <v>0</v>
      </c>
      <c r="BD121" s="36">
        <f t="shared" si="167"/>
        <v>0</v>
      </c>
      <c r="BE121" s="36">
        <f t="shared" si="167"/>
        <v>0</v>
      </c>
      <c r="BF121" s="36">
        <f t="shared" si="167"/>
        <v>0</v>
      </c>
      <c r="BG121" s="36">
        <f t="shared" si="167"/>
        <v>0</v>
      </c>
      <c r="BH121" s="36">
        <f t="shared" si="167"/>
        <v>0</v>
      </c>
      <c r="BI121" s="36">
        <f t="shared" si="167"/>
        <v>0</v>
      </c>
      <c r="BJ121" s="36">
        <f t="shared" si="167"/>
        <v>0</v>
      </c>
      <c r="BK121" s="36">
        <f t="shared" si="167"/>
        <v>0</v>
      </c>
    </row>
    <row r="122" spans="2:63" x14ac:dyDescent="0.25">
      <c r="B122" t="str">
        <f t="shared" si="163"/>
        <v>Servizio 4</v>
      </c>
      <c r="D122" s="36">
        <f t="shared" si="160"/>
        <v>0</v>
      </c>
      <c r="E122" s="36">
        <f t="shared" ref="E122:AJ122" si="168">+E52+E76-(E99-D99)</f>
        <v>0</v>
      </c>
      <c r="F122" s="36">
        <f t="shared" si="168"/>
        <v>0</v>
      </c>
      <c r="G122" s="36">
        <f t="shared" si="168"/>
        <v>0</v>
      </c>
      <c r="H122" s="36">
        <f t="shared" si="168"/>
        <v>0</v>
      </c>
      <c r="I122" s="36">
        <f t="shared" si="168"/>
        <v>0</v>
      </c>
      <c r="J122" s="36">
        <f t="shared" si="168"/>
        <v>0</v>
      </c>
      <c r="K122" s="36">
        <f t="shared" si="168"/>
        <v>0</v>
      </c>
      <c r="L122" s="36">
        <f t="shared" si="168"/>
        <v>0</v>
      </c>
      <c r="M122" s="36">
        <f t="shared" si="168"/>
        <v>0</v>
      </c>
      <c r="N122" s="36">
        <f t="shared" si="168"/>
        <v>0</v>
      </c>
      <c r="O122" s="36">
        <f t="shared" si="168"/>
        <v>0</v>
      </c>
      <c r="P122" s="36">
        <f t="shared" si="168"/>
        <v>0</v>
      </c>
      <c r="Q122" s="36">
        <f t="shared" si="168"/>
        <v>0</v>
      </c>
      <c r="R122" s="36">
        <f t="shared" si="168"/>
        <v>0</v>
      </c>
      <c r="S122" s="36">
        <f t="shared" si="168"/>
        <v>0</v>
      </c>
      <c r="T122" s="36">
        <f t="shared" si="168"/>
        <v>0</v>
      </c>
      <c r="U122" s="36">
        <f t="shared" si="168"/>
        <v>0</v>
      </c>
      <c r="V122" s="36">
        <f t="shared" si="168"/>
        <v>0</v>
      </c>
      <c r="W122" s="36">
        <f t="shared" si="168"/>
        <v>0</v>
      </c>
      <c r="X122" s="36">
        <f t="shared" si="168"/>
        <v>0</v>
      </c>
      <c r="Y122" s="36">
        <f t="shared" si="168"/>
        <v>0</v>
      </c>
      <c r="Z122" s="36">
        <f t="shared" si="168"/>
        <v>0</v>
      </c>
      <c r="AA122" s="36">
        <f t="shared" si="168"/>
        <v>0</v>
      </c>
      <c r="AB122" s="36">
        <f t="shared" si="168"/>
        <v>0</v>
      </c>
      <c r="AC122" s="36">
        <f t="shared" si="168"/>
        <v>0</v>
      </c>
      <c r="AD122" s="36">
        <f t="shared" si="168"/>
        <v>0</v>
      </c>
      <c r="AE122" s="36">
        <f t="shared" si="168"/>
        <v>0</v>
      </c>
      <c r="AF122" s="36">
        <f t="shared" si="168"/>
        <v>0</v>
      </c>
      <c r="AG122" s="36">
        <f t="shared" si="168"/>
        <v>0</v>
      </c>
      <c r="AH122" s="36">
        <f t="shared" si="168"/>
        <v>0</v>
      </c>
      <c r="AI122" s="36">
        <f t="shared" si="168"/>
        <v>0</v>
      </c>
      <c r="AJ122" s="36">
        <f t="shared" si="168"/>
        <v>0</v>
      </c>
      <c r="AK122" s="36">
        <f t="shared" ref="AK122:BK122" si="169">+AK52+AK76-(AK99-AJ99)</f>
        <v>0</v>
      </c>
      <c r="AL122" s="36">
        <f t="shared" si="169"/>
        <v>0</v>
      </c>
      <c r="AM122" s="36">
        <f t="shared" si="169"/>
        <v>0</v>
      </c>
      <c r="AN122" s="36">
        <f t="shared" si="169"/>
        <v>0</v>
      </c>
      <c r="AO122" s="36">
        <f t="shared" si="169"/>
        <v>0</v>
      </c>
      <c r="AP122" s="36">
        <f t="shared" si="169"/>
        <v>0</v>
      </c>
      <c r="AQ122" s="36">
        <f t="shared" si="169"/>
        <v>0</v>
      </c>
      <c r="AR122" s="36">
        <f t="shared" si="169"/>
        <v>0</v>
      </c>
      <c r="AS122" s="36">
        <f t="shared" si="169"/>
        <v>0</v>
      </c>
      <c r="AT122" s="36">
        <f t="shared" si="169"/>
        <v>0</v>
      </c>
      <c r="AU122" s="36">
        <f t="shared" si="169"/>
        <v>0</v>
      </c>
      <c r="AV122" s="36">
        <f t="shared" si="169"/>
        <v>0</v>
      </c>
      <c r="AW122" s="36">
        <f t="shared" si="169"/>
        <v>0</v>
      </c>
      <c r="AX122" s="36">
        <f t="shared" si="169"/>
        <v>0</v>
      </c>
      <c r="AY122" s="36">
        <f t="shared" si="169"/>
        <v>0</v>
      </c>
      <c r="AZ122" s="36">
        <f t="shared" si="169"/>
        <v>0</v>
      </c>
      <c r="BA122" s="36">
        <f t="shared" si="169"/>
        <v>0</v>
      </c>
      <c r="BB122" s="36">
        <f t="shared" si="169"/>
        <v>0</v>
      </c>
      <c r="BC122" s="36">
        <f t="shared" si="169"/>
        <v>0</v>
      </c>
      <c r="BD122" s="36">
        <f t="shared" si="169"/>
        <v>0</v>
      </c>
      <c r="BE122" s="36">
        <f t="shared" si="169"/>
        <v>0</v>
      </c>
      <c r="BF122" s="36">
        <f t="shared" si="169"/>
        <v>0</v>
      </c>
      <c r="BG122" s="36">
        <f t="shared" si="169"/>
        <v>0</v>
      </c>
      <c r="BH122" s="36">
        <f t="shared" si="169"/>
        <v>0</v>
      </c>
      <c r="BI122" s="36">
        <f t="shared" si="169"/>
        <v>0</v>
      </c>
      <c r="BJ122" s="36">
        <f t="shared" si="169"/>
        <v>0</v>
      </c>
      <c r="BK122" s="36">
        <f t="shared" si="169"/>
        <v>0</v>
      </c>
    </row>
    <row r="123" spans="2:63" x14ac:dyDescent="0.25">
      <c r="B123" t="str">
        <f t="shared" si="163"/>
        <v>Servizio 5</v>
      </c>
      <c r="D123" s="36">
        <f t="shared" si="160"/>
        <v>0</v>
      </c>
      <c r="E123" s="36">
        <f t="shared" ref="E123:AJ123" si="170">+E53+E77-(E100-D100)</f>
        <v>0</v>
      </c>
      <c r="F123" s="36">
        <f t="shared" si="170"/>
        <v>0</v>
      </c>
      <c r="G123" s="36">
        <f t="shared" si="170"/>
        <v>0</v>
      </c>
      <c r="H123" s="36">
        <f t="shared" si="170"/>
        <v>0</v>
      </c>
      <c r="I123" s="36">
        <f t="shared" si="170"/>
        <v>0</v>
      </c>
      <c r="J123" s="36">
        <f t="shared" si="170"/>
        <v>0</v>
      </c>
      <c r="K123" s="36">
        <f t="shared" si="170"/>
        <v>0</v>
      </c>
      <c r="L123" s="36">
        <f t="shared" si="170"/>
        <v>0</v>
      </c>
      <c r="M123" s="36">
        <f t="shared" si="170"/>
        <v>0</v>
      </c>
      <c r="N123" s="36">
        <f t="shared" si="170"/>
        <v>0</v>
      </c>
      <c r="O123" s="36">
        <f t="shared" si="170"/>
        <v>0</v>
      </c>
      <c r="P123" s="36">
        <f t="shared" si="170"/>
        <v>0</v>
      </c>
      <c r="Q123" s="36">
        <f t="shared" si="170"/>
        <v>0</v>
      </c>
      <c r="R123" s="36">
        <f t="shared" si="170"/>
        <v>0</v>
      </c>
      <c r="S123" s="36">
        <f t="shared" si="170"/>
        <v>0</v>
      </c>
      <c r="T123" s="36">
        <f t="shared" si="170"/>
        <v>0</v>
      </c>
      <c r="U123" s="36">
        <f t="shared" si="170"/>
        <v>0</v>
      </c>
      <c r="V123" s="36">
        <f t="shared" si="170"/>
        <v>0</v>
      </c>
      <c r="W123" s="36">
        <f t="shared" si="170"/>
        <v>0</v>
      </c>
      <c r="X123" s="36">
        <f t="shared" si="170"/>
        <v>0</v>
      </c>
      <c r="Y123" s="36">
        <f t="shared" si="170"/>
        <v>0</v>
      </c>
      <c r="Z123" s="36">
        <f t="shared" si="170"/>
        <v>0</v>
      </c>
      <c r="AA123" s="36">
        <f t="shared" si="170"/>
        <v>0</v>
      </c>
      <c r="AB123" s="36">
        <f t="shared" si="170"/>
        <v>0</v>
      </c>
      <c r="AC123" s="36">
        <f t="shared" si="170"/>
        <v>0</v>
      </c>
      <c r="AD123" s="36">
        <f t="shared" si="170"/>
        <v>0</v>
      </c>
      <c r="AE123" s="36">
        <f t="shared" si="170"/>
        <v>0</v>
      </c>
      <c r="AF123" s="36">
        <f t="shared" si="170"/>
        <v>0</v>
      </c>
      <c r="AG123" s="36">
        <f t="shared" si="170"/>
        <v>0</v>
      </c>
      <c r="AH123" s="36">
        <f t="shared" si="170"/>
        <v>0</v>
      </c>
      <c r="AI123" s="36">
        <f t="shared" si="170"/>
        <v>0</v>
      </c>
      <c r="AJ123" s="36">
        <f t="shared" si="170"/>
        <v>0</v>
      </c>
      <c r="AK123" s="36">
        <f t="shared" ref="AK123:BK123" si="171">+AK53+AK77-(AK100-AJ100)</f>
        <v>0</v>
      </c>
      <c r="AL123" s="36">
        <f t="shared" si="171"/>
        <v>0</v>
      </c>
      <c r="AM123" s="36">
        <f t="shared" si="171"/>
        <v>0</v>
      </c>
      <c r="AN123" s="36">
        <f t="shared" si="171"/>
        <v>0</v>
      </c>
      <c r="AO123" s="36">
        <f t="shared" si="171"/>
        <v>0</v>
      </c>
      <c r="AP123" s="36">
        <f t="shared" si="171"/>
        <v>0</v>
      </c>
      <c r="AQ123" s="36">
        <f t="shared" si="171"/>
        <v>0</v>
      </c>
      <c r="AR123" s="36">
        <f t="shared" si="171"/>
        <v>0</v>
      </c>
      <c r="AS123" s="36">
        <f t="shared" si="171"/>
        <v>0</v>
      </c>
      <c r="AT123" s="36">
        <f t="shared" si="171"/>
        <v>0</v>
      </c>
      <c r="AU123" s="36">
        <f t="shared" si="171"/>
        <v>0</v>
      </c>
      <c r="AV123" s="36">
        <f t="shared" si="171"/>
        <v>0</v>
      </c>
      <c r="AW123" s="36">
        <f t="shared" si="171"/>
        <v>0</v>
      </c>
      <c r="AX123" s="36">
        <f t="shared" si="171"/>
        <v>0</v>
      </c>
      <c r="AY123" s="36">
        <f t="shared" si="171"/>
        <v>0</v>
      </c>
      <c r="AZ123" s="36">
        <f t="shared" si="171"/>
        <v>0</v>
      </c>
      <c r="BA123" s="36">
        <f t="shared" si="171"/>
        <v>0</v>
      </c>
      <c r="BB123" s="36">
        <f t="shared" si="171"/>
        <v>0</v>
      </c>
      <c r="BC123" s="36">
        <f t="shared" si="171"/>
        <v>0</v>
      </c>
      <c r="BD123" s="36">
        <f t="shared" si="171"/>
        <v>0</v>
      </c>
      <c r="BE123" s="36">
        <f t="shared" si="171"/>
        <v>0</v>
      </c>
      <c r="BF123" s="36">
        <f t="shared" si="171"/>
        <v>0</v>
      </c>
      <c r="BG123" s="36">
        <f t="shared" si="171"/>
        <v>0</v>
      </c>
      <c r="BH123" s="36">
        <f t="shared" si="171"/>
        <v>0</v>
      </c>
      <c r="BI123" s="36">
        <f t="shared" si="171"/>
        <v>0</v>
      </c>
      <c r="BJ123" s="36">
        <f t="shared" si="171"/>
        <v>0</v>
      </c>
      <c r="BK123" s="36">
        <f t="shared" si="171"/>
        <v>0</v>
      </c>
    </row>
    <row r="124" spans="2:63" x14ac:dyDescent="0.25">
      <c r="B124" t="str">
        <f t="shared" si="163"/>
        <v>Servizio 6</v>
      </c>
      <c r="D124" s="36">
        <f t="shared" si="160"/>
        <v>0</v>
      </c>
      <c r="E124" s="36">
        <f t="shared" ref="E124:AJ124" si="172">+E54+E78-(E101-D101)</f>
        <v>0</v>
      </c>
      <c r="F124" s="36">
        <f t="shared" si="172"/>
        <v>0</v>
      </c>
      <c r="G124" s="36">
        <f t="shared" si="172"/>
        <v>0</v>
      </c>
      <c r="H124" s="36">
        <f t="shared" si="172"/>
        <v>0</v>
      </c>
      <c r="I124" s="36">
        <f t="shared" si="172"/>
        <v>0</v>
      </c>
      <c r="J124" s="36">
        <f t="shared" si="172"/>
        <v>0</v>
      </c>
      <c r="K124" s="36">
        <f t="shared" si="172"/>
        <v>0</v>
      </c>
      <c r="L124" s="36">
        <f t="shared" si="172"/>
        <v>0</v>
      </c>
      <c r="M124" s="36">
        <f t="shared" si="172"/>
        <v>0</v>
      </c>
      <c r="N124" s="36">
        <f t="shared" si="172"/>
        <v>0</v>
      </c>
      <c r="O124" s="36">
        <f t="shared" si="172"/>
        <v>0</v>
      </c>
      <c r="P124" s="36">
        <f t="shared" si="172"/>
        <v>0</v>
      </c>
      <c r="Q124" s="36">
        <f t="shared" si="172"/>
        <v>0</v>
      </c>
      <c r="R124" s="36">
        <f t="shared" si="172"/>
        <v>0</v>
      </c>
      <c r="S124" s="36">
        <f t="shared" si="172"/>
        <v>0</v>
      </c>
      <c r="T124" s="36">
        <f t="shared" si="172"/>
        <v>0</v>
      </c>
      <c r="U124" s="36">
        <f t="shared" si="172"/>
        <v>0</v>
      </c>
      <c r="V124" s="36">
        <f t="shared" si="172"/>
        <v>0</v>
      </c>
      <c r="W124" s="36">
        <f t="shared" si="172"/>
        <v>0</v>
      </c>
      <c r="X124" s="36">
        <f t="shared" si="172"/>
        <v>0</v>
      </c>
      <c r="Y124" s="36">
        <f t="shared" si="172"/>
        <v>0</v>
      </c>
      <c r="Z124" s="36">
        <f t="shared" si="172"/>
        <v>0</v>
      </c>
      <c r="AA124" s="36">
        <f t="shared" si="172"/>
        <v>0</v>
      </c>
      <c r="AB124" s="36">
        <f t="shared" si="172"/>
        <v>0</v>
      </c>
      <c r="AC124" s="36">
        <f t="shared" si="172"/>
        <v>0</v>
      </c>
      <c r="AD124" s="36">
        <f t="shared" si="172"/>
        <v>0</v>
      </c>
      <c r="AE124" s="36">
        <f t="shared" si="172"/>
        <v>0</v>
      </c>
      <c r="AF124" s="36">
        <f t="shared" si="172"/>
        <v>0</v>
      </c>
      <c r="AG124" s="36">
        <f t="shared" si="172"/>
        <v>0</v>
      </c>
      <c r="AH124" s="36">
        <f t="shared" si="172"/>
        <v>0</v>
      </c>
      <c r="AI124" s="36">
        <f t="shared" si="172"/>
        <v>0</v>
      </c>
      <c r="AJ124" s="36">
        <f t="shared" si="172"/>
        <v>0</v>
      </c>
      <c r="AK124" s="36">
        <f t="shared" ref="AK124:BK124" si="173">+AK54+AK78-(AK101-AJ101)</f>
        <v>0</v>
      </c>
      <c r="AL124" s="36">
        <f t="shared" si="173"/>
        <v>0</v>
      </c>
      <c r="AM124" s="36">
        <f t="shared" si="173"/>
        <v>0</v>
      </c>
      <c r="AN124" s="36">
        <f t="shared" si="173"/>
        <v>0</v>
      </c>
      <c r="AO124" s="36">
        <f t="shared" si="173"/>
        <v>0</v>
      </c>
      <c r="AP124" s="36">
        <f t="shared" si="173"/>
        <v>0</v>
      </c>
      <c r="AQ124" s="36">
        <f t="shared" si="173"/>
        <v>0</v>
      </c>
      <c r="AR124" s="36">
        <f t="shared" si="173"/>
        <v>0</v>
      </c>
      <c r="AS124" s="36">
        <f t="shared" si="173"/>
        <v>0</v>
      </c>
      <c r="AT124" s="36">
        <f t="shared" si="173"/>
        <v>0</v>
      </c>
      <c r="AU124" s="36">
        <f t="shared" si="173"/>
        <v>0</v>
      </c>
      <c r="AV124" s="36">
        <f t="shared" si="173"/>
        <v>0</v>
      </c>
      <c r="AW124" s="36">
        <f t="shared" si="173"/>
        <v>0</v>
      </c>
      <c r="AX124" s="36">
        <f t="shared" si="173"/>
        <v>0</v>
      </c>
      <c r="AY124" s="36">
        <f t="shared" si="173"/>
        <v>0</v>
      </c>
      <c r="AZ124" s="36">
        <f t="shared" si="173"/>
        <v>0</v>
      </c>
      <c r="BA124" s="36">
        <f t="shared" si="173"/>
        <v>0</v>
      </c>
      <c r="BB124" s="36">
        <f t="shared" si="173"/>
        <v>0</v>
      </c>
      <c r="BC124" s="36">
        <f t="shared" si="173"/>
        <v>0</v>
      </c>
      <c r="BD124" s="36">
        <f t="shared" si="173"/>
        <v>0</v>
      </c>
      <c r="BE124" s="36">
        <f t="shared" si="173"/>
        <v>0</v>
      </c>
      <c r="BF124" s="36">
        <f t="shared" si="173"/>
        <v>0</v>
      </c>
      <c r="BG124" s="36">
        <f t="shared" si="173"/>
        <v>0</v>
      </c>
      <c r="BH124" s="36">
        <f t="shared" si="173"/>
        <v>0</v>
      </c>
      <c r="BI124" s="36">
        <f t="shared" si="173"/>
        <v>0</v>
      </c>
      <c r="BJ124" s="36">
        <f t="shared" si="173"/>
        <v>0</v>
      </c>
      <c r="BK124" s="36">
        <f t="shared" si="173"/>
        <v>0</v>
      </c>
    </row>
    <row r="125" spans="2:63" x14ac:dyDescent="0.25">
      <c r="B125" t="str">
        <f t="shared" si="163"/>
        <v>Servizio 7</v>
      </c>
      <c r="D125" s="36">
        <f t="shared" si="160"/>
        <v>0</v>
      </c>
      <c r="E125" s="36">
        <f t="shared" ref="E125:AJ125" si="174">+E55+E79-(E102-D102)</f>
        <v>0</v>
      </c>
      <c r="F125" s="36">
        <f t="shared" si="174"/>
        <v>0</v>
      </c>
      <c r="G125" s="36">
        <f t="shared" si="174"/>
        <v>0</v>
      </c>
      <c r="H125" s="36">
        <f t="shared" si="174"/>
        <v>0</v>
      </c>
      <c r="I125" s="36">
        <f t="shared" si="174"/>
        <v>0</v>
      </c>
      <c r="J125" s="36">
        <f t="shared" si="174"/>
        <v>0</v>
      </c>
      <c r="K125" s="36">
        <f t="shared" si="174"/>
        <v>0</v>
      </c>
      <c r="L125" s="36">
        <f t="shared" si="174"/>
        <v>0</v>
      </c>
      <c r="M125" s="36">
        <f t="shared" si="174"/>
        <v>0</v>
      </c>
      <c r="N125" s="36">
        <f t="shared" si="174"/>
        <v>0</v>
      </c>
      <c r="O125" s="36">
        <f t="shared" si="174"/>
        <v>0</v>
      </c>
      <c r="P125" s="36">
        <f t="shared" si="174"/>
        <v>0</v>
      </c>
      <c r="Q125" s="36">
        <f t="shared" si="174"/>
        <v>0</v>
      </c>
      <c r="R125" s="36">
        <f t="shared" si="174"/>
        <v>0</v>
      </c>
      <c r="S125" s="36">
        <f t="shared" si="174"/>
        <v>0</v>
      </c>
      <c r="T125" s="36">
        <f t="shared" si="174"/>
        <v>0</v>
      </c>
      <c r="U125" s="36">
        <f t="shared" si="174"/>
        <v>0</v>
      </c>
      <c r="V125" s="36">
        <f t="shared" si="174"/>
        <v>0</v>
      </c>
      <c r="W125" s="36">
        <f t="shared" si="174"/>
        <v>0</v>
      </c>
      <c r="X125" s="36">
        <f t="shared" si="174"/>
        <v>0</v>
      </c>
      <c r="Y125" s="36">
        <f t="shared" si="174"/>
        <v>0</v>
      </c>
      <c r="Z125" s="36">
        <f t="shared" si="174"/>
        <v>0</v>
      </c>
      <c r="AA125" s="36">
        <f t="shared" si="174"/>
        <v>0</v>
      </c>
      <c r="AB125" s="36">
        <f t="shared" si="174"/>
        <v>0</v>
      </c>
      <c r="AC125" s="36">
        <f t="shared" si="174"/>
        <v>0</v>
      </c>
      <c r="AD125" s="36">
        <f t="shared" si="174"/>
        <v>0</v>
      </c>
      <c r="AE125" s="36">
        <f t="shared" si="174"/>
        <v>0</v>
      </c>
      <c r="AF125" s="36">
        <f t="shared" si="174"/>
        <v>0</v>
      </c>
      <c r="AG125" s="36">
        <f t="shared" si="174"/>
        <v>0</v>
      </c>
      <c r="AH125" s="36">
        <f t="shared" si="174"/>
        <v>0</v>
      </c>
      <c r="AI125" s="36">
        <f t="shared" si="174"/>
        <v>0</v>
      </c>
      <c r="AJ125" s="36">
        <f t="shared" si="174"/>
        <v>0</v>
      </c>
      <c r="AK125" s="36">
        <f t="shared" ref="AK125:BK125" si="175">+AK55+AK79-(AK102-AJ102)</f>
        <v>0</v>
      </c>
      <c r="AL125" s="36">
        <f t="shared" si="175"/>
        <v>0</v>
      </c>
      <c r="AM125" s="36">
        <f t="shared" si="175"/>
        <v>0</v>
      </c>
      <c r="AN125" s="36">
        <f t="shared" si="175"/>
        <v>0</v>
      </c>
      <c r="AO125" s="36">
        <f t="shared" si="175"/>
        <v>0</v>
      </c>
      <c r="AP125" s="36">
        <f t="shared" si="175"/>
        <v>0</v>
      </c>
      <c r="AQ125" s="36">
        <f t="shared" si="175"/>
        <v>0</v>
      </c>
      <c r="AR125" s="36">
        <f t="shared" si="175"/>
        <v>0</v>
      </c>
      <c r="AS125" s="36">
        <f t="shared" si="175"/>
        <v>0</v>
      </c>
      <c r="AT125" s="36">
        <f t="shared" si="175"/>
        <v>0</v>
      </c>
      <c r="AU125" s="36">
        <f t="shared" si="175"/>
        <v>0</v>
      </c>
      <c r="AV125" s="36">
        <f t="shared" si="175"/>
        <v>0</v>
      </c>
      <c r="AW125" s="36">
        <f t="shared" si="175"/>
        <v>0</v>
      </c>
      <c r="AX125" s="36">
        <f t="shared" si="175"/>
        <v>0</v>
      </c>
      <c r="AY125" s="36">
        <f t="shared" si="175"/>
        <v>0</v>
      </c>
      <c r="AZ125" s="36">
        <f t="shared" si="175"/>
        <v>0</v>
      </c>
      <c r="BA125" s="36">
        <f t="shared" si="175"/>
        <v>0</v>
      </c>
      <c r="BB125" s="36">
        <f t="shared" si="175"/>
        <v>0</v>
      </c>
      <c r="BC125" s="36">
        <f t="shared" si="175"/>
        <v>0</v>
      </c>
      <c r="BD125" s="36">
        <f t="shared" si="175"/>
        <v>0</v>
      </c>
      <c r="BE125" s="36">
        <f t="shared" si="175"/>
        <v>0</v>
      </c>
      <c r="BF125" s="36">
        <f t="shared" si="175"/>
        <v>0</v>
      </c>
      <c r="BG125" s="36">
        <f t="shared" si="175"/>
        <v>0</v>
      </c>
      <c r="BH125" s="36">
        <f t="shared" si="175"/>
        <v>0</v>
      </c>
      <c r="BI125" s="36">
        <f t="shared" si="175"/>
        <v>0</v>
      </c>
      <c r="BJ125" s="36">
        <f t="shared" si="175"/>
        <v>0</v>
      </c>
      <c r="BK125" s="36">
        <f t="shared" si="175"/>
        <v>0</v>
      </c>
    </row>
    <row r="126" spans="2:63" x14ac:dyDescent="0.25">
      <c r="B126" t="str">
        <f t="shared" si="163"/>
        <v>Servizio 8</v>
      </c>
      <c r="D126" s="36">
        <f t="shared" si="160"/>
        <v>0</v>
      </c>
      <c r="E126" s="36">
        <f t="shared" ref="E126:AJ126" si="176">+E56+E80-(E103-D103)</f>
        <v>0</v>
      </c>
      <c r="F126" s="36">
        <f t="shared" si="176"/>
        <v>0</v>
      </c>
      <c r="G126" s="36">
        <f t="shared" si="176"/>
        <v>0</v>
      </c>
      <c r="H126" s="36">
        <f t="shared" si="176"/>
        <v>0</v>
      </c>
      <c r="I126" s="36">
        <f t="shared" si="176"/>
        <v>0</v>
      </c>
      <c r="J126" s="36">
        <f t="shared" si="176"/>
        <v>0</v>
      </c>
      <c r="K126" s="36">
        <f t="shared" si="176"/>
        <v>0</v>
      </c>
      <c r="L126" s="36">
        <f t="shared" si="176"/>
        <v>0</v>
      </c>
      <c r="M126" s="36">
        <f t="shared" si="176"/>
        <v>0</v>
      </c>
      <c r="N126" s="36">
        <f t="shared" si="176"/>
        <v>0</v>
      </c>
      <c r="O126" s="36">
        <f t="shared" si="176"/>
        <v>0</v>
      </c>
      <c r="P126" s="36">
        <f t="shared" si="176"/>
        <v>0</v>
      </c>
      <c r="Q126" s="36">
        <f t="shared" si="176"/>
        <v>0</v>
      </c>
      <c r="R126" s="36">
        <f t="shared" si="176"/>
        <v>0</v>
      </c>
      <c r="S126" s="36">
        <f t="shared" si="176"/>
        <v>0</v>
      </c>
      <c r="T126" s="36">
        <f t="shared" si="176"/>
        <v>0</v>
      </c>
      <c r="U126" s="36">
        <f t="shared" si="176"/>
        <v>0</v>
      </c>
      <c r="V126" s="36">
        <f t="shared" si="176"/>
        <v>0</v>
      </c>
      <c r="W126" s="36">
        <f t="shared" si="176"/>
        <v>0</v>
      </c>
      <c r="X126" s="36">
        <f t="shared" si="176"/>
        <v>0</v>
      </c>
      <c r="Y126" s="36">
        <f t="shared" si="176"/>
        <v>0</v>
      </c>
      <c r="Z126" s="36">
        <f t="shared" si="176"/>
        <v>0</v>
      </c>
      <c r="AA126" s="36">
        <f t="shared" si="176"/>
        <v>0</v>
      </c>
      <c r="AB126" s="36">
        <f t="shared" si="176"/>
        <v>0</v>
      </c>
      <c r="AC126" s="36">
        <f t="shared" si="176"/>
        <v>0</v>
      </c>
      <c r="AD126" s="36">
        <f t="shared" si="176"/>
        <v>0</v>
      </c>
      <c r="AE126" s="36">
        <f t="shared" si="176"/>
        <v>0</v>
      </c>
      <c r="AF126" s="36">
        <f t="shared" si="176"/>
        <v>0</v>
      </c>
      <c r="AG126" s="36">
        <f t="shared" si="176"/>
        <v>0</v>
      </c>
      <c r="AH126" s="36">
        <f t="shared" si="176"/>
        <v>0</v>
      </c>
      <c r="AI126" s="36">
        <f t="shared" si="176"/>
        <v>0</v>
      </c>
      <c r="AJ126" s="36">
        <f t="shared" si="176"/>
        <v>0</v>
      </c>
      <c r="AK126" s="36">
        <f t="shared" ref="AK126:BK126" si="177">+AK56+AK80-(AK103-AJ103)</f>
        <v>0</v>
      </c>
      <c r="AL126" s="36">
        <f t="shared" si="177"/>
        <v>0</v>
      </c>
      <c r="AM126" s="36">
        <f t="shared" si="177"/>
        <v>0</v>
      </c>
      <c r="AN126" s="36">
        <f t="shared" si="177"/>
        <v>0</v>
      </c>
      <c r="AO126" s="36">
        <f t="shared" si="177"/>
        <v>0</v>
      </c>
      <c r="AP126" s="36">
        <f t="shared" si="177"/>
        <v>0</v>
      </c>
      <c r="AQ126" s="36">
        <f t="shared" si="177"/>
        <v>0</v>
      </c>
      <c r="AR126" s="36">
        <f t="shared" si="177"/>
        <v>0</v>
      </c>
      <c r="AS126" s="36">
        <f t="shared" si="177"/>
        <v>0</v>
      </c>
      <c r="AT126" s="36">
        <f t="shared" si="177"/>
        <v>0</v>
      </c>
      <c r="AU126" s="36">
        <f t="shared" si="177"/>
        <v>0</v>
      </c>
      <c r="AV126" s="36">
        <f t="shared" si="177"/>
        <v>0</v>
      </c>
      <c r="AW126" s="36">
        <f t="shared" si="177"/>
        <v>0</v>
      </c>
      <c r="AX126" s="36">
        <f t="shared" si="177"/>
        <v>0</v>
      </c>
      <c r="AY126" s="36">
        <f t="shared" si="177"/>
        <v>0</v>
      </c>
      <c r="AZ126" s="36">
        <f t="shared" si="177"/>
        <v>0</v>
      </c>
      <c r="BA126" s="36">
        <f t="shared" si="177"/>
        <v>0</v>
      </c>
      <c r="BB126" s="36">
        <f t="shared" si="177"/>
        <v>0</v>
      </c>
      <c r="BC126" s="36">
        <f t="shared" si="177"/>
        <v>0</v>
      </c>
      <c r="BD126" s="36">
        <f t="shared" si="177"/>
        <v>0</v>
      </c>
      <c r="BE126" s="36">
        <f t="shared" si="177"/>
        <v>0</v>
      </c>
      <c r="BF126" s="36">
        <f t="shared" si="177"/>
        <v>0</v>
      </c>
      <c r="BG126" s="36">
        <f t="shared" si="177"/>
        <v>0</v>
      </c>
      <c r="BH126" s="36">
        <f t="shared" si="177"/>
        <v>0</v>
      </c>
      <c r="BI126" s="36">
        <f t="shared" si="177"/>
        <v>0</v>
      </c>
      <c r="BJ126" s="36">
        <f t="shared" si="177"/>
        <v>0</v>
      </c>
      <c r="BK126" s="36">
        <f t="shared" si="177"/>
        <v>0</v>
      </c>
    </row>
    <row r="127" spans="2:63" x14ac:dyDescent="0.25">
      <c r="B127" t="str">
        <f t="shared" si="163"/>
        <v>Servizio 9</v>
      </c>
      <c r="D127" s="36">
        <f t="shared" si="160"/>
        <v>0</v>
      </c>
      <c r="E127" s="36">
        <f t="shared" ref="E127:AJ127" si="178">+E57+E81-(E104-D104)</f>
        <v>0</v>
      </c>
      <c r="F127" s="36">
        <f t="shared" si="178"/>
        <v>0</v>
      </c>
      <c r="G127" s="36">
        <f t="shared" si="178"/>
        <v>0</v>
      </c>
      <c r="H127" s="36">
        <f t="shared" si="178"/>
        <v>0</v>
      </c>
      <c r="I127" s="36">
        <f t="shared" si="178"/>
        <v>0</v>
      </c>
      <c r="J127" s="36">
        <f t="shared" si="178"/>
        <v>0</v>
      </c>
      <c r="K127" s="36">
        <f t="shared" si="178"/>
        <v>0</v>
      </c>
      <c r="L127" s="36">
        <f t="shared" si="178"/>
        <v>0</v>
      </c>
      <c r="M127" s="36">
        <f t="shared" si="178"/>
        <v>0</v>
      </c>
      <c r="N127" s="36">
        <f t="shared" si="178"/>
        <v>0</v>
      </c>
      <c r="O127" s="36">
        <f t="shared" si="178"/>
        <v>0</v>
      </c>
      <c r="P127" s="36">
        <f t="shared" si="178"/>
        <v>0</v>
      </c>
      <c r="Q127" s="36">
        <f t="shared" si="178"/>
        <v>0</v>
      </c>
      <c r="R127" s="36">
        <f t="shared" si="178"/>
        <v>0</v>
      </c>
      <c r="S127" s="36">
        <f t="shared" si="178"/>
        <v>0</v>
      </c>
      <c r="T127" s="36">
        <f t="shared" si="178"/>
        <v>0</v>
      </c>
      <c r="U127" s="36">
        <f t="shared" si="178"/>
        <v>0</v>
      </c>
      <c r="V127" s="36">
        <f t="shared" si="178"/>
        <v>0</v>
      </c>
      <c r="W127" s="36">
        <f t="shared" si="178"/>
        <v>0</v>
      </c>
      <c r="X127" s="36">
        <f t="shared" si="178"/>
        <v>0</v>
      </c>
      <c r="Y127" s="36">
        <f t="shared" si="178"/>
        <v>0</v>
      </c>
      <c r="Z127" s="36">
        <f t="shared" si="178"/>
        <v>0</v>
      </c>
      <c r="AA127" s="36">
        <f t="shared" si="178"/>
        <v>0</v>
      </c>
      <c r="AB127" s="36">
        <f t="shared" si="178"/>
        <v>0</v>
      </c>
      <c r="AC127" s="36">
        <f t="shared" si="178"/>
        <v>0</v>
      </c>
      <c r="AD127" s="36">
        <f t="shared" si="178"/>
        <v>0</v>
      </c>
      <c r="AE127" s="36">
        <f t="shared" si="178"/>
        <v>0</v>
      </c>
      <c r="AF127" s="36">
        <f t="shared" si="178"/>
        <v>0</v>
      </c>
      <c r="AG127" s="36">
        <f t="shared" si="178"/>
        <v>0</v>
      </c>
      <c r="AH127" s="36">
        <f t="shared" si="178"/>
        <v>0</v>
      </c>
      <c r="AI127" s="36">
        <f t="shared" si="178"/>
        <v>0</v>
      </c>
      <c r="AJ127" s="36">
        <f t="shared" si="178"/>
        <v>0</v>
      </c>
      <c r="AK127" s="36">
        <f t="shared" ref="AK127:BK127" si="179">+AK57+AK81-(AK104-AJ104)</f>
        <v>0</v>
      </c>
      <c r="AL127" s="36">
        <f t="shared" si="179"/>
        <v>0</v>
      </c>
      <c r="AM127" s="36">
        <f t="shared" si="179"/>
        <v>0</v>
      </c>
      <c r="AN127" s="36">
        <f t="shared" si="179"/>
        <v>0</v>
      </c>
      <c r="AO127" s="36">
        <f t="shared" si="179"/>
        <v>0</v>
      </c>
      <c r="AP127" s="36">
        <f t="shared" si="179"/>
        <v>0</v>
      </c>
      <c r="AQ127" s="36">
        <f t="shared" si="179"/>
        <v>0</v>
      </c>
      <c r="AR127" s="36">
        <f t="shared" si="179"/>
        <v>0</v>
      </c>
      <c r="AS127" s="36">
        <f t="shared" si="179"/>
        <v>0</v>
      </c>
      <c r="AT127" s="36">
        <f t="shared" si="179"/>
        <v>0</v>
      </c>
      <c r="AU127" s="36">
        <f t="shared" si="179"/>
        <v>0</v>
      </c>
      <c r="AV127" s="36">
        <f t="shared" si="179"/>
        <v>0</v>
      </c>
      <c r="AW127" s="36">
        <f t="shared" si="179"/>
        <v>0</v>
      </c>
      <c r="AX127" s="36">
        <f t="shared" si="179"/>
        <v>0</v>
      </c>
      <c r="AY127" s="36">
        <f t="shared" si="179"/>
        <v>0</v>
      </c>
      <c r="AZ127" s="36">
        <f t="shared" si="179"/>
        <v>0</v>
      </c>
      <c r="BA127" s="36">
        <f t="shared" si="179"/>
        <v>0</v>
      </c>
      <c r="BB127" s="36">
        <f t="shared" si="179"/>
        <v>0</v>
      </c>
      <c r="BC127" s="36">
        <f t="shared" si="179"/>
        <v>0</v>
      </c>
      <c r="BD127" s="36">
        <f t="shared" si="179"/>
        <v>0</v>
      </c>
      <c r="BE127" s="36">
        <f t="shared" si="179"/>
        <v>0</v>
      </c>
      <c r="BF127" s="36">
        <f t="shared" si="179"/>
        <v>0</v>
      </c>
      <c r="BG127" s="36">
        <f t="shared" si="179"/>
        <v>0</v>
      </c>
      <c r="BH127" s="36">
        <f t="shared" si="179"/>
        <v>0</v>
      </c>
      <c r="BI127" s="36">
        <f t="shared" si="179"/>
        <v>0</v>
      </c>
      <c r="BJ127" s="36">
        <f t="shared" si="179"/>
        <v>0</v>
      </c>
      <c r="BK127" s="36">
        <f t="shared" si="179"/>
        <v>0</v>
      </c>
    </row>
    <row r="128" spans="2:63" x14ac:dyDescent="0.25">
      <c r="B128" t="str">
        <f t="shared" si="163"/>
        <v>Servizio 10</v>
      </c>
      <c r="D128" s="36">
        <f t="shared" si="160"/>
        <v>0</v>
      </c>
      <c r="E128" s="36">
        <f t="shared" ref="E128:AJ128" si="180">+E58+E82-(E105-D105)</f>
        <v>0</v>
      </c>
      <c r="F128" s="36">
        <f t="shared" si="180"/>
        <v>0</v>
      </c>
      <c r="G128" s="36">
        <f t="shared" si="180"/>
        <v>0</v>
      </c>
      <c r="H128" s="36">
        <f t="shared" si="180"/>
        <v>0</v>
      </c>
      <c r="I128" s="36">
        <f t="shared" si="180"/>
        <v>0</v>
      </c>
      <c r="J128" s="36">
        <f t="shared" si="180"/>
        <v>0</v>
      </c>
      <c r="K128" s="36">
        <f t="shared" si="180"/>
        <v>0</v>
      </c>
      <c r="L128" s="36">
        <f t="shared" si="180"/>
        <v>0</v>
      </c>
      <c r="M128" s="36">
        <f t="shared" si="180"/>
        <v>0</v>
      </c>
      <c r="N128" s="36">
        <f t="shared" si="180"/>
        <v>0</v>
      </c>
      <c r="O128" s="36">
        <f t="shared" si="180"/>
        <v>0</v>
      </c>
      <c r="P128" s="36">
        <f t="shared" si="180"/>
        <v>0</v>
      </c>
      <c r="Q128" s="36">
        <f t="shared" si="180"/>
        <v>0</v>
      </c>
      <c r="R128" s="36">
        <f t="shared" si="180"/>
        <v>0</v>
      </c>
      <c r="S128" s="36">
        <f t="shared" si="180"/>
        <v>0</v>
      </c>
      <c r="T128" s="36">
        <f t="shared" si="180"/>
        <v>0</v>
      </c>
      <c r="U128" s="36">
        <f t="shared" si="180"/>
        <v>0</v>
      </c>
      <c r="V128" s="36">
        <f t="shared" si="180"/>
        <v>0</v>
      </c>
      <c r="W128" s="36">
        <f t="shared" si="180"/>
        <v>0</v>
      </c>
      <c r="X128" s="36">
        <f t="shared" si="180"/>
        <v>0</v>
      </c>
      <c r="Y128" s="36">
        <f t="shared" si="180"/>
        <v>0</v>
      </c>
      <c r="Z128" s="36">
        <f t="shared" si="180"/>
        <v>0</v>
      </c>
      <c r="AA128" s="36">
        <f t="shared" si="180"/>
        <v>0</v>
      </c>
      <c r="AB128" s="36">
        <f t="shared" si="180"/>
        <v>0</v>
      </c>
      <c r="AC128" s="36">
        <f t="shared" si="180"/>
        <v>0</v>
      </c>
      <c r="AD128" s="36">
        <f t="shared" si="180"/>
        <v>0</v>
      </c>
      <c r="AE128" s="36">
        <f t="shared" si="180"/>
        <v>0</v>
      </c>
      <c r="AF128" s="36">
        <f t="shared" si="180"/>
        <v>0</v>
      </c>
      <c r="AG128" s="36">
        <f t="shared" si="180"/>
        <v>0</v>
      </c>
      <c r="AH128" s="36">
        <f t="shared" si="180"/>
        <v>0</v>
      </c>
      <c r="AI128" s="36">
        <f t="shared" si="180"/>
        <v>0</v>
      </c>
      <c r="AJ128" s="36">
        <f t="shared" si="180"/>
        <v>0</v>
      </c>
      <c r="AK128" s="36">
        <f t="shared" ref="AK128:BK128" si="181">+AK58+AK82-(AK105-AJ105)</f>
        <v>0</v>
      </c>
      <c r="AL128" s="36">
        <f t="shared" si="181"/>
        <v>0</v>
      </c>
      <c r="AM128" s="36">
        <f t="shared" si="181"/>
        <v>0</v>
      </c>
      <c r="AN128" s="36">
        <f t="shared" si="181"/>
        <v>0</v>
      </c>
      <c r="AO128" s="36">
        <f t="shared" si="181"/>
        <v>0</v>
      </c>
      <c r="AP128" s="36">
        <f t="shared" si="181"/>
        <v>0</v>
      </c>
      <c r="AQ128" s="36">
        <f t="shared" si="181"/>
        <v>0</v>
      </c>
      <c r="AR128" s="36">
        <f t="shared" si="181"/>
        <v>0</v>
      </c>
      <c r="AS128" s="36">
        <f t="shared" si="181"/>
        <v>0</v>
      </c>
      <c r="AT128" s="36">
        <f t="shared" si="181"/>
        <v>0</v>
      </c>
      <c r="AU128" s="36">
        <f t="shared" si="181"/>
        <v>0</v>
      </c>
      <c r="AV128" s="36">
        <f t="shared" si="181"/>
        <v>0</v>
      </c>
      <c r="AW128" s="36">
        <f t="shared" si="181"/>
        <v>0</v>
      </c>
      <c r="AX128" s="36">
        <f t="shared" si="181"/>
        <v>0</v>
      </c>
      <c r="AY128" s="36">
        <f t="shared" si="181"/>
        <v>0</v>
      </c>
      <c r="AZ128" s="36">
        <f t="shared" si="181"/>
        <v>0</v>
      </c>
      <c r="BA128" s="36">
        <f t="shared" si="181"/>
        <v>0</v>
      </c>
      <c r="BB128" s="36">
        <f t="shared" si="181"/>
        <v>0</v>
      </c>
      <c r="BC128" s="36">
        <f t="shared" si="181"/>
        <v>0</v>
      </c>
      <c r="BD128" s="36">
        <f t="shared" si="181"/>
        <v>0</v>
      </c>
      <c r="BE128" s="36">
        <f t="shared" si="181"/>
        <v>0</v>
      </c>
      <c r="BF128" s="36">
        <f t="shared" si="181"/>
        <v>0</v>
      </c>
      <c r="BG128" s="36">
        <f t="shared" si="181"/>
        <v>0</v>
      </c>
      <c r="BH128" s="36">
        <f t="shared" si="181"/>
        <v>0</v>
      </c>
      <c r="BI128" s="36">
        <f t="shared" si="181"/>
        <v>0</v>
      </c>
      <c r="BJ128" s="36">
        <f t="shared" si="181"/>
        <v>0</v>
      </c>
      <c r="BK128" s="36">
        <f t="shared" si="181"/>
        <v>0</v>
      </c>
    </row>
    <row r="129" spans="2:63" x14ac:dyDescent="0.25">
      <c r="B129" t="str">
        <f t="shared" si="163"/>
        <v>Servizio 11</v>
      </c>
      <c r="D129" s="36">
        <f t="shared" si="160"/>
        <v>0</v>
      </c>
      <c r="E129" s="36">
        <f t="shared" ref="E129:AJ129" si="182">+E59+E83-(E106-D106)</f>
        <v>0</v>
      </c>
      <c r="F129" s="36">
        <f t="shared" si="182"/>
        <v>0</v>
      </c>
      <c r="G129" s="36">
        <f t="shared" si="182"/>
        <v>0</v>
      </c>
      <c r="H129" s="36">
        <f t="shared" si="182"/>
        <v>0</v>
      </c>
      <c r="I129" s="36">
        <f t="shared" si="182"/>
        <v>0</v>
      </c>
      <c r="J129" s="36">
        <f t="shared" si="182"/>
        <v>0</v>
      </c>
      <c r="K129" s="36">
        <f t="shared" si="182"/>
        <v>0</v>
      </c>
      <c r="L129" s="36">
        <f t="shared" si="182"/>
        <v>0</v>
      </c>
      <c r="M129" s="36">
        <f t="shared" si="182"/>
        <v>0</v>
      </c>
      <c r="N129" s="36">
        <f t="shared" si="182"/>
        <v>0</v>
      </c>
      <c r="O129" s="36">
        <f t="shared" si="182"/>
        <v>0</v>
      </c>
      <c r="P129" s="36">
        <f t="shared" si="182"/>
        <v>0</v>
      </c>
      <c r="Q129" s="36">
        <f t="shared" si="182"/>
        <v>0</v>
      </c>
      <c r="R129" s="36">
        <f t="shared" si="182"/>
        <v>0</v>
      </c>
      <c r="S129" s="36">
        <f t="shared" si="182"/>
        <v>0</v>
      </c>
      <c r="T129" s="36">
        <f t="shared" si="182"/>
        <v>0</v>
      </c>
      <c r="U129" s="36">
        <f t="shared" si="182"/>
        <v>0</v>
      </c>
      <c r="V129" s="36">
        <f t="shared" si="182"/>
        <v>0</v>
      </c>
      <c r="W129" s="36">
        <f t="shared" si="182"/>
        <v>0</v>
      </c>
      <c r="X129" s="36">
        <f t="shared" si="182"/>
        <v>0</v>
      </c>
      <c r="Y129" s="36">
        <f t="shared" si="182"/>
        <v>0</v>
      </c>
      <c r="Z129" s="36">
        <f t="shared" si="182"/>
        <v>0</v>
      </c>
      <c r="AA129" s="36">
        <f t="shared" si="182"/>
        <v>0</v>
      </c>
      <c r="AB129" s="36">
        <f t="shared" si="182"/>
        <v>0</v>
      </c>
      <c r="AC129" s="36">
        <f t="shared" si="182"/>
        <v>0</v>
      </c>
      <c r="AD129" s="36">
        <f t="shared" si="182"/>
        <v>0</v>
      </c>
      <c r="AE129" s="36">
        <f t="shared" si="182"/>
        <v>0</v>
      </c>
      <c r="AF129" s="36">
        <f t="shared" si="182"/>
        <v>0</v>
      </c>
      <c r="AG129" s="36">
        <f t="shared" si="182"/>
        <v>0</v>
      </c>
      <c r="AH129" s="36">
        <f t="shared" si="182"/>
        <v>0</v>
      </c>
      <c r="AI129" s="36">
        <f t="shared" si="182"/>
        <v>0</v>
      </c>
      <c r="AJ129" s="36">
        <f t="shared" si="182"/>
        <v>0</v>
      </c>
      <c r="AK129" s="36">
        <f t="shared" ref="AK129:BK129" si="183">+AK59+AK83-(AK106-AJ106)</f>
        <v>0</v>
      </c>
      <c r="AL129" s="36">
        <f t="shared" si="183"/>
        <v>0</v>
      </c>
      <c r="AM129" s="36">
        <f t="shared" si="183"/>
        <v>0</v>
      </c>
      <c r="AN129" s="36">
        <f t="shared" si="183"/>
        <v>0</v>
      </c>
      <c r="AO129" s="36">
        <f t="shared" si="183"/>
        <v>0</v>
      </c>
      <c r="AP129" s="36">
        <f t="shared" si="183"/>
        <v>0</v>
      </c>
      <c r="AQ129" s="36">
        <f t="shared" si="183"/>
        <v>0</v>
      </c>
      <c r="AR129" s="36">
        <f t="shared" si="183"/>
        <v>0</v>
      </c>
      <c r="AS129" s="36">
        <f t="shared" si="183"/>
        <v>0</v>
      </c>
      <c r="AT129" s="36">
        <f t="shared" si="183"/>
        <v>0</v>
      </c>
      <c r="AU129" s="36">
        <f t="shared" si="183"/>
        <v>0</v>
      </c>
      <c r="AV129" s="36">
        <f t="shared" si="183"/>
        <v>0</v>
      </c>
      <c r="AW129" s="36">
        <f t="shared" si="183"/>
        <v>0</v>
      </c>
      <c r="AX129" s="36">
        <f t="shared" si="183"/>
        <v>0</v>
      </c>
      <c r="AY129" s="36">
        <f t="shared" si="183"/>
        <v>0</v>
      </c>
      <c r="AZ129" s="36">
        <f t="shared" si="183"/>
        <v>0</v>
      </c>
      <c r="BA129" s="36">
        <f t="shared" si="183"/>
        <v>0</v>
      </c>
      <c r="BB129" s="36">
        <f t="shared" si="183"/>
        <v>0</v>
      </c>
      <c r="BC129" s="36">
        <f t="shared" si="183"/>
        <v>0</v>
      </c>
      <c r="BD129" s="36">
        <f t="shared" si="183"/>
        <v>0</v>
      </c>
      <c r="BE129" s="36">
        <f t="shared" si="183"/>
        <v>0</v>
      </c>
      <c r="BF129" s="36">
        <f t="shared" si="183"/>
        <v>0</v>
      </c>
      <c r="BG129" s="36">
        <f t="shared" si="183"/>
        <v>0</v>
      </c>
      <c r="BH129" s="36">
        <f t="shared" si="183"/>
        <v>0</v>
      </c>
      <c r="BI129" s="36">
        <f t="shared" si="183"/>
        <v>0</v>
      </c>
      <c r="BJ129" s="36">
        <f t="shared" si="183"/>
        <v>0</v>
      </c>
      <c r="BK129" s="36">
        <f t="shared" si="183"/>
        <v>0</v>
      </c>
    </row>
    <row r="130" spans="2:63" x14ac:dyDescent="0.25">
      <c r="B130" t="str">
        <f t="shared" si="163"/>
        <v>Servizio 12</v>
      </c>
      <c r="D130" s="36">
        <f t="shared" si="160"/>
        <v>0</v>
      </c>
      <c r="E130" s="36">
        <f t="shared" ref="E130:AJ130" si="184">+E60+E84-(E107-D107)</f>
        <v>0</v>
      </c>
      <c r="F130" s="36">
        <f t="shared" si="184"/>
        <v>0</v>
      </c>
      <c r="G130" s="36">
        <f t="shared" si="184"/>
        <v>0</v>
      </c>
      <c r="H130" s="36">
        <f t="shared" si="184"/>
        <v>0</v>
      </c>
      <c r="I130" s="36">
        <f t="shared" si="184"/>
        <v>0</v>
      </c>
      <c r="J130" s="36">
        <f t="shared" si="184"/>
        <v>0</v>
      </c>
      <c r="K130" s="36">
        <f t="shared" si="184"/>
        <v>0</v>
      </c>
      <c r="L130" s="36">
        <f t="shared" si="184"/>
        <v>0</v>
      </c>
      <c r="M130" s="36">
        <f t="shared" si="184"/>
        <v>0</v>
      </c>
      <c r="N130" s="36">
        <f t="shared" si="184"/>
        <v>0</v>
      </c>
      <c r="O130" s="36">
        <f t="shared" si="184"/>
        <v>0</v>
      </c>
      <c r="P130" s="36">
        <f t="shared" si="184"/>
        <v>0</v>
      </c>
      <c r="Q130" s="36">
        <f t="shared" si="184"/>
        <v>0</v>
      </c>
      <c r="R130" s="36">
        <f t="shared" si="184"/>
        <v>0</v>
      </c>
      <c r="S130" s="36">
        <f t="shared" si="184"/>
        <v>0</v>
      </c>
      <c r="T130" s="36">
        <f t="shared" si="184"/>
        <v>0</v>
      </c>
      <c r="U130" s="36">
        <f t="shared" si="184"/>
        <v>0</v>
      </c>
      <c r="V130" s="36">
        <f t="shared" si="184"/>
        <v>0</v>
      </c>
      <c r="W130" s="36">
        <f t="shared" si="184"/>
        <v>0</v>
      </c>
      <c r="X130" s="36">
        <f t="shared" si="184"/>
        <v>0</v>
      </c>
      <c r="Y130" s="36">
        <f t="shared" si="184"/>
        <v>0</v>
      </c>
      <c r="Z130" s="36">
        <f t="shared" si="184"/>
        <v>0</v>
      </c>
      <c r="AA130" s="36">
        <f t="shared" si="184"/>
        <v>0</v>
      </c>
      <c r="AB130" s="36">
        <f t="shared" si="184"/>
        <v>0</v>
      </c>
      <c r="AC130" s="36">
        <f t="shared" si="184"/>
        <v>0</v>
      </c>
      <c r="AD130" s="36">
        <f t="shared" si="184"/>
        <v>0</v>
      </c>
      <c r="AE130" s="36">
        <f t="shared" si="184"/>
        <v>0</v>
      </c>
      <c r="AF130" s="36">
        <f t="shared" si="184"/>
        <v>0</v>
      </c>
      <c r="AG130" s="36">
        <f t="shared" si="184"/>
        <v>0</v>
      </c>
      <c r="AH130" s="36">
        <f t="shared" si="184"/>
        <v>0</v>
      </c>
      <c r="AI130" s="36">
        <f t="shared" si="184"/>
        <v>0</v>
      </c>
      <c r="AJ130" s="36">
        <f t="shared" si="184"/>
        <v>0</v>
      </c>
      <c r="AK130" s="36">
        <f t="shared" ref="AK130:BK130" si="185">+AK60+AK84-(AK107-AJ107)</f>
        <v>0</v>
      </c>
      <c r="AL130" s="36">
        <f t="shared" si="185"/>
        <v>0</v>
      </c>
      <c r="AM130" s="36">
        <f t="shared" si="185"/>
        <v>0</v>
      </c>
      <c r="AN130" s="36">
        <f t="shared" si="185"/>
        <v>0</v>
      </c>
      <c r="AO130" s="36">
        <f t="shared" si="185"/>
        <v>0</v>
      </c>
      <c r="AP130" s="36">
        <f t="shared" si="185"/>
        <v>0</v>
      </c>
      <c r="AQ130" s="36">
        <f t="shared" si="185"/>
        <v>0</v>
      </c>
      <c r="AR130" s="36">
        <f t="shared" si="185"/>
        <v>0</v>
      </c>
      <c r="AS130" s="36">
        <f t="shared" si="185"/>
        <v>0</v>
      </c>
      <c r="AT130" s="36">
        <f t="shared" si="185"/>
        <v>0</v>
      </c>
      <c r="AU130" s="36">
        <f t="shared" si="185"/>
        <v>0</v>
      </c>
      <c r="AV130" s="36">
        <f t="shared" si="185"/>
        <v>0</v>
      </c>
      <c r="AW130" s="36">
        <f t="shared" si="185"/>
        <v>0</v>
      </c>
      <c r="AX130" s="36">
        <f t="shared" si="185"/>
        <v>0</v>
      </c>
      <c r="AY130" s="36">
        <f t="shared" si="185"/>
        <v>0</v>
      </c>
      <c r="AZ130" s="36">
        <f t="shared" si="185"/>
        <v>0</v>
      </c>
      <c r="BA130" s="36">
        <f t="shared" si="185"/>
        <v>0</v>
      </c>
      <c r="BB130" s="36">
        <f t="shared" si="185"/>
        <v>0</v>
      </c>
      <c r="BC130" s="36">
        <f t="shared" si="185"/>
        <v>0</v>
      </c>
      <c r="BD130" s="36">
        <f t="shared" si="185"/>
        <v>0</v>
      </c>
      <c r="BE130" s="36">
        <f t="shared" si="185"/>
        <v>0</v>
      </c>
      <c r="BF130" s="36">
        <f t="shared" si="185"/>
        <v>0</v>
      </c>
      <c r="BG130" s="36">
        <f t="shared" si="185"/>
        <v>0</v>
      </c>
      <c r="BH130" s="36">
        <f t="shared" si="185"/>
        <v>0</v>
      </c>
      <c r="BI130" s="36">
        <f t="shared" si="185"/>
        <v>0</v>
      </c>
      <c r="BJ130" s="36">
        <f t="shared" si="185"/>
        <v>0</v>
      </c>
      <c r="BK130" s="36">
        <f t="shared" si="185"/>
        <v>0</v>
      </c>
    </row>
    <row r="131" spans="2:63" x14ac:dyDescent="0.25">
      <c r="B131" t="str">
        <f t="shared" si="163"/>
        <v>Servizio 13</v>
      </c>
      <c r="D131" s="36">
        <f t="shared" si="160"/>
        <v>0</v>
      </c>
      <c r="E131" s="36">
        <f t="shared" ref="E131:AJ131" si="186">+E61+E85-(E108-D108)</f>
        <v>0</v>
      </c>
      <c r="F131" s="36">
        <f t="shared" si="186"/>
        <v>0</v>
      </c>
      <c r="G131" s="36">
        <f t="shared" si="186"/>
        <v>0</v>
      </c>
      <c r="H131" s="36">
        <f t="shared" si="186"/>
        <v>0</v>
      </c>
      <c r="I131" s="36">
        <f t="shared" si="186"/>
        <v>0</v>
      </c>
      <c r="J131" s="36">
        <f t="shared" si="186"/>
        <v>0</v>
      </c>
      <c r="K131" s="36">
        <f t="shared" si="186"/>
        <v>0</v>
      </c>
      <c r="L131" s="36">
        <f t="shared" si="186"/>
        <v>0</v>
      </c>
      <c r="M131" s="36">
        <f t="shared" si="186"/>
        <v>0</v>
      </c>
      <c r="N131" s="36">
        <f t="shared" si="186"/>
        <v>0</v>
      </c>
      <c r="O131" s="36">
        <f t="shared" si="186"/>
        <v>0</v>
      </c>
      <c r="P131" s="36">
        <f t="shared" si="186"/>
        <v>0</v>
      </c>
      <c r="Q131" s="36">
        <f t="shared" si="186"/>
        <v>0</v>
      </c>
      <c r="R131" s="36">
        <f t="shared" si="186"/>
        <v>0</v>
      </c>
      <c r="S131" s="36">
        <f t="shared" si="186"/>
        <v>0</v>
      </c>
      <c r="T131" s="36">
        <f t="shared" si="186"/>
        <v>0</v>
      </c>
      <c r="U131" s="36">
        <f t="shared" si="186"/>
        <v>0</v>
      </c>
      <c r="V131" s="36">
        <f t="shared" si="186"/>
        <v>0</v>
      </c>
      <c r="W131" s="36">
        <f t="shared" si="186"/>
        <v>0</v>
      </c>
      <c r="X131" s="36">
        <f t="shared" si="186"/>
        <v>0</v>
      </c>
      <c r="Y131" s="36">
        <f t="shared" si="186"/>
        <v>0</v>
      </c>
      <c r="Z131" s="36">
        <f t="shared" si="186"/>
        <v>0</v>
      </c>
      <c r="AA131" s="36">
        <f t="shared" si="186"/>
        <v>0</v>
      </c>
      <c r="AB131" s="36">
        <f t="shared" si="186"/>
        <v>0</v>
      </c>
      <c r="AC131" s="36">
        <f t="shared" si="186"/>
        <v>0</v>
      </c>
      <c r="AD131" s="36">
        <f t="shared" si="186"/>
        <v>0</v>
      </c>
      <c r="AE131" s="36">
        <f t="shared" si="186"/>
        <v>0</v>
      </c>
      <c r="AF131" s="36">
        <f t="shared" si="186"/>
        <v>0</v>
      </c>
      <c r="AG131" s="36">
        <f t="shared" si="186"/>
        <v>0</v>
      </c>
      <c r="AH131" s="36">
        <f t="shared" si="186"/>
        <v>0</v>
      </c>
      <c r="AI131" s="36">
        <f t="shared" si="186"/>
        <v>0</v>
      </c>
      <c r="AJ131" s="36">
        <f t="shared" si="186"/>
        <v>0</v>
      </c>
      <c r="AK131" s="36">
        <f t="shared" ref="AK131:BK131" si="187">+AK61+AK85-(AK108-AJ108)</f>
        <v>0</v>
      </c>
      <c r="AL131" s="36">
        <f t="shared" si="187"/>
        <v>0</v>
      </c>
      <c r="AM131" s="36">
        <f t="shared" si="187"/>
        <v>0</v>
      </c>
      <c r="AN131" s="36">
        <f t="shared" si="187"/>
        <v>0</v>
      </c>
      <c r="AO131" s="36">
        <f t="shared" si="187"/>
        <v>0</v>
      </c>
      <c r="AP131" s="36">
        <f t="shared" si="187"/>
        <v>0</v>
      </c>
      <c r="AQ131" s="36">
        <f t="shared" si="187"/>
        <v>0</v>
      </c>
      <c r="AR131" s="36">
        <f t="shared" si="187"/>
        <v>0</v>
      </c>
      <c r="AS131" s="36">
        <f t="shared" si="187"/>
        <v>0</v>
      </c>
      <c r="AT131" s="36">
        <f t="shared" si="187"/>
        <v>0</v>
      </c>
      <c r="AU131" s="36">
        <f t="shared" si="187"/>
        <v>0</v>
      </c>
      <c r="AV131" s="36">
        <f t="shared" si="187"/>
        <v>0</v>
      </c>
      <c r="AW131" s="36">
        <f t="shared" si="187"/>
        <v>0</v>
      </c>
      <c r="AX131" s="36">
        <f t="shared" si="187"/>
        <v>0</v>
      </c>
      <c r="AY131" s="36">
        <f t="shared" si="187"/>
        <v>0</v>
      </c>
      <c r="AZ131" s="36">
        <f t="shared" si="187"/>
        <v>0</v>
      </c>
      <c r="BA131" s="36">
        <f t="shared" si="187"/>
        <v>0</v>
      </c>
      <c r="BB131" s="36">
        <f t="shared" si="187"/>
        <v>0</v>
      </c>
      <c r="BC131" s="36">
        <f t="shared" si="187"/>
        <v>0</v>
      </c>
      <c r="BD131" s="36">
        <f t="shared" si="187"/>
        <v>0</v>
      </c>
      <c r="BE131" s="36">
        <f t="shared" si="187"/>
        <v>0</v>
      </c>
      <c r="BF131" s="36">
        <f t="shared" si="187"/>
        <v>0</v>
      </c>
      <c r="BG131" s="36">
        <f t="shared" si="187"/>
        <v>0</v>
      </c>
      <c r="BH131" s="36">
        <f t="shared" si="187"/>
        <v>0</v>
      </c>
      <c r="BI131" s="36">
        <f t="shared" si="187"/>
        <v>0</v>
      </c>
      <c r="BJ131" s="36">
        <f t="shared" si="187"/>
        <v>0</v>
      </c>
      <c r="BK131" s="36">
        <f t="shared" si="187"/>
        <v>0</v>
      </c>
    </row>
    <row r="132" spans="2:63" x14ac:dyDescent="0.25">
      <c r="B132" t="str">
        <f t="shared" si="163"/>
        <v>Servizio 14</v>
      </c>
      <c r="D132" s="36">
        <f t="shared" si="160"/>
        <v>0</v>
      </c>
      <c r="E132" s="36">
        <f t="shared" ref="E132:AJ132" si="188">+E62+E86-(E109-D109)</f>
        <v>0</v>
      </c>
      <c r="F132" s="36">
        <f t="shared" si="188"/>
        <v>0</v>
      </c>
      <c r="G132" s="36">
        <f t="shared" si="188"/>
        <v>0</v>
      </c>
      <c r="H132" s="36">
        <f t="shared" si="188"/>
        <v>0</v>
      </c>
      <c r="I132" s="36">
        <f t="shared" si="188"/>
        <v>0</v>
      </c>
      <c r="J132" s="36">
        <f t="shared" si="188"/>
        <v>0</v>
      </c>
      <c r="K132" s="36">
        <f t="shared" si="188"/>
        <v>0</v>
      </c>
      <c r="L132" s="36">
        <f t="shared" si="188"/>
        <v>0</v>
      </c>
      <c r="M132" s="36">
        <f t="shared" si="188"/>
        <v>0</v>
      </c>
      <c r="N132" s="36">
        <f t="shared" si="188"/>
        <v>0</v>
      </c>
      <c r="O132" s="36">
        <f t="shared" si="188"/>
        <v>0</v>
      </c>
      <c r="P132" s="36">
        <f t="shared" si="188"/>
        <v>0</v>
      </c>
      <c r="Q132" s="36">
        <f t="shared" si="188"/>
        <v>0</v>
      </c>
      <c r="R132" s="36">
        <f t="shared" si="188"/>
        <v>0</v>
      </c>
      <c r="S132" s="36">
        <f t="shared" si="188"/>
        <v>0</v>
      </c>
      <c r="T132" s="36">
        <f t="shared" si="188"/>
        <v>0</v>
      </c>
      <c r="U132" s="36">
        <f t="shared" si="188"/>
        <v>0</v>
      </c>
      <c r="V132" s="36">
        <f t="shared" si="188"/>
        <v>0</v>
      </c>
      <c r="W132" s="36">
        <f t="shared" si="188"/>
        <v>0</v>
      </c>
      <c r="X132" s="36">
        <f t="shared" si="188"/>
        <v>0</v>
      </c>
      <c r="Y132" s="36">
        <f t="shared" si="188"/>
        <v>0</v>
      </c>
      <c r="Z132" s="36">
        <f t="shared" si="188"/>
        <v>0</v>
      </c>
      <c r="AA132" s="36">
        <f t="shared" si="188"/>
        <v>0</v>
      </c>
      <c r="AB132" s="36">
        <f t="shared" si="188"/>
        <v>0</v>
      </c>
      <c r="AC132" s="36">
        <f t="shared" si="188"/>
        <v>0</v>
      </c>
      <c r="AD132" s="36">
        <f t="shared" si="188"/>
        <v>0</v>
      </c>
      <c r="AE132" s="36">
        <f t="shared" si="188"/>
        <v>0</v>
      </c>
      <c r="AF132" s="36">
        <f t="shared" si="188"/>
        <v>0</v>
      </c>
      <c r="AG132" s="36">
        <f t="shared" si="188"/>
        <v>0</v>
      </c>
      <c r="AH132" s="36">
        <f t="shared" si="188"/>
        <v>0</v>
      </c>
      <c r="AI132" s="36">
        <f t="shared" si="188"/>
        <v>0</v>
      </c>
      <c r="AJ132" s="36">
        <f t="shared" si="188"/>
        <v>0</v>
      </c>
      <c r="AK132" s="36">
        <f t="shared" ref="AK132:BK132" si="189">+AK62+AK86-(AK109-AJ109)</f>
        <v>0</v>
      </c>
      <c r="AL132" s="36">
        <f t="shared" si="189"/>
        <v>0</v>
      </c>
      <c r="AM132" s="36">
        <f t="shared" si="189"/>
        <v>0</v>
      </c>
      <c r="AN132" s="36">
        <f t="shared" si="189"/>
        <v>0</v>
      </c>
      <c r="AO132" s="36">
        <f t="shared" si="189"/>
        <v>0</v>
      </c>
      <c r="AP132" s="36">
        <f t="shared" si="189"/>
        <v>0</v>
      </c>
      <c r="AQ132" s="36">
        <f t="shared" si="189"/>
        <v>0</v>
      </c>
      <c r="AR132" s="36">
        <f t="shared" si="189"/>
        <v>0</v>
      </c>
      <c r="AS132" s="36">
        <f t="shared" si="189"/>
        <v>0</v>
      </c>
      <c r="AT132" s="36">
        <f t="shared" si="189"/>
        <v>0</v>
      </c>
      <c r="AU132" s="36">
        <f t="shared" si="189"/>
        <v>0</v>
      </c>
      <c r="AV132" s="36">
        <f t="shared" si="189"/>
        <v>0</v>
      </c>
      <c r="AW132" s="36">
        <f t="shared" si="189"/>
        <v>0</v>
      </c>
      <c r="AX132" s="36">
        <f t="shared" si="189"/>
        <v>0</v>
      </c>
      <c r="AY132" s="36">
        <f t="shared" si="189"/>
        <v>0</v>
      </c>
      <c r="AZ132" s="36">
        <f t="shared" si="189"/>
        <v>0</v>
      </c>
      <c r="BA132" s="36">
        <f t="shared" si="189"/>
        <v>0</v>
      </c>
      <c r="BB132" s="36">
        <f t="shared" si="189"/>
        <v>0</v>
      </c>
      <c r="BC132" s="36">
        <f t="shared" si="189"/>
        <v>0</v>
      </c>
      <c r="BD132" s="36">
        <f t="shared" si="189"/>
        <v>0</v>
      </c>
      <c r="BE132" s="36">
        <f t="shared" si="189"/>
        <v>0</v>
      </c>
      <c r="BF132" s="36">
        <f t="shared" si="189"/>
        <v>0</v>
      </c>
      <c r="BG132" s="36">
        <f t="shared" si="189"/>
        <v>0</v>
      </c>
      <c r="BH132" s="36">
        <f t="shared" si="189"/>
        <v>0</v>
      </c>
      <c r="BI132" s="36">
        <f t="shared" si="189"/>
        <v>0</v>
      </c>
      <c r="BJ132" s="36">
        <f t="shared" si="189"/>
        <v>0</v>
      </c>
      <c r="BK132" s="36">
        <f t="shared" si="189"/>
        <v>0</v>
      </c>
    </row>
    <row r="133" spans="2:63" x14ac:dyDescent="0.25">
      <c r="B133" t="str">
        <f t="shared" si="163"/>
        <v>Servizio 15</v>
      </c>
      <c r="D133" s="36">
        <f t="shared" si="160"/>
        <v>0</v>
      </c>
      <c r="E133" s="36">
        <f t="shared" ref="E133:AJ133" si="190">+E63+E87-(E110-D110)</f>
        <v>0</v>
      </c>
      <c r="F133" s="36">
        <f t="shared" si="190"/>
        <v>0</v>
      </c>
      <c r="G133" s="36">
        <f t="shared" si="190"/>
        <v>0</v>
      </c>
      <c r="H133" s="36">
        <f t="shared" si="190"/>
        <v>0</v>
      </c>
      <c r="I133" s="36">
        <f t="shared" si="190"/>
        <v>0</v>
      </c>
      <c r="J133" s="36">
        <f t="shared" si="190"/>
        <v>0</v>
      </c>
      <c r="K133" s="36">
        <f t="shared" si="190"/>
        <v>0</v>
      </c>
      <c r="L133" s="36">
        <f t="shared" si="190"/>
        <v>0</v>
      </c>
      <c r="M133" s="36">
        <f t="shared" si="190"/>
        <v>0</v>
      </c>
      <c r="N133" s="36">
        <f t="shared" si="190"/>
        <v>0</v>
      </c>
      <c r="O133" s="36">
        <f t="shared" si="190"/>
        <v>0</v>
      </c>
      <c r="P133" s="36">
        <f t="shared" si="190"/>
        <v>0</v>
      </c>
      <c r="Q133" s="36">
        <f t="shared" si="190"/>
        <v>0</v>
      </c>
      <c r="R133" s="36">
        <f t="shared" si="190"/>
        <v>0</v>
      </c>
      <c r="S133" s="36">
        <f t="shared" si="190"/>
        <v>0</v>
      </c>
      <c r="T133" s="36">
        <f t="shared" si="190"/>
        <v>0</v>
      </c>
      <c r="U133" s="36">
        <f t="shared" si="190"/>
        <v>0</v>
      </c>
      <c r="V133" s="36">
        <f t="shared" si="190"/>
        <v>0</v>
      </c>
      <c r="W133" s="36">
        <f t="shared" si="190"/>
        <v>0</v>
      </c>
      <c r="X133" s="36">
        <f t="shared" si="190"/>
        <v>0</v>
      </c>
      <c r="Y133" s="36">
        <f t="shared" si="190"/>
        <v>0</v>
      </c>
      <c r="Z133" s="36">
        <f t="shared" si="190"/>
        <v>0</v>
      </c>
      <c r="AA133" s="36">
        <f t="shared" si="190"/>
        <v>0</v>
      </c>
      <c r="AB133" s="36">
        <f t="shared" si="190"/>
        <v>0</v>
      </c>
      <c r="AC133" s="36">
        <f t="shared" si="190"/>
        <v>0</v>
      </c>
      <c r="AD133" s="36">
        <f t="shared" si="190"/>
        <v>0</v>
      </c>
      <c r="AE133" s="36">
        <f t="shared" si="190"/>
        <v>0</v>
      </c>
      <c r="AF133" s="36">
        <f t="shared" si="190"/>
        <v>0</v>
      </c>
      <c r="AG133" s="36">
        <f t="shared" si="190"/>
        <v>0</v>
      </c>
      <c r="AH133" s="36">
        <f t="shared" si="190"/>
        <v>0</v>
      </c>
      <c r="AI133" s="36">
        <f t="shared" si="190"/>
        <v>0</v>
      </c>
      <c r="AJ133" s="36">
        <f t="shared" si="190"/>
        <v>0</v>
      </c>
      <c r="AK133" s="36">
        <f t="shared" ref="AK133:BK133" si="191">+AK63+AK87-(AK110-AJ110)</f>
        <v>0</v>
      </c>
      <c r="AL133" s="36">
        <f t="shared" si="191"/>
        <v>0</v>
      </c>
      <c r="AM133" s="36">
        <f t="shared" si="191"/>
        <v>0</v>
      </c>
      <c r="AN133" s="36">
        <f t="shared" si="191"/>
        <v>0</v>
      </c>
      <c r="AO133" s="36">
        <f t="shared" si="191"/>
        <v>0</v>
      </c>
      <c r="AP133" s="36">
        <f t="shared" si="191"/>
        <v>0</v>
      </c>
      <c r="AQ133" s="36">
        <f t="shared" si="191"/>
        <v>0</v>
      </c>
      <c r="AR133" s="36">
        <f t="shared" si="191"/>
        <v>0</v>
      </c>
      <c r="AS133" s="36">
        <f t="shared" si="191"/>
        <v>0</v>
      </c>
      <c r="AT133" s="36">
        <f t="shared" si="191"/>
        <v>0</v>
      </c>
      <c r="AU133" s="36">
        <f t="shared" si="191"/>
        <v>0</v>
      </c>
      <c r="AV133" s="36">
        <f t="shared" si="191"/>
        <v>0</v>
      </c>
      <c r="AW133" s="36">
        <f t="shared" si="191"/>
        <v>0</v>
      </c>
      <c r="AX133" s="36">
        <f t="shared" si="191"/>
        <v>0</v>
      </c>
      <c r="AY133" s="36">
        <f t="shared" si="191"/>
        <v>0</v>
      </c>
      <c r="AZ133" s="36">
        <f t="shared" si="191"/>
        <v>0</v>
      </c>
      <c r="BA133" s="36">
        <f t="shared" si="191"/>
        <v>0</v>
      </c>
      <c r="BB133" s="36">
        <f t="shared" si="191"/>
        <v>0</v>
      </c>
      <c r="BC133" s="36">
        <f t="shared" si="191"/>
        <v>0</v>
      </c>
      <c r="BD133" s="36">
        <f t="shared" si="191"/>
        <v>0</v>
      </c>
      <c r="BE133" s="36">
        <f t="shared" si="191"/>
        <v>0</v>
      </c>
      <c r="BF133" s="36">
        <f t="shared" si="191"/>
        <v>0</v>
      </c>
      <c r="BG133" s="36">
        <f t="shared" si="191"/>
        <v>0</v>
      </c>
      <c r="BH133" s="36">
        <f t="shared" si="191"/>
        <v>0</v>
      </c>
      <c r="BI133" s="36">
        <f t="shared" si="191"/>
        <v>0</v>
      </c>
      <c r="BJ133" s="36">
        <f t="shared" si="191"/>
        <v>0</v>
      </c>
      <c r="BK133" s="36">
        <f t="shared" si="191"/>
        <v>0</v>
      </c>
    </row>
    <row r="134" spans="2:63" x14ac:dyDescent="0.25">
      <c r="B134" t="str">
        <f t="shared" si="163"/>
        <v>Servizio 16</v>
      </c>
      <c r="D134" s="36">
        <f t="shared" si="160"/>
        <v>0</v>
      </c>
      <c r="E134" s="36">
        <f t="shared" ref="E134:AJ134" si="192">+E64+E88-(E111-D111)</f>
        <v>0</v>
      </c>
      <c r="F134" s="36">
        <f t="shared" si="192"/>
        <v>0</v>
      </c>
      <c r="G134" s="36">
        <f t="shared" si="192"/>
        <v>0</v>
      </c>
      <c r="H134" s="36">
        <f t="shared" si="192"/>
        <v>0</v>
      </c>
      <c r="I134" s="36">
        <f t="shared" si="192"/>
        <v>0</v>
      </c>
      <c r="J134" s="36">
        <f t="shared" si="192"/>
        <v>0</v>
      </c>
      <c r="K134" s="36">
        <f t="shared" si="192"/>
        <v>0</v>
      </c>
      <c r="L134" s="36">
        <f t="shared" si="192"/>
        <v>0</v>
      </c>
      <c r="M134" s="36">
        <f t="shared" si="192"/>
        <v>0</v>
      </c>
      <c r="N134" s="36">
        <f t="shared" si="192"/>
        <v>0</v>
      </c>
      <c r="O134" s="36">
        <f t="shared" si="192"/>
        <v>0</v>
      </c>
      <c r="P134" s="36">
        <f t="shared" si="192"/>
        <v>0</v>
      </c>
      <c r="Q134" s="36">
        <f t="shared" si="192"/>
        <v>0</v>
      </c>
      <c r="R134" s="36">
        <f t="shared" si="192"/>
        <v>0</v>
      </c>
      <c r="S134" s="36">
        <f t="shared" si="192"/>
        <v>0</v>
      </c>
      <c r="T134" s="36">
        <f t="shared" si="192"/>
        <v>0</v>
      </c>
      <c r="U134" s="36">
        <f t="shared" si="192"/>
        <v>0</v>
      </c>
      <c r="V134" s="36">
        <f t="shared" si="192"/>
        <v>0</v>
      </c>
      <c r="W134" s="36">
        <f t="shared" si="192"/>
        <v>0</v>
      </c>
      <c r="X134" s="36">
        <f t="shared" si="192"/>
        <v>0</v>
      </c>
      <c r="Y134" s="36">
        <f t="shared" si="192"/>
        <v>0</v>
      </c>
      <c r="Z134" s="36">
        <f t="shared" si="192"/>
        <v>0</v>
      </c>
      <c r="AA134" s="36">
        <f t="shared" si="192"/>
        <v>0</v>
      </c>
      <c r="AB134" s="36">
        <f t="shared" si="192"/>
        <v>0</v>
      </c>
      <c r="AC134" s="36">
        <f t="shared" si="192"/>
        <v>0</v>
      </c>
      <c r="AD134" s="36">
        <f t="shared" si="192"/>
        <v>0</v>
      </c>
      <c r="AE134" s="36">
        <f t="shared" si="192"/>
        <v>0</v>
      </c>
      <c r="AF134" s="36">
        <f t="shared" si="192"/>
        <v>0</v>
      </c>
      <c r="AG134" s="36">
        <f t="shared" si="192"/>
        <v>0</v>
      </c>
      <c r="AH134" s="36">
        <f t="shared" si="192"/>
        <v>0</v>
      </c>
      <c r="AI134" s="36">
        <f t="shared" si="192"/>
        <v>0</v>
      </c>
      <c r="AJ134" s="36">
        <f t="shared" si="192"/>
        <v>0</v>
      </c>
      <c r="AK134" s="36">
        <f t="shared" ref="AK134:BK134" si="193">+AK64+AK88-(AK111-AJ111)</f>
        <v>0</v>
      </c>
      <c r="AL134" s="36">
        <f t="shared" si="193"/>
        <v>0</v>
      </c>
      <c r="AM134" s="36">
        <f t="shared" si="193"/>
        <v>0</v>
      </c>
      <c r="AN134" s="36">
        <f t="shared" si="193"/>
        <v>0</v>
      </c>
      <c r="AO134" s="36">
        <f t="shared" si="193"/>
        <v>0</v>
      </c>
      <c r="AP134" s="36">
        <f t="shared" si="193"/>
        <v>0</v>
      </c>
      <c r="AQ134" s="36">
        <f t="shared" si="193"/>
        <v>0</v>
      </c>
      <c r="AR134" s="36">
        <f t="shared" si="193"/>
        <v>0</v>
      </c>
      <c r="AS134" s="36">
        <f t="shared" si="193"/>
        <v>0</v>
      </c>
      <c r="AT134" s="36">
        <f t="shared" si="193"/>
        <v>0</v>
      </c>
      <c r="AU134" s="36">
        <f t="shared" si="193"/>
        <v>0</v>
      </c>
      <c r="AV134" s="36">
        <f t="shared" si="193"/>
        <v>0</v>
      </c>
      <c r="AW134" s="36">
        <f t="shared" si="193"/>
        <v>0</v>
      </c>
      <c r="AX134" s="36">
        <f t="shared" si="193"/>
        <v>0</v>
      </c>
      <c r="AY134" s="36">
        <f t="shared" si="193"/>
        <v>0</v>
      </c>
      <c r="AZ134" s="36">
        <f t="shared" si="193"/>
        <v>0</v>
      </c>
      <c r="BA134" s="36">
        <f t="shared" si="193"/>
        <v>0</v>
      </c>
      <c r="BB134" s="36">
        <f t="shared" si="193"/>
        <v>0</v>
      </c>
      <c r="BC134" s="36">
        <f t="shared" si="193"/>
        <v>0</v>
      </c>
      <c r="BD134" s="36">
        <f t="shared" si="193"/>
        <v>0</v>
      </c>
      <c r="BE134" s="36">
        <f t="shared" si="193"/>
        <v>0</v>
      </c>
      <c r="BF134" s="36">
        <f t="shared" si="193"/>
        <v>0</v>
      </c>
      <c r="BG134" s="36">
        <f t="shared" si="193"/>
        <v>0</v>
      </c>
      <c r="BH134" s="36">
        <f t="shared" si="193"/>
        <v>0</v>
      </c>
      <c r="BI134" s="36">
        <f t="shared" si="193"/>
        <v>0</v>
      </c>
      <c r="BJ134" s="36">
        <f t="shared" si="193"/>
        <v>0</v>
      </c>
      <c r="BK134" s="36">
        <f t="shared" si="193"/>
        <v>0</v>
      </c>
    </row>
    <row r="135" spans="2:63" x14ac:dyDescent="0.25">
      <c r="B135" t="str">
        <f t="shared" si="163"/>
        <v>Servizio 17</v>
      </c>
      <c r="D135" s="36">
        <f t="shared" si="160"/>
        <v>0</v>
      </c>
      <c r="E135" s="36">
        <f t="shared" ref="E135:AJ135" si="194">+E65+E89-(E112-D112)</f>
        <v>0</v>
      </c>
      <c r="F135" s="36">
        <f t="shared" si="194"/>
        <v>0</v>
      </c>
      <c r="G135" s="36">
        <f t="shared" si="194"/>
        <v>0</v>
      </c>
      <c r="H135" s="36">
        <f t="shared" si="194"/>
        <v>0</v>
      </c>
      <c r="I135" s="36">
        <f t="shared" si="194"/>
        <v>0</v>
      </c>
      <c r="J135" s="36">
        <f t="shared" si="194"/>
        <v>0</v>
      </c>
      <c r="K135" s="36">
        <f t="shared" si="194"/>
        <v>0</v>
      </c>
      <c r="L135" s="36">
        <f t="shared" si="194"/>
        <v>0</v>
      </c>
      <c r="M135" s="36">
        <f t="shared" si="194"/>
        <v>0</v>
      </c>
      <c r="N135" s="36">
        <f t="shared" si="194"/>
        <v>0</v>
      </c>
      <c r="O135" s="36">
        <f t="shared" si="194"/>
        <v>0</v>
      </c>
      <c r="P135" s="36">
        <f t="shared" si="194"/>
        <v>0</v>
      </c>
      <c r="Q135" s="36">
        <f t="shared" si="194"/>
        <v>0</v>
      </c>
      <c r="R135" s="36">
        <f t="shared" si="194"/>
        <v>0</v>
      </c>
      <c r="S135" s="36">
        <f t="shared" si="194"/>
        <v>0</v>
      </c>
      <c r="T135" s="36">
        <f t="shared" si="194"/>
        <v>0</v>
      </c>
      <c r="U135" s="36">
        <f t="shared" si="194"/>
        <v>0</v>
      </c>
      <c r="V135" s="36">
        <f t="shared" si="194"/>
        <v>0</v>
      </c>
      <c r="W135" s="36">
        <f t="shared" si="194"/>
        <v>0</v>
      </c>
      <c r="X135" s="36">
        <f t="shared" si="194"/>
        <v>0</v>
      </c>
      <c r="Y135" s="36">
        <f t="shared" si="194"/>
        <v>0</v>
      </c>
      <c r="Z135" s="36">
        <f t="shared" si="194"/>
        <v>0</v>
      </c>
      <c r="AA135" s="36">
        <f t="shared" si="194"/>
        <v>0</v>
      </c>
      <c r="AB135" s="36">
        <f t="shared" si="194"/>
        <v>0</v>
      </c>
      <c r="AC135" s="36">
        <f t="shared" si="194"/>
        <v>0</v>
      </c>
      <c r="AD135" s="36">
        <f t="shared" si="194"/>
        <v>0</v>
      </c>
      <c r="AE135" s="36">
        <f t="shared" si="194"/>
        <v>0</v>
      </c>
      <c r="AF135" s="36">
        <f t="shared" si="194"/>
        <v>0</v>
      </c>
      <c r="AG135" s="36">
        <f t="shared" si="194"/>
        <v>0</v>
      </c>
      <c r="AH135" s="36">
        <f t="shared" si="194"/>
        <v>0</v>
      </c>
      <c r="AI135" s="36">
        <f t="shared" si="194"/>
        <v>0</v>
      </c>
      <c r="AJ135" s="36">
        <f t="shared" si="194"/>
        <v>0</v>
      </c>
      <c r="AK135" s="36">
        <f t="shared" ref="AK135:BK135" si="195">+AK65+AK89-(AK112-AJ112)</f>
        <v>0</v>
      </c>
      <c r="AL135" s="36">
        <f t="shared" si="195"/>
        <v>0</v>
      </c>
      <c r="AM135" s="36">
        <f t="shared" si="195"/>
        <v>0</v>
      </c>
      <c r="AN135" s="36">
        <f t="shared" si="195"/>
        <v>0</v>
      </c>
      <c r="AO135" s="36">
        <f t="shared" si="195"/>
        <v>0</v>
      </c>
      <c r="AP135" s="36">
        <f t="shared" si="195"/>
        <v>0</v>
      </c>
      <c r="AQ135" s="36">
        <f t="shared" si="195"/>
        <v>0</v>
      </c>
      <c r="AR135" s="36">
        <f t="shared" si="195"/>
        <v>0</v>
      </c>
      <c r="AS135" s="36">
        <f t="shared" si="195"/>
        <v>0</v>
      </c>
      <c r="AT135" s="36">
        <f t="shared" si="195"/>
        <v>0</v>
      </c>
      <c r="AU135" s="36">
        <f t="shared" si="195"/>
        <v>0</v>
      </c>
      <c r="AV135" s="36">
        <f t="shared" si="195"/>
        <v>0</v>
      </c>
      <c r="AW135" s="36">
        <f t="shared" si="195"/>
        <v>0</v>
      </c>
      <c r="AX135" s="36">
        <f t="shared" si="195"/>
        <v>0</v>
      </c>
      <c r="AY135" s="36">
        <f t="shared" si="195"/>
        <v>0</v>
      </c>
      <c r="AZ135" s="36">
        <f t="shared" si="195"/>
        <v>0</v>
      </c>
      <c r="BA135" s="36">
        <f t="shared" si="195"/>
        <v>0</v>
      </c>
      <c r="BB135" s="36">
        <f t="shared" si="195"/>
        <v>0</v>
      </c>
      <c r="BC135" s="36">
        <f t="shared" si="195"/>
        <v>0</v>
      </c>
      <c r="BD135" s="36">
        <f t="shared" si="195"/>
        <v>0</v>
      </c>
      <c r="BE135" s="36">
        <f t="shared" si="195"/>
        <v>0</v>
      </c>
      <c r="BF135" s="36">
        <f t="shared" si="195"/>
        <v>0</v>
      </c>
      <c r="BG135" s="36">
        <f t="shared" si="195"/>
        <v>0</v>
      </c>
      <c r="BH135" s="36">
        <f t="shared" si="195"/>
        <v>0</v>
      </c>
      <c r="BI135" s="36">
        <f t="shared" si="195"/>
        <v>0</v>
      </c>
      <c r="BJ135" s="36">
        <f t="shared" si="195"/>
        <v>0</v>
      </c>
      <c r="BK135" s="36">
        <f t="shared" si="195"/>
        <v>0</v>
      </c>
    </row>
    <row r="136" spans="2:63" x14ac:dyDescent="0.25">
      <c r="B136" t="str">
        <f t="shared" si="163"/>
        <v>Servizio 18</v>
      </c>
      <c r="D136" s="36">
        <f t="shared" si="160"/>
        <v>0</v>
      </c>
      <c r="E136" s="36">
        <f t="shared" ref="E136:AJ136" si="196">+E66+E90-(E113-D113)</f>
        <v>0</v>
      </c>
      <c r="F136" s="36">
        <f t="shared" si="196"/>
        <v>0</v>
      </c>
      <c r="G136" s="36">
        <f t="shared" si="196"/>
        <v>0</v>
      </c>
      <c r="H136" s="36">
        <f t="shared" si="196"/>
        <v>0</v>
      </c>
      <c r="I136" s="36">
        <f t="shared" si="196"/>
        <v>0</v>
      </c>
      <c r="J136" s="36">
        <f t="shared" si="196"/>
        <v>0</v>
      </c>
      <c r="K136" s="36">
        <f t="shared" si="196"/>
        <v>0</v>
      </c>
      <c r="L136" s="36">
        <f t="shared" si="196"/>
        <v>0</v>
      </c>
      <c r="M136" s="36">
        <f t="shared" si="196"/>
        <v>0</v>
      </c>
      <c r="N136" s="36">
        <f t="shared" si="196"/>
        <v>0</v>
      </c>
      <c r="O136" s="36">
        <f t="shared" si="196"/>
        <v>0</v>
      </c>
      <c r="P136" s="36">
        <f t="shared" si="196"/>
        <v>0</v>
      </c>
      <c r="Q136" s="36">
        <f t="shared" si="196"/>
        <v>0</v>
      </c>
      <c r="R136" s="36">
        <f t="shared" si="196"/>
        <v>0</v>
      </c>
      <c r="S136" s="36">
        <f t="shared" si="196"/>
        <v>0</v>
      </c>
      <c r="T136" s="36">
        <f t="shared" si="196"/>
        <v>0</v>
      </c>
      <c r="U136" s="36">
        <f t="shared" si="196"/>
        <v>0</v>
      </c>
      <c r="V136" s="36">
        <f t="shared" si="196"/>
        <v>0</v>
      </c>
      <c r="W136" s="36">
        <f t="shared" si="196"/>
        <v>0</v>
      </c>
      <c r="X136" s="36">
        <f t="shared" si="196"/>
        <v>0</v>
      </c>
      <c r="Y136" s="36">
        <f t="shared" si="196"/>
        <v>0</v>
      </c>
      <c r="Z136" s="36">
        <f t="shared" si="196"/>
        <v>0</v>
      </c>
      <c r="AA136" s="36">
        <f t="shared" si="196"/>
        <v>0</v>
      </c>
      <c r="AB136" s="36">
        <f t="shared" si="196"/>
        <v>0</v>
      </c>
      <c r="AC136" s="36">
        <f t="shared" si="196"/>
        <v>0</v>
      </c>
      <c r="AD136" s="36">
        <f t="shared" si="196"/>
        <v>0</v>
      </c>
      <c r="AE136" s="36">
        <f t="shared" si="196"/>
        <v>0</v>
      </c>
      <c r="AF136" s="36">
        <f t="shared" si="196"/>
        <v>0</v>
      </c>
      <c r="AG136" s="36">
        <f t="shared" si="196"/>
        <v>0</v>
      </c>
      <c r="AH136" s="36">
        <f t="shared" si="196"/>
        <v>0</v>
      </c>
      <c r="AI136" s="36">
        <f t="shared" si="196"/>
        <v>0</v>
      </c>
      <c r="AJ136" s="36">
        <f t="shared" si="196"/>
        <v>0</v>
      </c>
      <c r="AK136" s="36">
        <f t="shared" ref="AK136:BK136" si="197">+AK66+AK90-(AK113-AJ113)</f>
        <v>0</v>
      </c>
      <c r="AL136" s="36">
        <f t="shared" si="197"/>
        <v>0</v>
      </c>
      <c r="AM136" s="36">
        <f t="shared" si="197"/>
        <v>0</v>
      </c>
      <c r="AN136" s="36">
        <f t="shared" si="197"/>
        <v>0</v>
      </c>
      <c r="AO136" s="36">
        <f t="shared" si="197"/>
        <v>0</v>
      </c>
      <c r="AP136" s="36">
        <f t="shared" si="197"/>
        <v>0</v>
      </c>
      <c r="AQ136" s="36">
        <f t="shared" si="197"/>
        <v>0</v>
      </c>
      <c r="AR136" s="36">
        <f t="shared" si="197"/>
        <v>0</v>
      </c>
      <c r="AS136" s="36">
        <f t="shared" si="197"/>
        <v>0</v>
      </c>
      <c r="AT136" s="36">
        <f t="shared" si="197"/>
        <v>0</v>
      </c>
      <c r="AU136" s="36">
        <f t="shared" si="197"/>
        <v>0</v>
      </c>
      <c r="AV136" s="36">
        <f t="shared" si="197"/>
        <v>0</v>
      </c>
      <c r="AW136" s="36">
        <f t="shared" si="197"/>
        <v>0</v>
      </c>
      <c r="AX136" s="36">
        <f t="shared" si="197"/>
        <v>0</v>
      </c>
      <c r="AY136" s="36">
        <f t="shared" si="197"/>
        <v>0</v>
      </c>
      <c r="AZ136" s="36">
        <f t="shared" si="197"/>
        <v>0</v>
      </c>
      <c r="BA136" s="36">
        <f t="shared" si="197"/>
        <v>0</v>
      </c>
      <c r="BB136" s="36">
        <f t="shared" si="197"/>
        <v>0</v>
      </c>
      <c r="BC136" s="36">
        <f t="shared" si="197"/>
        <v>0</v>
      </c>
      <c r="BD136" s="36">
        <f t="shared" si="197"/>
        <v>0</v>
      </c>
      <c r="BE136" s="36">
        <f t="shared" si="197"/>
        <v>0</v>
      </c>
      <c r="BF136" s="36">
        <f t="shared" si="197"/>
        <v>0</v>
      </c>
      <c r="BG136" s="36">
        <f t="shared" si="197"/>
        <v>0</v>
      </c>
      <c r="BH136" s="36">
        <f t="shared" si="197"/>
        <v>0</v>
      </c>
      <c r="BI136" s="36">
        <f t="shared" si="197"/>
        <v>0</v>
      </c>
      <c r="BJ136" s="36">
        <f t="shared" si="197"/>
        <v>0</v>
      </c>
      <c r="BK136" s="36">
        <f t="shared" si="197"/>
        <v>0</v>
      </c>
    </row>
    <row r="137" spans="2:63" x14ac:dyDescent="0.25">
      <c r="B137" t="str">
        <f t="shared" si="163"/>
        <v>Servizio 19</v>
      </c>
      <c r="D137" s="36">
        <f t="shared" si="160"/>
        <v>0</v>
      </c>
      <c r="E137" s="36">
        <f t="shared" ref="E137:AJ137" si="198">+E67+E91-(E114-D114)</f>
        <v>0</v>
      </c>
      <c r="F137" s="36">
        <f t="shared" si="198"/>
        <v>0</v>
      </c>
      <c r="G137" s="36">
        <f t="shared" si="198"/>
        <v>0</v>
      </c>
      <c r="H137" s="36">
        <f t="shared" si="198"/>
        <v>0</v>
      </c>
      <c r="I137" s="36">
        <f t="shared" si="198"/>
        <v>0</v>
      </c>
      <c r="J137" s="36">
        <f t="shared" si="198"/>
        <v>0</v>
      </c>
      <c r="K137" s="36">
        <f t="shared" si="198"/>
        <v>0</v>
      </c>
      <c r="L137" s="36">
        <f t="shared" si="198"/>
        <v>0</v>
      </c>
      <c r="M137" s="36">
        <f t="shared" si="198"/>
        <v>0</v>
      </c>
      <c r="N137" s="36">
        <f t="shared" si="198"/>
        <v>0</v>
      </c>
      <c r="O137" s="36">
        <f t="shared" si="198"/>
        <v>0</v>
      </c>
      <c r="P137" s="36">
        <f t="shared" si="198"/>
        <v>0</v>
      </c>
      <c r="Q137" s="36">
        <f t="shared" si="198"/>
        <v>0</v>
      </c>
      <c r="R137" s="36">
        <f t="shared" si="198"/>
        <v>0</v>
      </c>
      <c r="S137" s="36">
        <f t="shared" si="198"/>
        <v>0</v>
      </c>
      <c r="T137" s="36">
        <f t="shared" si="198"/>
        <v>0</v>
      </c>
      <c r="U137" s="36">
        <f t="shared" si="198"/>
        <v>0</v>
      </c>
      <c r="V137" s="36">
        <f t="shared" si="198"/>
        <v>0</v>
      </c>
      <c r="W137" s="36">
        <f t="shared" si="198"/>
        <v>0</v>
      </c>
      <c r="X137" s="36">
        <f t="shared" si="198"/>
        <v>0</v>
      </c>
      <c r="Y137" s="36">
        <f t="shared" si="198"/>
        <v>0</v>
      </c>
      <c r="Z137" s="36">
        <f t="shared" si="198"/>
        <v>0</v>
      </c>
      <c r="AA137" s="36">
        <f t="shared" si="198"/>
        <v>0</v>
      </c>
      <c r="AB137" s="36">
        <f t="shared" si="198"/>
        <v>0</v>
      </c>
      <c r="AC137" s="36">
        <f t="shared" si="198"/>
        <v>0</v>
      </c>
      <c r="AD137" s="36">
        <f t="shared" si="198"/>
        <v>0</v>
      </c>
      <c r="AE137" s="36">
        <f t="shared" si="198"/>
        <v>0</v>
      </c>
      <c r="AF137" s="36">
        <f t="shared" si="198"/>
        <v>0</v>
      </c>
      <c r="AG137" s="36">
        <f t="shared" si="198"/>
        <v>0</v>
      </c>
      <c r="AH137" s="36">
        <f t="shared" si="198"/>
        <v>0</v>
      </c>
      <c r="AI137" s="36">
        <f t="shared" si="198"/>
        <v>0</v>
      </c>
      <c r="AJ137" s="36">
        <f t="shared" si="198"/>
        <v>0</v>
      </c>
      <c r="AK137" s="36">
        <f t="shared" ref="AK137:BK137" si="199">+AK67+AK91-(AK114-AJ114)</f>
        <v>0</v>
      </c>
      <c r="AL137" s="36">
        <f t="shared" si="199"/>
        <v>0</v>
      </c>
      <c r="AM137" s="36">
        <f t="shared" si="199"/>
        <v>0</v>
      </c>
      <c r="AN137" s="36">
        <f t="shared" si="199"/>
        <v>0</v>
      </c>
      <c r="AO137" s="36">
        <f t="shared" si="199"/>
        <v>0</v>
      </c>
      <c r="AP137" s="36">
        <f t="shared" si="199"/>
        <v>0</v>
      </c>
      <c r="AQ137" s="36">
        <f t="shared" si="199"/>
        <v>0</v>
      </c>
      <c r="AR137" s="36">
        <f t="shared" si="199"/>
        <v>0</v>
      </c>
      <c r="AS137" s="36">
        <f t="shared" si="199"/>
        <v>0</v>
      </c>
      <c r="AT137" s="36">
        <f t="shared" si="199"/>
        <v>0</v>
      </c>
      <c r="AU137" s="36">
        <f t="shared" si="199"/>
        <v>0</v>
      </c>
      <c r="AV137" s="36">
        <f t="shared" si="199"/>
        <v>0</v>
      </c>
      <c r="AW137" s="36">
        <f t="shared" si="199"/>
        <v>0</v>
      </c>
      <c r="AX137" s="36">
        <f t="shared" si="199"/>
        <v>0</v>
      </c>
      <c r="AY137" s="36">
        <f t="shared" si="199"/>
        <v>0</v>
      </c>
      <c r="AZ137" s="36">
        <f t="shared" si="199"/>
        <v>0</v>
      </c>
      <c r="BA137" s="36">
        <f t="shared" si="199"/>
        <v>0</v>
      </c>
      <c r="BB137" s="36">
        <f t="shared" si="199"/>
        <v>0</v>
      </c>
      <c r="BC137" s="36">
        <f t="shared" si="199"/>
        <v>0</v>
      </c>
      <c r="BD137" s="36">
        <f t="shared" si="199"/>
        <v>0</v>
      </c>
      <c r="BE137" s="36">
        <f t="shared" si="199"/>
        <v>0</v>
      </c>
      <c r="BF137" s="36">
        <f t="shared" si="199"/>
        <v>0</v>
      </c>
      <c r="BG137" s="36">
        <f t="shared" si="199"/>
        <v>0</v>
      </c>
      <c r="BH137" s="36">
        <f t="shared" si="199"/>
        <v>0</v>
      </c>
      <c r="BI137" s="36">
        <f t="shared" si="199"/>
        <v>0</v>
      </c>
      <c r="BJ137" s="36">
        <f t="shared" si="199"/>
        <v>0</v>
      </c>
      <c r="BK137" s="36">
        <f t="shared" si="199"/>
        <v>0</v>
      </c>
    </row>
    <row r="138" spans="2:63" x14ac:dyDescent="0.25">
      <c r="B138" t="str">
        <f>+B115</f>
        <v>Servizio 20</v>
      </c>
      <c r="D138" s="36">
        <f t="shared" si="160"/>
        <v>0</v>
      </c>
      <c r="E138" s="36">
        <f t="shared" ref="E138:AJ138" si="200">+E68+E92-(E115-D115)</f>
        <v>0</v>
      </c>
      <c r="F138" s="36">
        <f t="shared" si="200"/>
        <v>0</v>
      </c>
      <c r="G138" s="36">
        <f t="shared" si="200"/>
        <v>0</v>
      </c>
      <c r="H138" s="36">
        <f t="shared" si="200"/>
        <v>0</v>
      </c>
      <c r="I138" s="36">
        <f t="shared" si="200"/>
        <v>0</v>
      </c>
      <c r="J138" s="36">
        <f t="shared" si="200"/>
        <v>0</v>
      </c>
      <c r="K138" s="36">
        <f t="shared" si="200"/>
        <v>0</v>
      </c>
      <c r="L138" s="36">
        <f t="shared" si="200"/>
        <v>0</v>
      </c>
      <c r="M138" s="36">
        <f t="shared" si="200"/>
        <v>0</v>
      </c>
      <c r="N138" s="36">
        <f t="shared" si="200"/>
        <v>0</v>
      </c>
      <c r="O138" s="36">
        <f t="shared" si="200"/>
        <v>0</v>
      </c>
      <c r="P138" s="36">
        <f t="shared" si="200"/>
        <v>0</v>
      </c>
      <c r="Q138" s="36">
        <f t="shared" si="200"/>
        <v>0</v>
      </c>
      <c r="R138" s="36">
        <f t="shared" si="200"/>
        <v>0</v>
      </c>
      <c r="S138" s="36">
        <f t="shared" si="200"/>
        <v>0</v>
      </c>
      <c r="T138" s="36">
        <f t="shared" si="200"/>
        <v>0</v>
      </c>
      <c r="U138" s="36">
        <f t="shared" si="200"/>
        <v>0</v>
      </c>
      <c r="V138" s="36">
        <f t="shared" si="200"/>
        <v>0</v>
      </c>
      <c r="W138" s="36">
        <f t="shared" si="200"/>
        <v>0</v>
      </c>
      <c r="X138" s="36">
        <f t="shared" si="200"/>
        <v>0</v>
      </c>
      <c r="Y138" s="36">
        <f t="shared" si="200"/>
        <v>0</v>
      </c>
      <c r="Z138" s="36">
        <f t="shared" si="200"/>
        <v>0</v>
      </c>
      <c r="AA138" s="36">
        <f t="shared" si="200"/>
        <v>0</v>
      </c>
      <c r="AB138" s="36">
        <f t="shared" si="200"/>
        <v>0</v>
      </c>
      <c r="AC138" s="36">
        <f t="shared" si="200"/>
        <v>0</v>
      </c>
      <c r="AD138" s="36">
        <f t="shared" si="200"/>
        <v>0</v>
      </c>
      <c r="AE138" s="36">
        <f t="shared" si="200"/>
        <v>0</v>
      </c>
      <c r="AF138" s="36">
        <f t="shared" si="200"/>
        <v>0</v>
      </c>
      <c r="AG138" s="36">
        <f t="shared" si="200"/>
        <v>0</v>
      </c>
      <c r="AH138" s="36">
        <f t="shared" si="200"/>
        <v>0</v>
      </c>
      <c r="AI138" s="36">
        <f t="shared" si="200"/>
        <v>0</v>
      </c>
      <c r="AJ138" s="36">
        <f t="shared" si="200"/>
        <v>0</v>
      </c>
      <c r="AK138" s="36">
        <f t="shared" ref="AK138:BK138" si="201">+AK68+AK92-(AK115-AJ115)</f>
        <v>0</v>
      </c>
      <c r="AL138" s="36">
        <f t="shared" si="201"/>
        <v>0</v>
      </c>
      <c r="AM138" s="36">
        <f t="shared" si="201"/>
        <v>0</v>
      </c>
      <c r="AN138" s="36">
        <f t="shared" si="201"/>
        <v>0</v>
      </c>
      <c r="AO138" s="36">
        <f t="shared" si="201"/>
        <v>0</v>
      </c>
      <c r="AP138" s="36">
        <f t="shared" si="201"/>
        <v>0</v>
      </c>
      <c r="AQ138" s="36">
        <f t="shared" si="201"/>
        <v>0</v>
      </c>
      <c r="AR138" s="36">
        <f t="shared" si="201"/>
        <v>0</v>
      </c>
      <c r="AS138" s="36">
        <f t="shared" si="201"/>
        <v>0</v>
      </c>
      <c r="AT138" s="36">
        <f t="shared" si="201"/>
        <v>0</v>
      </c>
      <c r="AU138" s="36">
        <f t="shared" si="201"/>
        <v>0</v>
      </c>
      <c r="AV138" s="36">
        <f t="shared" si="201"/>
        <v>0</v>
      </c>
      <c r="AW138" s="36">
        <f t="shared" si="201"/>
        <v>0</v>
      </c>
      <c r="AX138" s="36">
        <f t="shared" si="201"/>
        <v>0</v>
      </c>
      <c r="AY138" s="36">
        <f t="shared" si="201"/>
        <v>0</v>
      </c>
      <c r="AZ138" s="36">
        <f t="shared" si="201"/>
        <v>0</v>
      </c>
      <c r="BA138" s="36">
        <f t="shared" si="201"/>
        <v>0</v>
      </c>
      <c r="BB138" s="36">
        <f t="shared" si="201"/>
        <v>0</v>
      </c>
      <c r="BC138" s="36">
        <f t="shared" si="201"/>
        <v>0</v>
      </c>
      <c r="BD138" s="36">
        <f t="shared" si="201"/>
        <v>0</v>
      </c>
      <c r="BE138" s="36">
        <f t="shared" si="201"/>
        <v>0</v>
      </c>
      <c r="BF138" s="36">
        <f t="shared" si="201"/>
        <v>0</v>
      </c>
      <c r="BG138" s="36">
        <f t="shared" si="201"/>
        <v>0</v>
      </c>
      <c r="BH138" s="36">
        <f t="shared" si="201"/>
        <v>0</v>
      </c>
      <c r="BI138" s="36">
        <f t="shared" si="201"/>
        <v>0</v>
      </c>
      <c r="BJ138" s="36">
        <f t="shared" si="201"/>
        <v>0</v>
      </c>
      <c r="BK138" s="36">
        <f t="shared" si="201"/>
        <v>0</v>
      </c>
    </row>
    <row r="139" spans="2:63" x14ac:dyDescent="0.25">
      <c r="B139" s="31" t="s">
        <v>143</v>
      </c>
      <c r="C139" s="31"/>
      <c r="D139" s="42">
        <f>SUM(D119:D138)</f>
        <v>0</v>
      </c>
      <c r="E139" s="42">
        <f t="shared" ref="E139:G139" si="202">SUM(E119:E138)</f>
        <v>0</v>
      </c>
      <c r="F139" s="42">
        <f t="shared" si="202"/>
        <v>0</v>
      </c>
      <c r="G139" s="42">
        <f t="shared" si="202"/>
        <v>0</v>
      </c>
      <c r="H139" s="42">
        <f>SUM(H119:H138)</f>
        <v>0</v>
      </c>
      <c r="I139" s="42">
        <f t="shared" ref="I139:AM139" si="203">SUM(I119:I138)</f>
        <v>0</v>
      </c>
      <c r="J139" s="42">
        <f t="shared" si="203"/>
        <v>0</v>
      </c>
      <c r="K139" s="42">
        <f t="shared" si="203"/>
        <v>0</v>
      </c>
      <c r="L139" s="42">
        <f t="shared" si="203"/>
        <v>0</v>
      </c>
      <c r="M139" s="42">
        <f t="shared" si="203"/>
        <v>0</v>
      </c>
      <c r="N139" s="42">
        <f t="shared" si="203"/>
        <v>0</v>
      </c>
      <c r="O139" s="42">
        <f t="shared" si="203"/>
        <v>0</v>
      </c>
      <c r="P139" s="42">
        <f t="shared" si="203"/>
        <v>0</v>
      </c>
      <c r="Q139" s="42">
        <f t="shared" si="203"/>
        <v>0</v>
      </c>
      <c r="R139" s="42">
        <f t="shared" si="203"/>
        <v>0</v>
      </c>
      <c r="S139" s="42">
        <f t="shared" si="203"/>
        <v>0</v>
      </c>
      <c r="T139" s="42">
        <f t="shared" si="203"/>
        <v>0</v>
      </c>
      <c r="U139" s="42">
        <f t="shared" si="203"/>
        <v>0</v>
      </c>
      <c r="V139" s="42">
        <f t="shared" si="203"/>
        <v>0</v>
      </c>
      <c r="W139" s="42">
        <f t="shared" si="203"/>
        <v>0</v>
      </c>
      <c r="X139" s="42">
        <f t="shared" si="203"/>
        <v>0</v>
      </c>
      <c r="Y139" s="42">
        <f t="shared" si="203"/>
        <v>0</v>
      </c>
      <c r="Z139" s="42">
        <f t="shared" si="203"/>
        <v>0</v>
      </c>
      <c r="AA139" s="42">
        <f t="shared" si="203"/>
        <v>0</v>
      </c>
      <c r="AB139" s="42">
        <f t="shared" si="203"/>
        <v>0</v>
      </c>
      <c r="AC139" s="42">
        <f t="shared" si="203"/>
        <v>0</v>
      </c>
      <c r="AD139" s="42">
        <f t="shared" si="203"/>
        <v>0</v>
      </c>
      <c r="AE139" s="42">
        <f t="shared" si="203"/>
        <v>0</v>
      </c>
      <c r="AF139" s="42">
        <f t="shared" si="203"/>
        <v>0</v>
      </c>
      <c r="AG139" s="42">
        <f t="shared" si="203"/>
        <v>0</v>
      </c>
      <c r="AH139" s="42">
        <f t="shared" si="203"/>
        <v>0</v>
      </c>
      <c r="AI139" s="42">
        <f t="shared" si="203"/>
        <v>0</v>
      </c>
      <c r="AJ139" s="42">
        <f t="shared" si="203"/>
        <v>0</v>
      </c>
      <c r="AK139" s="42">
        <f t="shared" si="203"/>
        <v>0</v>
      </c>
      <c r="AL139" s="42">
        <f t="shared" si="203"/>
        <v>0</v>
      </c>
      <c r="AM139" s="42">
        <f t="shared" si="203"/>
        <v>0</v>
      </c>
      <c r="AN139" s="42">
        <f t="shared" ref="AN139:BK139" si="204">SUM(AN119:AN138)</f>
        <v>0</v>
      </c>
      <c r="AO139" s="42">
        <f t="shared" si="204"/>
        <v>0</v>
      </c>
      <c r="AP139" s="42">
        <f t="shared" si="204"/>
        <v>0</v>
      </c>
      <c r="AQ139" s="42">
        <f t="shared" si="204"/>
        <v>0</v>
      </c>
      <c r="AR139" s="42">
        <f t="shared" si="204"/>
        <v>0</v>
      </c>
      <c r="AS139" s="42">
        <f t="shared" si="204"/>
        <v>0</v>
      </c>
      <c r="AT139" s="42">
        <f t="shared" si="204"/>
        <v>0</v>
      </c>
      <c r="AU139" s="42">
        <f t="shared" si="204"/>
        <v>0</v>
      </c>
      <c r="AV139" s="42">
        <f t="shared" si="204"/>
        <v>0</v>
      </c>
      <c r="AW139" s="42">
        <f t="shared" si="204"/>
        <v>0</v>
      </c>
      <c r="AX139" s="42">
        <f t="shared" si="204"/>
        <v>0</v>
      </c>
      <c r="AY139" s="42">
        <f t="shared" si="204"/>
        <v>0</v>
      </c>
      <c r="AZ139" s="42">
        <f t="shared" si="204"/>
        <v>0</v>
      </c>
      <c r="BA139" s="42">
        <f t="shared" si="204"/>
        <v>0</v>
      </c>
      <c r="BB139" s="42">
        <f t="shared" si="204"/>
        <v>0</v>
      </c>
      <c r="BC139" s="42">
        <f t="shared" si="204"/>
        <v>0</v>
      </c>
      <c r="BD139" s="42">
        <f t="shared" si="204"/>
        <v>0</v>
      </c>
      <c r="BE139" s="42">
        <f t="shared" si="204"/>
        <v>0</v>
      </c>
      <c r="BF139" s="42">
        <f t="shared" si="204"/>
        <v>0</v>
      </c>
      <c r="BG139" s="42">
        <f t="shared" si="204"/>
        <v>0</v>
      </c>
      <c r="BH139" s="42">
        <f t="shared" si="204"/>
        <v>0</v>
      </c>
      <c r="BI139" s="42">
        <f t="shared" si="204"/>
        <v>0</v>
      </c>
      <c r="BJ139" s="42">
        <f t="shared" si="204"/>
        <v>0</v>
      </c>
      <c r="BK139" s="42">
        <f t="shared" si="204"/>
        <v>0</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app!$C$2:$C$5</xm:f>
          </x14:formula1>
          <xm:sqref>C96:C115</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BN953"/>
  <sheetViews>
    <sheetView showGridLines="0" topLeftCell="AX907" workbookViewId="0">
      <selection activeCell="BM932" sqref="BM932"/>
    </sheetView>
  </sheetViews>
  <sheetFormatPr defaultColWidth="8.85546875" defaultRowHeight="15" x14ac:dyDescent="0.25"/>
  <cols>
    <col min="2" max="2" width="33.42578125" bestFit="1" customWidth="1"/>
    <col min="3" max="3" width="14.28515625" customWidth="1"/>
    <col min="6" max="6" width="15.85546875" customWidth="1"/>
    <col min="7" max="65" width="13.42578125" customWidth="1"/>
  </cols>
  <sheetData>
    <row r="1" spans="1:65" x14ac:dyDescent="0.25">
      <c r="A1" s="48"/>
      <c r="E1" s="29" t="s">
        <v>135</v>
      </c>
      <c r="F1" t="s">
        <v>136</v>
      </c>
      <c r="G1" s="30" t="s">
        <v>137</v>
      </c>
      <c r="H1" s="31" t="s">
        <v>138</v>
      </c>
      <c r="I1" s="32" t="s">
        <v>139</v>
      </c>
    </row>
    <row r="3" spans="1:65" x14ac:dyDescent="0.25">
      <c r="F3" s="56" t="s">
        <v>262</v>
      </c>
      <c r="G3" s="56">
        <v>41698</v>
      </c>
      <c r="H3" s="56">
        <v>41729</v>
      </c>
      <c r="I3" s="56">
        <v>41759</v>
      </c>
      <c r="J3" s="56">
        <v>41790</v>
      </c>
      <c r="K3" s="56">
        <v>41820</v>
      </c>
      <c r="L3" s="56">
        <v>41851</v>
      </c>
      <c r="M3" s="56">
        <v>41882</v>
      </c>
      <c r="N3" s="56">
        <v>41912</v>
      </c>
      <c r="O3" s="56">
        <v>41943</v>
      </c>
      <c r="P3" s="56">
        <v>41973</v>
      </c>
      <c r="Q3" s="56">
        <v>42004</v>
      </c>
      <c r="R3" s="56">
        <v>42035</v>
      </c>
      <c r="S3" s="56">
        <v>42063</v>
      </c>
      <c r="T3" s="56">
        <v>42094</v>
      </c>
      <c r="U3" s="56">
        <v>42124</v>
      </c>
      <c r="V3" s="56">
        <v>42155</v>
      </c>
      <c r="W3" s="56">
        <v>42185</v>
      </c>
      <c r="X3" s="56">
        <v>42216</v>
      </c>
      <c r="Y3" s="56">
        <v>42247</v>
      </c>
      <c r="Z3" s="56">
        <v>42277</v>
      </c>
      <c r="AA3" s="56">
        <v>42308</v>
      </c>
      <c r="AB3" s="56">
        <v>42338</v>
      </c>
      <c r="AC3" s="56">
        <v>42369</v>
      </c>
      <c r="AD3" s="56">
        <v>42400</v>
      </c>
      <c r="AE3" s="56">
        <v>42429</v>
      </c>
      <c r="AF3" s="56">
        <v>42460</v>
      </c>
      <c r="AG3" s="56">
        <v>42490</v>
      </c>
      <c r="AH3" s="56">
        <v>42521</v>
      </c>
      <c r="AI3" s="56">
        <v>42551</v>
      </c>
      <c r="AJ3" s="56">
        <v>42582</v>
      </c>
      <c r="AK3" s="56">
        <v>42613</v>
      </c>
      <c r="AL3" s="56">
        <v>42643</v>
      </c>
      <c r="AM3" s="56">
        <v>42674</v>
      </c>
      <c r="AN3" s="56">
        <v>42704</v>
      </c>
      <c r="AO3" s="56">
        <v>42735</v>
      </c>
      <c r="AP3" s="56">
        <v>42766</v>
      </c>
      <c r="AQ3" s="56">
        <v>42794</v>
      </c>
      <c r="AR3" s="56">
        <v>42825</v>
      </c>
      <c r="AS3" s="56">
        <v>42855</v>
      </c>
      <c r="AT3" s="56">
        <v>42886</v>
      </c>
      <c r="AU3" s="56">
        <v>42916</v>
      </c>
      <c r="AV3" s="56">
        <v>42947</v>
      </c>
      <c r="AW3" s="56">
        <v>42978</v>
      </c>
      <c r="AX3" s="56">
        <v>43008</v>
      </c>
      <c r="AY3" s="56">
        <v>43039</v>
      </c>
      <c r="AZ3" s="56">
        <v>43069</v>
      </c>
      <c r="BA3" s="56">
        <v>43100</v>
      </c>
      <c r="BB3" s="56">
        <v>43131</v>
      </c>
      <c r="BC3" s="56">
        <v>43159</v>
      </c>
      <c r="BD3" s="56">
        <v>43190</v>
      </c>
      <c r="BE3" s="56">
        <v>43220</v>
      </c>
      <c r="BF3" s="56">
        <v>43251</v>
      </c>
      <c r="BG3" s="56">
        <v>43281</v>
      </c>
      <c r="BH3" s="56">
        <v>43312</v>
      </c>
      <c r="BI3" s="56">
        <v>43343</v>
      </c>
      <c r="BJ3" s="56">
        <v>43373</v>
      </c>
      <c r="BK3" s="56">
        <v>43404</v>
      </c>
      <c r="BL3" s="56">
        <v>43434</v>
      </c>
      <c r="BM3" s="56">
        <v>43465</v>
      </c>
    </row>
    <row r="4" spans="1:65" x14ac:dyDescent="0.25">
      <c r="F4" s="26" t="s">
        <v>158</v>
      </c>
      <c r="G4" s="26" t="s">
        <v>158</v>
      </c>
      <c r="H4" s="26" t="s">
        <v>158</v>
      </c>
      <c r="I4" s="26" t="s">
        <v>158</v>
      </c>
      <c r="J4" s="26" t="s">
        <v>158</v>
      </c>
      <c r="K4" s="26" t="s">
        <v>158</v>
      </c>
      <c r="L4" s="26" t="s">
        <v>158</v>
      </c>
      <c r="M4" s="26" t="s">
        <v>158</v>
      </c>
      <c r="N4" s="26" t="s">
        <v>158</v>
      </c>
      <c r="O4" s="26" t="s">
        <v>158</v>
      </c>
      <c r="P4" s="26" t="s">
        <v>158</v>
      </c>
      <c r="Q4" s="26" t="s">
        <v>158</v>
      </c>
      <c r="R4" s="26" t="s">
        <v>158</v>
      </c>
      <c r="S4" s="26" t="s">
        <v>158</v>
      </c>
      <c r="T4" s="26" t="s">
        <v>158</v>
      </c>
      <c r="U4" s="26" t="s">
        <v>158</v>
      </c>
      <c r="V4" s="26" t="s">
        <v>158</v>
      </c>
      <c r="W4" s="26" t="s">
        <v>158</v>
      </c>
      <c r="X4" s="26" t="s">
        <v>158</v>
      </c>
      <c r="Y4" s="26" t="s">
        <v>158</v>
      </c>
      <c r="Z4" s="26" t="s">
        <v>158</v>
      </c>
      <c r="AA4" s="26" t="s">
        <v>158</v>
      </c>
      <c r="AB4" s="26" t="s">
        <v>158</v>
      </c>
      <c r="AC4" s="26" t="s">
        <v>158</v>
      </c>
      <c r="AD4" s="26" t="s">
        <v>158</v>
      </c>
      <c r="AE4" s="26" t="s">
        <v>158</v>
      </c>
      <c r="AF4" s="26" t="s">
        <v>158</v>
      </c>
      <c r="AG4" s="26" t="s">
        <v>158</v>
      </c>
      <c r="AH4" s="26" t="s">
        <v>158</v>
      </c>
      <c r="AI4" s="26" t="s">
        <v>158</v>
      </c>
      <c r="AJ4" s="26" t="s">
        <v>158</v>
      </c>
      <c r="AK4" s="26" t="s">
        <v>158</v>
      </c>
      <c r="AL4" s="26" t="s">
        <v>158</v>
      </c>
      <c r="AM4" s="26" t="s">
        <v>158</v>
      </c>
      <c r="AN4" s="26" t="s">
        <v>158</v>
      </c>
      <c r="AO4" s="26" t="s">
        <v>158</v>
      </c>
      <c r="AP4" s="26" t="s">
        <v>158</v>
      </c>
      <c r="AQ4" s="26" t="s">
        <v>158</v>
      </c>
      <c r="AR4" s="26" t="s">
        <v>158</v>
      </c>
      <c r="AS4" s="26" t="s">
        <v>158</v>
      </c>
      <c r="AT4" s="26" t="s">
        <v>158</v>
      </c>
      <c r="AU4" s="26" t="s">
        <v>158</v>
      </c>
      <c r="AV4" s="26" t="s">
        <v>158</v>
      </c>
      <c r="AW4" s="26" t="s">
        <v>158</v>
      </c>
      <c r="AX4" s="26" t="s">
        <v>158</v>
      </c>
      <c r="AY4" s="26" t="s">
        <v>158</v>
      </c>
      <c r="AZ4" s="26" t="s">
        <v>158</v>
      </c>
      <c r="BA4" s="26" t="s">
        <v>158</v>
      </c>
      <c r="BB4" s="26" t="s">
        <v>158</v>
      </c>
      <c r="BC4" s="26" t="s">
        <v>158</v>
      </c>
      <c r="BD4" s="26" t="s">
        <v>158</v>
      </c>
      <c r="BE4" s="26" t="s">
        <v>158</v>
      </c>
      <c r="BF4" s="26" t="s">
        <v>158</v>
      </c>
      <c r="BG4" s="26" t="s">
        <v>158</v>
      </c>
      <c r="BH4" s="26" t="s">
        <v>158</v>
      </c>
      <c r="BI4" s="26" t="s">
        <v>158</v>
      </c>
      <c r="BJ4" s="26" t="s">
        <v>158</v>
      </c>
      <c r="BK4" s="26" t="s">
        <v>158</v>
      </c>
      <c r="BL4" s="26" t="s">
        <v>158</v>
      </c>
      <c r="BM4" s="26" t="s">
        <v>158</v>
      </c>
    </row>
    <row r="5" spans="1:65" s="64" customFormat="1" x14ac:dyDescent="0.25">
      <c r="B5" s="64" t="s">
        <v>163</v>
      </c>
      <c r="F5" s="65">
        <f>+I_Inv!D14</f>
        <v>0</v>
      </c>
      <c r="G5" s="65">
        <f>+I_Inv!E14</f>
        <v>0</v>
      </c>
      <c r="H5" s="65">
        <f>+I_Inv!F14</f>
        <v>0</v>
      </c>
      <c r="I5" s="65">
        <f>+I_Inv!G14</f>
        <v>0</v>
      </c>
      <c r="J5" s="65">
        <f>+I_Inv!H14</f>
        <v>0</v>
      </c>
      <c r="K5" s="65">
        <f>+I_Inv!I14</f>
        <v>0</v>
      </c>
      <c r="L5" s="65">
        <f>+I_Inv!J14</f>
        <v>0</v>
      </c>
      <c r="M5" s="65">
        <f>+I_Inv!K14</f>
        <v>0</v>
      </c>
      <c r="N5" s="65">
        <f>+I_Inv!L14</f>
        <v>0</v>
      </c>
      <c r="O5" s="65">
        <f>+I_Inv!M14</f>
        <v>0</v>
      </c>
      <c r="P5" s="65">
        <f>+I_Inv!N14</f>
        <v>0</v>
      </c>
      <c r="Q5" s="65">
        <f>+I_Inv!O14</f>
        <v>0</v>
      </c>
      <c r="R5" s="65">
        <f>+I_Inv!P14</f>
        <v>0</v>
      </c>
      <c r="S5" s="65">
        <f>+I_Inv!Q14</f>
        <v>0</v>
      </c>
      <c r="T5" s="65">
        <f>+I_Inv!R14</f>
        <v>0</v>
      </c>
      <c r="U5" s="65">
        <f>+I_Inv!S14</f>
        <v>0</v>
      </c>
      <c r="V5" s="65">
        <f>+I_Inv!T14</f>
        <v>0</v>
      </c>
      <c r="W5" s="65">
        <f>+I_Inv!U14</f>
        <v>0</v>
      </c>
      <c r="X5" s="65">
        <f>+I_Inv!V14</f>
        <v>0</v>
      </c>
      <c r="Y5" s="65">
        <f>+I_Inv!W14</f>
        <v>0</v>
      </c>
      <c r="Z5" s="65">
        <f>+I_Inv!X14</f>
        <v>0</v>
      </c>
      <c r="AA5" s="65">
        <f>+I_Inv!Y14</f>
        <v>0</v>
      </c>
      <c r="AB5" s="65">
        <f>+I_Inv!Z14</f>
        <v>0</v>
      </c>
      <c r="AC5" s="65">
        <f>+I_Inv!AA14</f>
        <v>0</v>
      </c>
      <c r="AD5" s="65">
        <f>+I_Inv!AB14</f>
        <v>0</v>
      </c>
      <c r="AE5" s="65">
        <f>+I_Inv!AC14</f>
        <v>0</v>
      </c>
      <c r="AF5" s="65">
        <f>+I_Inv!AD14</f>
        <v>0</v>
      </c>
      <c r="AG5" s="65">
        <f>+I_Inv!AE14</f>
        <v>0</v>
      </c>
      <c r="AH5" s="65">
        <f>+I_Inv!AF14</f>
        <v>0</v>
      </c>
      <c r="AI5" s="65">
        <f>+I_Inv!AG14</f>
        <v>0</v>
      </c>
      <c r="AJ5" s="65">
        <f>+I_Inv!AH14</f>
        <v>0</v>
      </c>
      <c r="AK5" s="65">
        <f>+I_Inv!AI14</f>
        <v>0</v>
      </c>
      <c r="AL5" s="65">
        <f>+I_Inv!AJ14</f>
        <v>0</v>
      </c>
      <c r="AM5" s="65">
        <f>+I_Inv!AK14</f>
        <v>0</v>
      </c>
      <c r="AN5" s="65">
        <f>+I_Inv!AL14</f>
        <v>0</v>
      </c>
      <c r="AO5" s="65">
        <f>+I_Inv!AM14</f>
        <v>0</v>
      </c>
      <c r="AP5" s="65">
        <f>+I_Inv!AN14</f>
        <v>0</v>
      </c>
      <c r="AQ5" s="65">
        <f>+I_Inv!AO14</f>
        <v>0</v>
      </c>
      <c r="AR5" s="65">
        <f>+I_Inv!AP14</f>
        <v>0</v>
      </c>
      <c r="AS5" s="65">
        <f>+I_Inv!AQ14</f>
        <v>0</v>
      </c>
      <c r="AT5" s="65">
        <f>+I_Inv!AR14</f>
        <v>0</v>
      </c>
      <c r="AU5" s="65">
        <f>+I_Inv!AS14</f>
        <v>0</v>
      </c>
      <c r="AV5" s="65">
        <f>+I_Inv!AT14</f>
        <v>0</v>
      </c>
      <c r="AW5" s="65">
        <f>+I_Inv!AU14</f>
        <v>0</v>
      </c>
      <c r="AX5" s="65">
        <f>+I_Inv!AV14</f>
        <v>0</v>
      </c>
      <c r="AY5" s="65">
        <f>+I_Inv!AW14</f>
        <v>0</v>
      </c>
      <c r="AZ5" s="65">
        <f>+I_Inv!AX14</f>
        <v>0</v>
      </c>
      <c r="BA5" s="65">
        <f>+I_Inv!AY14</f>
        <v>0</v>
      </c>
      <c r="BB5" s="65">
        <f>+I_Inv!AZ14</f>
        <v>0</v>
      </c>
      <c r="BC5" s="65">
        <f>+I_Inv!BA14</f>
        <v>0</v>
      </c>
      <c r="BD5" s="65">
        <f>+I_Inv!BB14</f>
        <v>0</v>
      </c>
      <c r="BE5" s="65">
        <f>+I_Inv!BC14</f>
        <v>0</v>
      </c>
      <c r="BF5" s="65">
        <f>+I_Inv!BD14</f>
        <v>0</v>
      </c>
      <c r="BG5" s="65">
        <f>+I_Inv!BE14</f>
        <v>0</v>
      </c>
      <c r="BH5" s="65">
        <f>+I_Inv!BF14</f>
        <v>0</v>
      </c>
      <c r="BI5" s="65">
        <f>+I_Inv!BG14</f>
        <v>0</v>
      </c>
      <c r="BJ5" s="65">
        <f>+I_Inv!BH14</f>
        <v>0</v>
      </c>
      <c r="BK5" s="65">
        <f>+I_Inv!BI14</f>
        <v>0</v>
      </c>
      <c r="BL5" s="65">
        <f>+I_Inv!BJ14</f>
        <v>0</v>
      </c>
      <c r="BM5" s="65">
        <f>+I_Inv!BK14</f>
        <v>0</v>
      </c>
    </row>
    <row r="6" spans="1:65" s="64" customFormat="1" x14ac:dyDescent="0.25">
      <c r="B6" s="64" t="s">
        <v>164</v>
      </c>
      <c r="F6" s="65">
        <f>+I_Inv!D15</f>
        <v>0</v>
      </c>
      <c r="G6" s="65">
        <f>+I_Inv!E15</f>
        <v>0</v>
      </c>
      <c r="H6" s="65">
        <f>+I_Inv!F15</f>
        <v>0</v>
      </c>
      <c r="I6" s="65">
        <f>+I_Inv!G15</f>
        <v>0</v>
      </c>
      <c r="J6" s="65">
        <f>+I_Inv!H15</f>
        <v>0</v>
      </c>
      <c r="K6" s="65">
        <f>+I_Inv!I15</f>
        <v>0</v>
      </c>
      <c r="L6" s="65">
        <f>+I_Inv!J15</f>
        <v>0</v>
      </c>
      <c r="M6" s="65">
        <f>+I_Inv!K15</f>
        <v>0</v>
      </c>
      <c r="N6" s="65">
        <f>+I_Inv!L15</f>
        <v>0</v>
      </c>
      <c r="O6" s="65">
        <f>+I_Inv!M15</f>
        <v>0</v>
      </c>
      <c r="P6" s="65">
        <f>+I_Inv!N15</f>
        <v>0</v>
      </c>
      <c r="Q6" s="65">
        <f>+I_Inv!O15</f>
        <v>0</v>
      </c>
      <c r="R6" s="65">
        <f>+I_Inv!P15</f>
        <v>0</v>
      </c>
      <c r="S6" s="65">
        <f>+I_Inv!Q15</f>
        <v>0</v>
      </c>
      <c r="T6" s="65">
        <f>+I_Inv!R15</f>
        <v>0</v>
      </c>
      <c r="U6" s="65">
        <f>+I_Inv!S15</f>
        <v>0</v>
      </c>
      <c r="V6" s="65">
        <f>+I_Inv!T15</f>
        <v>0</v>
      </c>
      <c r="W6" s="65">
        <f>+I_Inv!U15</f>
        <v>0</v>
      </c>
      <c r="X6" s="65">
        <f>+I_Inv!V15</f>
        <v>0</v>
      </c>
      <c r="Y6" s="65">
        <f>+I_Inv!W15</f>
        <v>0</v>
      </c>
      <c r="Z6" s="65">
        <f>+I_Inv!X15</f>
        <v>0</v>
      </c>
      <c r="AA6" s="65">
        <f>+I_Inv!Y15</f>
        <v>0</v>
      </c>
      <c r="AB6" s="65">
        <f>+I_Inv!Z15</f>
        <v>0</v>
      </c>
      <c r="AC6" s="65">
        <f>+I_Inv!AA15</f>
        <v>0</v>
      </c>
      <c r="AD6" s="65">
        <f>+I_Inv!AB15</f>
        <v>0</v>
      </c>
      <c r="AE6" s="65">
        <f>+I_Inv!AC15</f>
        <v>0</v>
      </c>
      <c r="AF6" s="65">
        <f>+I_Inv!AD15</f>
        <v>0</v>
      </c>
      <c r="AG6" s="65">
        <f>+I_Inv!AE15</f>
        <v>0</v>
      </c>
      <c r="AH6" s="65">
        <f>+I_Inv!AF15</f>
        <v>0</v>
      </c>
      <c r="AI6" s="65">
        <f>+I_Inv!AG15</f>
        <v>0</v>
      </c>
      <c r="AJ6" s="65">
        <f>+I_Inv!AH15</f>
        <v>0</v>
      </c>
      <c r="AK6" s="65">
        <f>+I_Inv!AI15</f>
        <v>0</v>
      </c>
      <c r="AL6" s="65">
        <f>+I_Inv!AJ15</f>
        <v>0</v>
      </c>
      <c r="AM6" s="65">
        <f>+I_Inv!AK15</f>
        <v>0</v>
      </c>
      <c r="AN6" s="65">
        <f>+I_Inv!AL15</f>
        <v>0</v>
      </c>
      <c r="AO6" s="65">
        <f>+I_Inv!AM15</f>
        <v>0</v>
      </c>
      <c r="AP6" s="65">
        <f>+I_Inv!AN15</f>
        <v>0</v>
      </c>
      <c r="AQ6" s="65">
        <f>+I_Inv!AO15</f>
        <v>0</v>
      </c>
      <c r="AR6" s="65">
        <f>+I_Inv!AP15</f>
        <v>0</v>
      </c>
      <c r="AS6" s="65">
        <f>+I_Inv!AQ15</f>
        <v>0</v>
      </c>
      <c r="AT6" s="65">
        <f>+I_Inv!AR15</f>
        <v>0</v>
      </c>
      <c r="AU6" s="65">
        <f>+I_Inv!AS15</f>
        <v>0</v>
      </c>
      <c r="AV6" s="65">
        <f>+I_Inv!AT15</f>
        <v>0</v>
      </c>
      <c r="AW6" s="65">
        <f>+I_Inv!AU15</f>
        <v>0</v>
      </c>
      <c r="AX6" s="65">
        <f>+I_Inv!AV15</f>
        <v>0</v>
      </c>
      <c r="AY6" s="65">
        <f>+I_Inv!AW15</f>
        <v>0</v>
      </c>
      <c r="AZ6" s="65">
        <f>+I_Inv!AX15</f>
        <v>0</v>
      </c>
      <c r="BA6" s="65">
        <f>+I_Inv!AY15</f>
        <v>0</v>
      </c>
      <c r="BB6" s="65">
        <f>+I_Inv!AZ15</f>
        <v>0</v>
      </c>
      <c r="BC6" s="65">
        <f>+I_Inv!BA15</f>
        <v>0</v>
      </c>
      <c r="BD6" s="65">
        <f>+I_Inv!BB15</f>
        <v>0</v>
      </c>
      <c r="BE6" s="65">
        <f>+I_Inv!BC15</f>
        <v>0</v>
      </c>
      <c r="BF6" s="65">
        <f>+I_Inv!BD15</f>
        <v>0</v>
      </c>
      <c r="BG6" s="65">
        <f>+I_Inv!BE15</f>
        <v>0</v>
      </c>
      <c r="BH6" s="65">
        <f>+I_Inv!BF15</f>
        <v>0</v>
      </c>
      <c r="BI6" s="65">
        <f>+I_Inv!BG15</f>
        <v>0</v>
      </c>
      <c r="BJ6" s="65">
        <f>+I_Inv!BH15</f>
        <v>0</v>
      </c>
      <c r="BK6" s="65">
        <f>+I_Inv!BI15</f>
        <v>0</v>
      </c>
      <c r="BL6" s="65">
        <f>+I_Inv!BJ15</f>
        <v>0</v>
      </c>
      <c r="BM6" s="65">
        <f>+I_Inv!BK15</f>
        <v>0</v>
      </c>
    </row>
    <row r="7" spans="1:65" s="64" customFormat="1" x14ac:dyDescent="0.25">
      <c r="B7" s="64" t="s">
        <v>165</v>
      </c>
      <c r="F7" s="65">
        <f>+I_Inv!D16</f>
        <v>0</v>
      </c>
      <c r="G7" s="65">
        <f>+I_Inv!E16</f>
        <v>0</v>
      </c>
      <c r="H7" s="65">
        <f>+I_Inv!F16</f>
        <v>0</v>
      </c>
      <c r="I7" s="65">
        <f>+I_Inv!G16</f>
        <v>0</v>
      </c>
      <c r="J7" s="65">
        <f>+I_Inv!H16</f>
        <v>0</v>
      </c>
      <c r="K7" s="65">
        <f>+I_Inv!I16</f>
        <v>0</v>
      </c>
      <c r="L7" s="65">
        <f>+I_Inv!J16</f>
        <v>0</v>
      </c>
      <c r="M7" s="65">
        <f>+I_Inv!K16</f>
        <v>0</v>
      </c>
      <c r="N7" s="65">
        <f>+I_Inv!L16</f>
        <v>0</v>
      </c>
      <c r="O7" s="65">
        <f>+I_Inv!M16</f>
        <v>0</v>
      </c>
      <c r="P7" s="65">
        <f>+I_Inv!N16</f>
        <v>0</v>
      </c>
      <c r="Q7" s="65">
        <f>+I_Inv!O16</f>
        <v>0</v>
      </c>
      <c r="R7" s="65">
        <f>+I_Inv!P16</f>
        <v>0</v>
      </c>
      <c r="S7" s="65">
        <f>+I_Inv!Q16</f>
        <v>0</v>
      </c>
      <c r="T7" s="65">
        <f>+I_Inv!R16</f>
        <v>0</v>
      </c>
      <c r="U7" s="65">
        <f>+I_Inv!S16</f>
        <v>0</v>
      </c>
      <c r="V7" s="65">
        <f>+I_Inv!T16</f>
        <v>0</v>
      </c>
      <c r="W7" s="65">
        <f>+I_Inv!U16</f>
        <v>0</v>
      </c>
      <c r="X7" s="65">
        <f>+I_Inv!V16</f>
        <v>0</v>
      </c>
      <c r="Y7" s="65">
        <f>+I_Inv!W16</f>
        <v>0</v>
      </c>
      <c r="Z7" s="65">
        <f>+I_Inv!X16</f>
        <v>0</v>
      </c>
      <c r="AA7" s="65">
        <f>+I_Inv!Y16</f>
        <v>0</v>
      </c>
      <c r="AB7" s="65">
        <f>+I_Inv!Z16</f>
        <v>0</v>
      </c>
      <c r="AC7" s="65">
        <f>+I_Inv!AA16</f>
        <v>0</v>
      </c>
      <c r="AD7" s="65">
        <f>+I_Inv!AB16</f>
        <v>0</v>
      </c>
      <c r="AE7" s="65">
        <f>+I_Inv!AC16</f>
        <v>0</v>
      </c>
      <c r="AF7" s="65">
        <f>+I_Inv!AD16</f>
        <v>0</v>
      </c>
      <c r="AG7" s="65">
        <f>+I_Inv!AE16</f>
        <v>0</v>
      </c>
      <c r="AH7" s="65">
        <f>+I_Inv!AF16</f>
        <v>0</v>
      </c>
      <c r="AI7" s="65">
        <f>+I_Inv!AG16</f>
        <v>0</v>
      </c>
      <c r="AJ7" s="65">
        <f>+I_Inv!AH16</f>
        <v>0</v>
      </c>
      <c r="AK7" s="65">
        <f>+I_Inv!AI16</f>
        <v>0</v>
      </c>
      <c r="AL7" s="65">
        <f>+I_Inv!AJ16</f>
        <v>0</v>
      </c>
      <c r="AM7" s="65">
        <f>+I_Inv!AK16</f>
        <v>0</v>
      </c>
      <c r="AN7" s="65">
        <f>+I_Inv!AL16</f>
        <v>0</v>
      </c>
      <c r="AO7" s="65">
        <f>+I_Inv!AM16</f>
        <v>0</v>
      </c>
      <c r="AP7" s="65">
        <f>+I_Inv!AN16</f>
        <v>0</v>
      </c>
      <c r="AQ7" s="65">
        <f>+I_Inv!AO16</f>
        <v>0</v>
      </c>
      <c r="AR7" s="65">
        <f>+I_Inv!AP16</f>
        <v>0</v>
      </c>
      <c r="AS7" s="65">
        <f>+I_Inv!AQ16</f>
        <v>0</v>
      </c>
      <c r="AT7" s="65">
        <f>+I_Inv!AR16</f>
        <v>0</v>
      </c>
      <c r="AU7" s="65">
        <f>+I_Inv!AS16</f>
        <v>0</v>
      </c>
      <c r="AV7" s="65">
        <f>+I_Inv!AT16</f>
        <v>0</v>
      </c>
      <c r="AW7" s="65">
        <f>+I_Inv!AU16</f>
        <v>0</v>
      </c>
      <c r="AX7" s="65">
        <f>+I_Inv!AV16</f>
        <v>0</v>
      </c>
      <c r="AY7" s="65">
        <f>+I_Inv!AW16</f>
        <v>0</v>
      </c>
      <c r="AZ7" s="65">
        <f>+I_Inv!AX16</f>
        <v>0</v>
      </c>
      <c r="BA7" s="65">
        <f>+I_Inv!AY16</f>
        <v>0</v>
      </c>
      <c r="BB7" s="65">
        <f>+I_Inv!AZ16</f>
        <v>0</v>
      </c>
      <c r="BC7" s="65">
        <f>+I_Inv!BA16</f>
        <v>0</v>
      </c>
      <c r="BD7" s="65">
        <f>+I_Inv!BB16</f>
        <v>0</v>
      </c>
      <c r="BE7" s="65">
        <f>+I_Inv!BC16</f>
        <v>0</v>
      </c>
      <c r="BF7" s="65">
        <f>+I_Inv!BD16</f>
        <v>0</v>
      </c>
      <c r="BG7" s="65">
        <f>+I_Inv!BE16</f>
        <v>0</v>
      </c>
      <c r="BH7" s="65">
        <f>+I_Inv!BF16</f>
        <v>0</v>
      </c>
      <c r="BI7" s="65">
        <f>+I_Inv!BG16</f>
        <v>0</v>
      </c>
      <c r="BJ7" s="65">
        <f>+I_Inv!BH16</f>
        <v>0</v>
      </c>
      <c r="BK7" s="65">
        <f>+I_Inv!BI16</f>
        <v>0</v>
      </c>
      <c r="BL7" s="65">
        <f>+I_Inv!BJ16</f>
        <v>0</v>
      </c>
      <c r="BM7" s="65">
        <f>+I_Inv!BK16</f>
        <v>0</v>
      </c>
    </row>
    <row r="8" spans="1:65" s="64" customFormat="1" x14ac:dyDescent="0.25">
      <c r="B8" s="64" t="s">
        <v>166</v>
      </c>
      <c r="F8" s="65">
        <f>+I_Inv!D17</f>
        <v>0</v>
      </c>
      <c r="G8" s="65">
        <f>+I_Inv!E17</f>
        <v>0</v>
      </c>
      <c r="H8" s="65">
        <f>+I_Inv!F17</f>
        <v>0</v>
      </c>
      <c r="I8" s="65">
        <f>+I_Inv!G17</f>
        <v>0</v>
      </c>
      <c r="J8" s="65">
        <f>+I_Inv!H17</f>
        <v>0</v>
      </c>
      <c r="K8" s="65">
        <f>+I_Inv!I17</f>
        <v>0</v>
      </c>
      <c r="L8" s="65">
        <f>+I_Inv!J17</f>
        <v>0</v>
      </c>
      <c r="M8" s="65">
        <f>+I_Inv!K17</f>
        <v>0</v>
      </c>
      <c r="N8" s="65">
        <f>+I_Inv!L17</f>
        <v>0</v>
      </c>
      <c r="O8" s="65">
        <f>+I_Inv!M17</f>
        <v>0</v>
      </c>
      <c r="P8" s="65">
        <f>+I_Inv!N17</f>
        <v>0</v>
      </c>
      <c r="Q8" s="65">
        <f>+I_Inv!O17</f>
        <v>0</v>
      </c>
      <c r="R8" s="65">
        <f>+I_Inv!P17</f>
        <v>0</v>
      </c>
      <c r="S8" s="65">
        <f>+I_Inv!Q17</f>
        <v>0</v>
      </c>
      <c r="T8" s="65">
        <f>+I_Inv!R17</f>
        <v>0</v>
      </c>
      <c r="U8" s="65">
        <f>+I_Inv!S17</f>
        <v>0</v>
      </c>
      <c r="V8" s="65">
        <f>+I_Inv!T17</f>
        <v>0</v>
      </c>
      <c r="W8" s="65">
        <f>+I_Inv!U17</f>
        <v>0</v>
      </c>
      <c r="X8" s="65">
        <f>+I_Inv!V17</f>
        <v>0</v>
      </c>
      <c r="Y8" s="65">
        <f>+I_Inv!W17</f>
        <v>0</v>
      </c>
      <c r="Z8" s="65">
        <f>+I_Inv!X17</f>
        <v>0</v>
      </c>
      <c r="AA8" s="65">
        <f>+I_Inv!Y17</f>
        <v>0</v>
      </c>
      <c r="AB8" s="65">
        <f>+I_Inv!Z17</f>
        <v>0</v>
      </c>
      <c r="AC8" s="65">
        <f>+I_Inv!AA17</f>
        <v>0</v>
      </c>
      <c r="AD8" s="65">
        <f>+I_Inv!AB17</f>
        <v>0</v>
      </c>
      <c r="AE8" s="65">
        <f>+I_Inv!AC17</f>
        <v>0</v>
      </c>
      <c r="AF8" s="65">
        <f>+I_Inv!AD17</f>
        <v>0</v>
      </c>
      <c r="AG8" s="65">
        <f>+I_Inv!AE17</f>
        <v>0</v>
      </c>
      <c r="AH8" s="65">
        <f>+I_Inv!AF17</f>
        <v>0</v>
      </c>
      <c r="AI8" s="65">
        <f>+I_Inv!AG17</f>
        <v>0</v>
      </c>
      <c r="AJ8" s="65">
        <f>+I_Inv!AH17</f>
        <v>0</v>
      </c>
      <c r="AK8" s="65">
        <f>+I_Inv!AI17</f>
        <v>0</v>
      </c>
      <c r="AL8" s="65">
        <f>+I_Inv!AJ17</f>
        <v>0</v>
      </c>
      <c r="AM8" s="65">
        <f>+I_Inv!AK17</f>
        <v>0</v>
      </c>
      <c r="AN8" s="65">
        <f>+I_Inv!AL17</f>
        <v>0</v>
      </c>
      <c r="AO8" s="65">
        <f>+I_Inv!AM17</f>
        <v>0</v>
      </c>
      <c r="AP8" s="65">
        <f>+I_Inv!AN17</f>
        <v>0</v>
      </c>
      <c r="AQ8" s="65">
        <f>+I_Inv!AO17</f>
        <v>0</v>
      </c>
      <c r="AR8" s="65">
        <f>+I_Inv!AP17</f>
        <v>0</v>
      </c>
      <c r="AS8" s="65">
        <f>+I_Inv!AQ17</f>
        <v>0</v>
      </c>
      <c r="AT8" s="65">
        <f>+I_Inv!AR17</f>
        <v>0</v>
      </c>
      <c r="AU8" s="65">
        <f>+I_Inv!AS17</f>
        <v>0</v>
      </c>
      <c r="AV8" s="65">
        <f>+I_Inv!AT17</f>
        <v>0</v>
      </c>
      <c r="AW8" s="65">
        <f>+I_Inv!AU17</f>
        <v>0</v>
      </c>
      <c r="AX8" s="65">
        <f>+I_Inv!AV17</f>
        <v>0</v>
      </c>
      <c r="AY8" s="65">
        <f>+I_Inv!AW17</f>
        <v>0</v>
      </c>
      <c r="AZ8" s="65">
        <f>+I_Inv!AX17</f>
        <v>0</v>
      </c>
      <c r="BA8" s="65">
        <f>+I_Inv!AY17</f>
        <v>0</v>
      </c>
      <c r="BB8" s="65">
        <f>+I_Inv!AZ17</f>
        <v>0</v>
      </c>
      <c r="BC8" s="65">
        <f>+I_Inv!BA17</f>
        <v>0</v>
      </c>
      <c r="BD8" s="65">
        <f>+I_Inv!BB17</f>
        <v>0</v>
      </c>
      <c r="BE8" s="65">
        <f>+I_Inv!BC17</f>
        <v>0</v>
      </c>
      <c r="BF8" s="65">
        <f>+I_Inv!BD17</f>
        <v>0</v>
      </c>
      <c r="BG8" s="65">
        <f>+I_Inv!BE17</f>
        <v>0</v>
      </c>
      <c r="BH8" s="65">
        <f>+I_Inv!BF17</f>
        <v>0</v>
      </c>
      <c r="BI8" s="65">
        <f>+I_Inv!BG17</f>
        <v>0</v>
      </c>
      <c r="BJ8" s="65">
        <f>+I_Inv!BH17</f>
        <v>0</v>
      </c>
      <c r="BK8" s="65">
        <f>+I_Inv!BI17</f>
        <v>0</v>
      </c>
      <c r="BL8" s="65">
        <f>+I_Inv!BJ17</f>
        <v>0</v>
      </c>
      <c r="BM8" s="65">
        <f>+I_Inv!BK17</f>
        <v>0</v>
      </c>
    </row>
    <row r="9" spans="1:65" s="64" customFormat="1" x14ac:dyDescent="0.25">
      <c r="B9" s="64" t="s">
        <v>235</v>
      </c>
      <c r="F9" s="65">
        <f>+I_Inv!D18</f>
        <v>0</v>
      </c>
      <c r="G9" s="65">
        <f>+I_Inv!E18</f>
        <v>0</v>
      </c>
      <c r="H9" s="65">
        <f>+I_Inv!F18</f>
        <v>0</v>
      </c>
      <c r="I9" s="65">
        <f>+I_Inv!G18</f>
        <v>0</v>
      </c>
      <c r="J9" s="65">
        <f>+I_Inv!H18</f>
        <v>0</v>
      </c>
      <c r="K9" s="65">
        <f>+I_Inv!I18</f>
        <v>0</v>
      </c>
      <c r="L9" s="65">
        <f>+I_Inv!J18</f>
        <v>0</v>
      </c>
      <c r="M9" s="65">
        <f>+I_Inv!K18</f>
        <v>0</v>
      </c>
      <c r="N9" s="65">
        <f>+I_Inv!L18</f>
        <v>0</v>
      </c>
      <c r="O9" s="65">
        <f>+I_Inv!M18</f>
        <v>0</v>
      </c>
      <c r="P9" s="65">
        <f>+I_Inv!N18</f>
        <v>0</v>
      </c>
      <c r="Q9" s="65">
        <f>+I_Inv!O18</f>
        <v>0</v>
      </c>
      <c r="R9" s="65">
        <f>+I_Inv!P18</f>
        <v>0</v>
      </c>
      <c r="S9" s="65">
        <f>+I_Inv!Q18</f>
        <v>0</v>
      </c>
      <c r="T9" s="65">
        <f>+I_Inv!R18</f>
        <v>0</v>
      </c>
      <c r="U9" s="65">
        <f>+I_Inv!S18</f>
        <v>0</v>
      </c>
      <c r="V9" s="65">
        <f>+I_Inv!T18</f>
        <v>0</v>
      </c>
      <c r="W9" s="65">
        <f>+I_Inv!U18</f>
        <v>0</v>
      </c>
      <c r="X9" s="65">
        <f>+I_Inv!V18</f>
        <v>0</v>
      </c>
      <c r="Y9" s="65">
        <f>+I_Inv!W18</f>
        <v>0</v>
      </c>
      <c r="Z9" s="65">
        <f>+I_Inv!X18</f>
        <v>0</v>
      </c>
      <c r="AA9" s="65">
        <f>+I_Inv!Y18</f>
        <v>0</v>
      </c>
      <c r="AB9" s="65">
        <f>+I_Inv!Z18</f>
        <v>0</v>
      </c>
      <c r="AC9" s="65">
        <f>+I_Inv!AA18</f>
        <v>0</v>
      </c>
      <c r="AD9" s="65">
        <f>+I_Inv!AB18</f>
        <v>0</v>
      </c>
      <c r="AE9" s="65">
        <f>+I_Inv!AC18</f>
        <v>0</v>
      </c>
      <c r="AF9" s="65">
        <f>+I_Inv!AD18</f>
        <v>0</v>
      </c>
      <c r="AG9" s="65">
        <f>+I_Inv!AE18</f>
        <v>0</v>
      </c>
      <c r="AH9" s="65">
        <f>+I_Inv!AF18</f>
        <v>0</v>
      </c>
      <c r="AI9" s="65">
        <f>+I_Inv!AG18</f>
        <v>0</v>
      </c>
      <c r="AJ9" s="65">
        <f>+I_Inv!AH18</f>
        <v>0</v>
      </c>
      <c r="AK9" s="65">
        <f>+I_Inv!AI18</f>
        <v>0</v>
      </c>
      <c r="AL9" s="65">
        <f>+I_Inv!AJ18</f>
        <v>0</v>
      </c>
      <c r="AM9" s="65">
        <f>+I_Inv!AK18</f>
        <v>0</v>
      </c>
      <c r="AN9" s="65">
        <f>+I_Inv!AL18</f>
        <v>0</v>
      </c>
      <c r="AO9" s="65">
        <f>+I_Inv!AM18</f>
        <v>0</v>
      </c>
      <c r="AP9" s="65">
        <f>+I_Inv!AN18</f>
        <v>0</v>
      </c>
      <c r="AQ9" s="65">
        <f>+I_Inv!AO18</f>
        <v>0</v>
      </c>
      <c r="AR9" s="65">
        <f>+I_Inv!AP18</f>
        <v>0</v>
      </c>
      <c r="AS9" s="65">
        <f>+I_Inv!AQ18</f>
        <v>0</v>
      </c>
      <c r="AT9" s="65">
        <f>+I_Inv!AR18</f>
        <v>0</v>
      </c>
      <c r="AU9" s="65">
        <f>+I_Inv!AS18</f>
        <v>0</v>
      </c>
      <c r="AV9" s="65">
        <f>+I_Inv!AT18</f>
        <v>0</v>
      </c>
      <c r="AW9" s="65">
        <f>+I_Inv!AU18</f>
        <v>0</v>
      </c>
      <c r="AX9" s="65">
        <f>+I_Inv!AV18</f>
        <v>0</v>
      </c>
      <c r="AY9" s="65">
        <f>+I_Inv!AW18</f>
        <v>0</v>
      </c>
      <c r="AZ9" s="65">
        <f>+I_Inv!AX18</f>
        <v>0</v>
      </c>
      <c r="BA9" s="65">
        <f>+I_Inv!AY18</f>
        <v>0</v>
      </c>
      <c r="BB9" s="65">
        <f>+I_Inv!AZ18</f>
        <v>0</v>
      </c>
      <c r="BC9" s="65">
        <f>+I_Inv!BA18</f>
        <v>0</v>
      </c>
      <c r="BD9" s="65">
        <f>+I_Inv!BB18</f>
        <v>0</v>
      </c>
      <c r="BE9" s="65">
        <f>+I_Inv!BC18</f>
        <v>0</v>
      </c>
      <c r="BF9" s="65">
        <f>+I_Inv!BD18</f>
        <v>0</v>
      </c>
      <c r="BG9" s="65">
        <f>+I_Inv!BE18</f>
        <v>0</v>
      </c>
      <c r="BH9" s="65">
        <f>+I_Inv!BF18</f>
        <v>0</v>
      </c>
      <c r="BI9" s="65">
        <f>+I_Inv!BG18</f>
        <v>0</v>
      </c>
      <c r="BJ9" s="65">
        <f>+I_Inv!BH18</f>
        <v>0</v>
      </c>
      <c r="BK9" s="65">
        <f>+I_Inv!BI18</f>
        <v>0</v>
      </c>
      <c r="BL9" s="65">
        <f>+I_Inv!BJ18</f>
        <v>0</v>
      </c>
      <c r="BM9" s="65">
        <f>+I_Inv!BK18</f>
        <v>0</v>
      </c>
    </row>
    <row r="10" spans="1:65" s="64" customFormat="1" x14ac:dyDescent="0.25">
      <c r="B10" s="64" t="s">
        <v>167</v>
      </c>
      <c r="F10" s="65">
        <f>+I_Inv!D19</f>
        <v>0</v>
      </c>
      <c r="G10" s="65">
        <f>+I_Inv!E19</f>
        <v>0</v>
      </c>
      <c r="H10" s="65">
        <f>+I_Inv!F19</f>
        <v>0</v>
      </c>
      <c r="I10" s="65">
        <f>+I_Inv!G19</f>
        <v>0</v>
      </c>
      <c r="J10" s="65">
        <f>+I_Inv!H19</f>
        <v>0</v>
      </c>
      <c r="K10" s="65">
        <f>+I_Inv!I19</f>
        <v>0</v>
      </c>
      <c r="L10" s="65">
        <f>+I_Inv!J19</f>
        <v>0</v>
      </c>
      <c r="M10" s="65">
        <f>+I_Inv!K19</f>
        <v>0</v>
      </c>
      <c r="N10" s="65">
        <f>+I_Inv!L19</f>
        <v>0</v>
      </c>
      <c r="O10" s="65">
        <f>+I_Inv!M19</f>
        <v>0</v>
      </c>
      <c r="P10" s="65">
        <f>+I_Inv!N19</f>
        <v>0</v>
      </c>
      <c r="Q10" s="65">
        <f>+I_Inv!O19</f>
        <v>0</v>
      </c>
      <c r="R10" s="65">
        <f>+I_Inv!P19</f>
        <v>0</v>
      </c>
      <c r="S10" s="65">
        <f>+I_Inv!Q19</f>
        <v>0</v>
      </c>
      <c r="T10" s="65">
        <f>+I_Inv!R19</f>
        <v>0</v>
      </c>
      <c r="U10" s="65">
        <f>+I_Inv!S19</f>
        <v>0</v>
      </c>
      <c r="V10" s="65">
        <f>+I_Inv!T19</f>
        <v>0</v>
      </c>
      <c r="W10" s="65">
        <f>+I_Inv!U19</f>
        <v>0</v>
      </c>
      <c r="X10" s="65">
        <f>+I_Inv!V19</f>
        <v>0</v>
      </c>
      <c r="Y10" s="65">
        <f>+I_Inv!W19</f>
        <v>0</v>
      </c>
      <c r="Z10" s="65">
        <f>+I_Inv!X19</f>
        <v>0</v>
      </c>
      <c r="AA10" s="65">
        <f>+I_Inv!Y19</f>
        <v>0</v>
      </c>
      <c r="AB10" s="65">
        <f>+I_Inv!Z19</f>
        <v>0</v>
      </c>
      <c r="AC10" s="65">
        <f>+I_Inv!AA19</f>
        <v>0</v>
      </c>
      <c r="AD10" s="65">
        <f>+I_Inv!AB19</f>
        <v>0</v>
      </c>
      <c r="AE10" s="65">
        <f>+I_Inv!AC19</f>
        <v>0</v>
      </c>
      <c r="AF10" s="65">
        <f>+I_Inv!AD19</f>
        <v>0</v>
      </c>
      <c r="AG10" s="65">
        <f>+I_Inv!AE19</f>
        <v>0</v>
      </c>
      <c r="AH10" s="65">
        <f>+I_Inv!AF19</f>
        <v>0</v>
      </c>
      <c r="AI10" s="65">
        <f>+I_Inv!AG19</f>
        <v>0</v>
      </c>
      <c r="AJ10" s="65">
        <f>+I_Inv!AH19</f>
        <v>0</v>
      </c>
      <c r="AK10" s="65">
        <f>+I_Inv!AI19</f>
        <v>0</v>
      </c>
      <c r="AL10" s="65">
        <f>+I_Inv!AJ19</f>
        <v>0</v>
      </c>
      <c r="AM10" s="65">
        <f>+I_Inv!AK19</f>
        <v>0</v>
      </c>
      <c r="AN10" s="65">
        <f>+I_Inv!AL19</f>
        <v>0</v>
      </c>
      <c r="AO10" s="65">
        <f>+I_Inv!AM19</f>
        <v>0</v>
      </c>
      <c r="AP10" s="65">
        <f>+I_Inv!AN19</f>
        <v>0</v>
      </c>
      <c r="AQ10" s="65">
        <f>+I_Inv!AO19</f>
        <v>0</v>
      </c>
      <c r="AR10" s="65">
        <f>+I_Inv!AP19</f>
        <v>0</v>
      </c>
      <c r="AS10" s="65">
        <f>+I_Inv!AQ19</f>
        <v>0</v>
      </c>
      <c r="AT10" s="65">
        <f>+I_Inv!AR19</f>
        <v>0</v>
      </c>
      <c r="AU10" s="65">
        <f>+I_Inv!AS19</f>
        <v>0</v>
      </c>
      <c r="AV10" s="65">
        <f>+I_Inv!AT19</f>
        <v>0</v>
      </c>
      <c r="AW10" s="65">
        <f>+I_Inv!AU19</f>
        <v>0</v>
      </c>
      <c r="AX10" s="65">
        <f>+I_Inv!AV19</f>
        <v>0</v>
      </c>
      <c r="AY10" s="65">
        <f>+I_Inv!AW19</f>
        <v>0</v>
      </c>
      <c r="AZ10" s="65">
        <f>+I_Inv!AX19</f>
        <v>0</v>
      </c>
      <c r="BA10" s="65">
        <f>+I_Inv!AY19</f>
        <v>0</v>
      </c>
      <c r="BB10" s="65">
        <f>+I_Inv!AZ19</f>
        <v>0</v>
      </c>
      <c r="BC10" s="65">
        <f>+I_Inv!BA19</f>
        <v>0</v>
      </c>
      <c r="BD10" s="65">
        <f>+I_Inv!BB19</f>
        <v>0</v>
      </c>
      <c r="BE10" s="65">
        <f>+I_Inv!BC19</f>
        <v>0</v>
      </c>
      <c r="BF10" s="65">
        <f>+I_Inv!BD19</f>
        <v>0</v>
      </c>
      <c r="BG10" s="65">
        <f>+I_Inv!BE19</f>
        <v>0</v>
      </c>
      <c r="BH10" s="65">
        <f>+I_Inv!BF19</f>
        <v>0</v>
      </c>
      <c r="BI10" s="65">
        <f>+I_Inv!BG19</f>
        <v>0</v>
      </c>
      <c r="BJ10" s="65">
        <f>+I_Inv!BH19</f>
        <v>0</v>
      </c>
      <c r="BK10" s="65">
        <f>+I_Inv!BI19</f>
        <v>0</v>
      </c>
      <c r="BL10" s="65">
        <f>+I_Inv!BJ19</f>
        <v>0</v>
      </c>
      <c r="BM10" s="65">
        <f>+I_Inv!BK19</f>
        <v>0</v>
      </c>
    </row>
    <row r="11" spans="1:65" x14ac:dyDescent="0.25">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row>
    <row r="13" spans="1:65" x14ac:dyDescent="0.25">
      <c r="C13" t="s">
        <v>144</v>
      </c>
      <c r="F13" t="s">
        <v>132</v>
      </c>
      <c r="G13" t="s">
        <v>132</v>
      </c>
      <c r="H13" t="s">
        <v>132</v>
      </c>
      <c r="I13" t="s">
        <v>132</v>
      </c>
      <c r="J13" t="s">
        <v>132</v>
      </c>
      <c r="K13" t="s">
        <v>132</v>
      </c>
      <c r="L13" t="s">
        <v>132</v>
      </c>
      <c r="M13" t="s">
        <v>132</v>
      </c>
      <c r="N13" t="s">
        <v>132</v>
      </c>
      <c r="O13" t="s">
        <v>132</v>
      </c>
      <c r="P13" t="s">
        <v>132</v>
      </c>
      <c r="Q13" t="s">
        <v>132</v>
      </c>
      <c r="R13" t="s">
        <v>132</v>
      </c>
      <c r="S13" t="s">
        <v>132</v>
      </c>
      <c r="T13" t="s">
        <v>132</v>
      </c>
      <c r="U13" t="s">
        <v>132</v>
      </c>
      <c r="V13" t="s">
        <v>132</v>
      </c>
      <c r="W13" t="s">
        <v>132</v>
      </c>
      <c r="X13" t="s">
        <v>132</v>
      </c>
      <c r="Y13" t="s">
        <v>132</v>
      </c>
      <c r="Z13" t="s">
        <v>132</v>
      </c>
      <c r="AA13" t="s">
        <v>132</v>
      </c>
      <c r="AB13" t="s">
        <v>132</v>
      </c>
      <c r="AC13" t="s">
        <v>132</v>
      </c>
      <c r="AD13" t="s">
        <v>132</v>
      </c>
      <c r="AE13" t="s">
        <v>132</v>
      </c>
      <c r="AF13" t="s">
        <v>132</v>
      </c>
      <c r="AG13" t="s">
        <v>132</v>
      </c>
      <c r="AH13" t="s">
        <v>132</v>
      </c>
      <c r="AI13" t="s">
        <v>132</v>
      </c>
      <c r="AJ13" t="s">
        <v>132</v>
      </c>
      <c r="AK13" t="s">
        <v>132</v>
      </c>
      <c r="AL13" t="s">
        <v>132</v>
      </c>
      <c r="AM13" t="s">
        <v>132</v>
      </c>
      <c r="AN13" t="s">
        <v>132</v>
      </c>
      <c r="AO13" t="s">
        <v>132</v>
      </c>
      <c r="AP13" t="s">
        <v>132</v>
      </c>
      <c r="AQ13" t="s">
        <v>132</v>
      </c>
      <c r="AR13" t="s">
        <v>132</v>
      </c>
      <c r="AS13" t="s">
        <v>132</v>
      </c>
      <c r="AT13" t="s">
        <v>132</v>
      </c>
      <c r="AU13" t="s">
        <v>132</v>
      </c>
      <c r="AV13" t="s">
        <v>132</v>
      </c>
      <c r="AW13" t="s">
        <v>132</v>
      </c>
      <c r="AX13" t="s">
        <v>132</v>
      </c>
      <c r="AY13" t="s">
        <v>132</v>
      </c>
      <c r="AZ13" t="s">
        <v>132</v>
      </c>
      <c r="BA13" t="s">
        <v>132</v>
      </c>
      <c r="BB13" t="s">
        <v>132</v>
      </c>
      <c r="BC13" t="s">
        <v>132</v>
      </c>
      <c r="BD13" t="s">
        <v>132</v>
      </c>
      <c r="BE13" t="s">
        <v>132</v>
      </c>
      <c r="BF13" t="s">
        <v>132</v>
      </c>
      <c r="BG13" t="s">
        <v>132</v>
      </c>
      <c r="BH13" t="s">
        <v>132</v>
      </c>
      <c r="BI13" t="s">
        <v>132</v>
      </c>
      <c r="BJ13" t="s">
        <v>132</v>
      </c>
      <c r="BK13" t="s">
        <v>132</v>
      </c>
      <c r="BL13" t="s">
        <v>132</v>
      </c>
      <c r="BM13" t="s">
        <v>132</v>
      </c>
    </row>
    <row r="14" spans="1:65" x14ac:dyDescent="0.25">
      <c r="B14" t="str">
        <f>+B5</f>
        <v>FABBRICATI</v>
      </c>
      <c r="C14" s="60">
        <f>+I_Inv!C4</f>
        <v>0.22</v>
      </c>
      <c r="F14" s="27">
        <f>+F5*$C14</f>
        <v>0</v>
      </c>
      <c r="G14" s="27">
        <f t="shared" ref="G14:BM18" si="0">+G5*$C14</f>
        <v>0</v>
      </c>
      <c r="H14" s="27">
        <f t="shared" si="0"/>
        <v>0</v>
      </c>
      <c r="I14" s="27">
        <f t="shared" si="0"/>
        <v>0</v>
      </c>
      <c r="J14" s="27">
        <f t="shared" si="0"/>
        <v>0</v>
      </c>
      <c r="K14" s="27">
        <f t="shared" si="0"/>
        <v>0</v>
      </c>
      <c r="L14" s="27">
        <f t="shared" si="0"/>
        <v>0</v>
      </c>
      <c r="M14" s="27">
        <f t="shared" si="0"/>
        <v>0</v>
      </c>
      <c r="N14" s="27">
        <f t="shared" si="0"/>
        <v>0</v>
      </c>
      <c r="O14" s="27">
        <f t="shared" si="0"/>
        <v>0</v>
      </c>
      <c r="P14" s="27">
        <f t="shared" si="0"/>
        <v>0</v>
      </c>
      <c r="Q14" s="27">
        <f t="shared" si="0"/>
        <v>0</v>
      </c>
      <c r="R14" s="27">
        <f t="shared" si="0"/>
        <v>0</v>
      </c>
      <c r="S14" s="27">
        <f t="shared" si="0"/>
        <v>0</v>
      </c>
      <c r="T14" s="27">
        <f t="shared" si="0"/>
        <v>0</v>
      </c>
      <c r="U14" s="27">
        <f t="shared" si="0"/>
        <v>0</v>
      </c>
      <c r="V14" s="27">
        <f t="shared" si="0"/>
        <v>0</v>
      </c>
      <c r="W14" s="27">
        <f t="shared" si="0"/>
        <v>0</v>
      </c>
      <c r="X14" s="27">
        <f t="shared" si="0"/>
        <v>0</v>
      </c>
      <c r="Y14" s="27">
        <f t="shared" si="0"/>
        <v>0</v>
      </c>
      <c r="Z14" s="27">
        <f t="shared" si="0"/>
        <v>0</v>
      </c>
      <c r="AA14" s="27">
        <f t="shared" si="0"/>
        <v>0</v>
      </c>
      <c r="AB14" s="27">
        <f t="shared" si="0"/>
        <v>0</v>
      </c>
      <c r="AC14" s="27">
        <f t="shared" si="0"/>
        <v>0</v>
      </c>
      <c r="AD14" s="27">
        <f t="shared" si="0"/>
        <v>0</v>
      </c>
      <c r="AE14" s="27">
        <f t="shared" si="0"/>
        <v>0</v>
      </c>
      <c r="AF14" s="27">
        <f t="shared" si="0"/>
        <v>0</v>
      </c>
      <c r="AG14" s="27">
        <f t="shared" si="0"/>
        <v>0</v>
      </c>
      <c r="AH14" s="27">
        <f t="shared" si="0"/>
        <v>0</v>
      </c>
      <c r="AI14" s="27">
        <f t="shared" si="0"/>
        <v>0</v>
      </c>
      <c r="AJ14" s="27">
        <f t="shared" si="0"/>
        <v>0</v>
      </c>
      <c r="AK14" s="27">
        <f t="shared" si="0"/>
        <v>0</v>
      </c>
      <c r="AL14" s="27">
        <f t="shared" si="0"/>
        <v>0</v>
      </c>
      <c r="AM14" s="27">
        <f t="shared" si="0"/>
        <v>0</v>
      </c>
      <c r="AN14" s="27">
        <f t="shared" si="0"/>
        <v>0</v>
      </c>
      <c r="AO14" s="27">
        <f t="shared" si="0"/>
        <v>0</v>
      </c>
      <c r="AP14" s="27">
        <f t="shared" si="0"/>
        <v>0</v>
      </c>
      <c r="AQ14" s="27">
        <f t="shared" si="0"/>
        <v>0</v>
      </c>
      <c r="AR14" s="27">
        <f t="shared" si="0"/>
        <v>0</v>
      </c>
      <c r="AS14" s="27">
        <f t="shared" si="0"/>
        <v>0</v>
      </c>
      <c r="AT14" s="27">
        <f t="shared" si="0"/>
        <v>0</v>
      </c>
      <c r="AU14" s="27">
        <f t="shared" si="0"/>
        <v>0</v>
      </c>
      <c r="AV14" s="27">
        <f t="shared" si="0"/>
        <v>0</v>
      </c>
      <c r="AW14" s="27">
        <f t="shared" si="0"/>
        <v>0</v>
      </c>
      <c r="AX14" s="27">
        <f t="shared" si="0"/>
        <v>0</v>
      </c>
      <c r="AY14" s="27">
        <f t="shared" si="0"/>
        <v>0</v>
      </c>
      <c r="AZ14" s="27">
        <f t="shared" si="0"/>
        <v>0</v>
      </c>
      <c r="BA14" s="27">
        <f t="shared" si="0"/>
        <v>0</v>
      </c>
      <c r="BB14" s="27">
        <f t="shared" si="0"/>
        <v>0</v>
      </c>
      <c r="BC14" s="27">
        <f t="shared" si="0"/>
        <v>0</v>
      </c>
      <c r="BD14" s="27">
        <f t="shared" si="0"/>
        <v>0</v>
      </c>
      <c r="BE14" s="27">
        <f t="shared" si="0"/>
        <v>0</v>
      </c>
      <c r="BF14" s="27">
        <f t="shared" si="0"/>
        <v>0</v>
      </c>
      <c r="BG14" s="27">
        <f t="shared" si="0"/>
        <v>0</v>
      </c>
      <c r="BH14" s="27">
        <f t="shared" si="0"/>
        <v>0</v>
      </c>
      <c r="BI14" s="27">
        <f t="shared" si="0"/>
        <v>0</v>
      </c>
      <c r="BJ14" s="27">
        <f t="shared" si="0"/>
        <v>0</v>
      </c>
      <c r="BK14" s="27">
        <f t="shared" si="0"/>
        <v>0</v>
      </c>
      <c r="BL14" s="27">
        <f t="shared" si="0"/>
        <v>0</v>
      </c>
      <c r="BM14" s="27">
        <f t="shared" si="0"/>
        <v>0</v>
      </c>
    </row>
    <row r="15" spans="1:65" x14ac:dyDescent="0.25">
      <c r="B15" t="str">
        <f t="shared" ref="B15:B19" si="1">+B6</f>
        <v>IMPIANTI E MACCHINARI</v>
      </c>
      <c r="C15" s="60">
        <f>+I_Inv!C5</f>
        <v>0.22</v>
      </c>
      <c r="F15" s="27">
        <f t="shared" ref="F15:U19" si="2">+F6*$C15</f>
        <v>0</v>
      </c>
      <c r="G15" s="27">
        <f t="shared" si="2"/>
        <v>0</v>
      </c>
      <c r="H15" s="27">
        <f t="shared" si="2"/>
        <v>0</v>
      </c>
      <c r="I15" s="27">
        <f t="shared" si="2"/>
        <v>0</v>
      </c>
      <c r="J15" s="27">
        <f t="shared" si="2"/>
        <v>0</v>
      </c>
      <c r="K15" s="27">
        <f t="shared" si="2"/>
        <v>0</v>
      </c>
      <c r="L15" s="27">
        <f t="shared" si="2"/>
        <v>0</v>
      </c>
      <c r="M15" s="27">
        <f t="shared" si="2"/>
        <v>0</v>
      </c>
      <c r="N15" s="27">
        <f t="shared" si="2"/>
        <v>0</v>
      </c>
      <c r="O15" s="27">
        <f t="shared" si="2"/>
        <v>0</v>
      </c>
      <c r="P15" s="27">
        <f t="shared" si="2"/>
        <v>0</v>
      </c>
      <c r="Q15" s="27">
        <f t="shared" si="2"/>
        <v>0</v>
      </c>
      <c r="R15" s="27">
        <f t="shared" si="2"/>
        <v>0</v>
      </c>
      <c r="S15" s="27">
        <f t="shared" si="2"/>
        <v>0</v>
      </c>
      <c r="T15" s="27">
        <f t="shared" si="2"/>
        <v>0</v>
      </c>
      <c r="U15" s="27">
        <f t="shared" si="2"/>
        <v>0</v>
      </c>
      <c r="V15" s="27">
        <f t="shared" si="0"/>
        <v>0</v>
      </c>
      <c r="W15" s="27">
        <f t="shared" si="0"/>
        <v>0</v>
      </c>
      <c r="X15" s="27">
        <f t="shared" si="0"/>
        <v>0</v>
      </c>
      <c r="Y15" s="27">
        <f t="shared" si="0"/>
        <v>0</v>
      </c>
      <c r="Z15" s="27">
        <f t="shared" si="0"/>
        <v>0</v>
      </c>
      <c r="AA15" s="27">
        <f t="shared" si="0"/>
        <v>0</v>
      </c>
      <c r="AB15" s="27">
        <f t="shared" si="0"/>
        <v>0</v>
      </c>
      <c r="AC15" s="27">
        <f t="shared" si="0"/>
        <v>0</v>
      </c>
      <c r="AD15" s="27">
        <f t="shared" si="0"/>
        <v>0</v>
      </c>
      <c r="AE15" s="27">
        <f t="shared" si="0"/>
        <v>0</v>
      </c>
      <c r="AF15" s="27">
        <f t="shared" si="0"/>
        <v>0</v>
      </c>
      <c r="AG15" s="27">
        <f t="shared" si="0"/>
        <v>0</v>
      </c>
      <c r="AH15" s="27">
        <f t="shared" si="0"/>
        <v>0</v>
      </c>
      <c r="AI15" s="27">
        <f t="shared" si="0"/>
        <v>0</v>
      </c>
      <c r="AJ15" s="27">
        <f t="shared" si="0"/>
        <v>0</v>
      </c>
      <c r="AK15" s="27">
        <f t="shared" si="0"/>
        <v>0</v>
      </c>
      <c r="AL15" s="27">
        <f t="shared" si="0"/>
        <v>0</v>
      </c>
      <c r="AM15" s="27">
        <f t="shared" si="0"/>
        <v>0</v>
      </c>
      <c r="AN15" s="27">
        <f t="shared" si="0"/>
        <v>0</v>
      </c>
      <c r="AO15" s="27">
        <f t="shared" si="0"/>
        <v>0</v>
      </c>
      <c r="AP15" s="27">
        <f t="shared" si="0"/>
        <v>0</v>
      </c>
      <c r="AQ15" s="27">
        <f t="shared" si="0"/>
        <v>0</v>
      </c>
      <c r="AR15" s="27">
        <f t="shared" si="0"/>
        <v>0</v>
      </c>
      <c r="AS15" s="27">
        <f t="shared" si="0"/>
        <v>0</v>
      </c>
      <c r="AT15" s="27">
        <f t="shared" si="0"/>
        <v>0</v>
      </c>
      <c r="AU15" s="27">
        <f t="shared" si="0"/>
        <v>0</v>
      </c>
      <c r="AV15" s="27">
        <f t="shared" si="0"/>
        <v>0</v>
      </c>
      <c r="AW15" s="27">
        <f t="shared" si="0"/>
        <v>0</v>
      </c>
      <c r="AX15" s="27">
        <f t="shared" si="0"/>
        <v>0</v>
      </c>
      <c r="AY15" s="27">
        <f t="shared" si="0"/>
        <v>0</v>
      </c>
      <c r="AZ15" s="27">
        <f t="shared" si="0"/>
        <v>0</v>
      </c>
      <c r="BA15" s="27">
        <f t="shared" si="0"/>
        <v>0</v>
      </c>
      <c r="BB15" s="27">
        <f t="shared" si="0"/>
        <v>0</v>
      </c>
      <c r="BC15" s="27">
        <f t="shared" si="0"/>
        <v>0</v>
      </c>
      <c r="BD15" s="27">
        <f t="shared" si="0"/>
        <v>0</v>
      </c>
      <c r="BE15" s="27">
        <f t="shared" si="0"/>
        <v>0</v>
      </c>
      <c r="BF15" s="27">
        <f t="shared" si="0"/>
        <v>0</v>
      </c>
      <c r="BG15" s="27">
        <f t="shared" si="0"/>
        <v>0</v>
      </c>
      <c r="BH15" s="27">
        <f t="shared" si="0"/>
        <v>0</v>
      </c>
      <c r="BI15" s="27">
        <f t="shared" si="0"/>
        <v>0</v>
      </c>
      <c r="BJ15" s="27">
        <f t="shared" si="0"/>
        <v>0</v>
      </c>
      <c r="BK15" s="27">
        <f t="shared" si="0"/>
        <v>0</v>
      </c>
      <c r="BL15" s="27">
        <f t="shared" si="0"/>
        <v>0</v>
      </c>
      <c r="BM15" s="27">
        <f t="shared" si="0"/>
        <v>0</v>
      </c>
    </row>
    <row r="16" spans="1:65" x14ac:dyDescent="0.25">
      <c r="B16" t="str">
        <f t="shared" si="1"/>
        <v>ATTREZZATURE IND.LI E COMM.LI</v>
      </c>
      <c r="C16" s="60">
        <f>+I_Inv!C6</f>
        <v>0.22</v>
      </c>
      <c r="F16" s="27">
        <f t="shared" si="2"/>
        <v>0</v>
      </c>
      <c r="G16" s="27">
        <f t="shared" si="0"/>
        <v>0</v>
      </c>
      <c r="H16" s="27">
        <f t="shared" si="0"/>
        <v>0</v>
      </c>
      <c r="I16" s="27">
        <f t="shared" si="0"/>
        <v>0</v>
      </c>
      <c r="J16" s="27">
        <f t="shared" si="0"/>
        <v>0</v>
      </c>
      <c r="K16" s="27">
        <f t="shared" si="0"/>
        <v>0</v>
      </c>
      <c r="L16" s="27">
        <f t="shared" si="0"/>
        <v>0</v>
      </c>
      <c r="M16" s="27">
        <f t="shared" si="0"/>
        <v>0</v>
      </c>
      <c r="N16" s="27">
        <f t="shared" si="0"/>
        <v>0</v>
      </c>
      <c r="O16" s="27">
        <f t="shared" si="0"/>
        <v>0</v>
      </c>
      <c r="P16" s="27">
        <f t="shared" si="0"/>
        <v>0</v>
      </c>
      <c r="Q16" s="27">
        <f t="shared" si="0"/>
        <v>0</v>
      </c>
      <c r="R16" s="27">
        <f t="shared" si="0"/>
        <v>0</v>
      </c>
      <c r="S16" s="27">
        <f t="shared" si="0"/>
        <v>0</v>
      </c>
      <c r="T16" s="27">
        <f t="shared" si="0"/>
        <v>0</v>
      </c>
      <c r="U16" s="27">
        <f t="shared" si="0"/>
        <v>0</v>
      </c>
      <c r="V16" s="27">
        <f t="shared" si="0"/>
        <v>0</v>
      </c>
      <c r="W16" s="27">
        <f t="shared" si="0"/>
        <v>0</v>
      </c>
      <c r="X16" s="27">
        <f t="shared" si="0"/>
        <v>0</v>
      </c>
      <c r="Y16" s="27">
        <f t="shared" si="0"/>
        <v>0</v>
      </c>
      <c r="Z16" s="27">
        <f t="shared" si="0"/>
        <v>0</v>
      </c>
      <c r="AA16" s="27">
        <f t="shared" si="0"/>
        <v>0</v>
      </c>
      <c r="AB16" s="27">
        <f t="shared" si="0"/>
        <v>0</v>
      </c>
      <c r="AC16" s="27">
        <f t="shared" si="0"/>
        <v>0</v>
      </c>
      <c r="AD16" s="27">
        <f t="shared" si="0"/>
        <v>0</v>
      </c>
      <c r="AE16" s="27">
        <f t="shared" si="0"/>
        <v>0</v>
      </c>
      <c r="AF16" s="27">
        <f t="shared" si="0"/>
        <v>0</v>
      </c>
      <c r="AG16" s="27">
        <f t="shared" si="0"/>
        <v>0</v>
      </c>
      <c r="AH16" s="27">
        <f t="shared" si="0"/>
        <v>0</v>
      </c>
      <c r="AI16" s="27">
        <f t="shared" si="0"/>
        <v>0</v>
      </c>
      <c r="AJ16" s="27">
        <f t="shared" si="0"/>
        <v>0</v>
      </c>
      <c r="AK16" s="27">
        <f t="shared" si="0"/>
        <v>0</v>
      </c>
      <c r="AL16" s="27">
        <f t="shared" si="0"/>
        <v>0</v>
      </c>
      <c r="AM16" s="27">
        <f t="shared" si="0"/>
        <v>0</v>
      </c>
      <c r="AN16" s="27">
        <f t="shared" si="0"/>
        <v>0</v>
      </c>
      <c r="AO16" s="27">
        <f t="shared" si="0"/>
        <v>0</v>
      </c>
      <c r="AP16" s="27">
        <f t="shared" si="0"/>
        <v>0</v>
      </c>
      <c r="AQ16" s="27">
        <f t="shared" si="0"/>
        <v>0</v>
      </c>
      <c r="AR16" s="27">
        <f t="shared" si="0"/>
        <v>0</v>
      </c>
      <c r="AS16" s="27">
        <f t="shared" si="0"/>
        <v>0</v>
      </c>
      <c r="AT16" s="27">
        <f t="shared" si="0"/>
        <v>0</v>
      </c>
      <c r="AU16" s="27">
        <f t="shared" si="0"/>
        <v>0</v>
      </c>
      <c r="AV16" s="27">
        <f t="shared" si="0"/>
        <v>0</v>
      </c>
      <c r="AW16" s="27">
        <f t="shared" si="0"/>
        <v>0</v>
      </c>
      <c r="AX16" s="27">
        <f t="shared" si="0"/>
        <v>0</v>
      </c>
      <c r="AY16" s="27">
        <f t="shared" si="0"/>
        <v>0</v>
      </c>
      <c r="AZ16" s="27">
        <f t="shared" si="0"/>
        <v>0</v>
      </c>
      <c r="BA16" s="27">
        <f t="shared" si="0"/>
        <v>0</v>
      </c>
      <c r="BB16" s="27">
        <f t="shared" si="0"/>
        <v>0</v>
      </c>
      <c r="BC16" s="27">
        <f t="shared" si="0"/>
        <v>0</v>
      </c>
      <c r="BD16" s="27">
        <f t="shared" si="0"/>
        <v>0</v>
      </c>
      <c r="BE16" s="27">
        <f t="shared" si="0"/>
        <v>0</v>
      </c>
      <c r="BF16" s="27">
        <f t="shared" si="0"/>
        <v>0</v>
      </c>
      <c r="BG16" s="27">
        <f t="shared" si="0"/>
        <v>0</v>
      </c>
      <c r="BH16" s="27">
        <f t="shared" si="0"/>
        <v>0</v>
      </c>
      <c r="BI16" s="27">
        <f t="shared" si="0"/>
        <v>0</v>
      </c>
      <c r="BJ16" s="27">
        <f t="shared" si="0"/>
        <v>0</v>
      </c>
      <c r="BK16" s="27">
        <f t="shared" si="0"/>
        <v>0</v>
      </c>
      <c r="BL16" s="27">
        <f t="shared" si="0"/>
        <v>0</v>
      </c>
      <c r="BM16" s="27">
        <f t="shared" si="0"/>
        <v>0</v>
      </c>
    </row>
    <row r="17" spans="2:65" x14ac:dyDescent="0.25">
      <c r="B17" t="str">
        <f t="shared" si="1"/>
        <v>COSTI D'IMPIANTO E AMPLIAMENTO</v>
      </c>
      <c r="C17" s="60">
        <f>+I_Inv!C7</f>
        <v>0.22</v>
      </c>
      <c r="F17" s="27">
        <f t="shared" si="2"/>
        <v>0</v>
      </c>
      <c r="G17" s="27">
        <f t="shared" si="0"/>
        <v>0</v>
      </c>
      <c r="H17" s="27">
        <f t="shared" si="0"/>
        <v>0</v>
      </c>
      <c r="I17" s="27">
        <f t="shared" si="0"/>
        <v>0</v>
      </c>
      <c r="J17" s="27">
        <f t="shared" si="0"/>
        <v>0</v>
      </c>
      <c r="K17" s="27">
        <f t="shared" si="0"/>
        <v>0</v>
      </c>
      <c r="L17" s="27">
        <f t="shared" si="0"/>
        <v>0</v>
      </c>
      <c r="M17" s="27">
        <f t="shared" si="0"/>
        <v>0</v>
      </c>
      <c r="N17" s="27">
        <f t="shared" si="0"/>
        <v>0</v>
      </c>
      <c r="O17" s="27">
        <f t="shared" si="0"/>
        <v>0</v>
      </c>
      <c r="P17" s="27">
        <f t="shared" si="0"/>
        <v>0</v>
      </c>
      <c r="Q17" s="27">
        <f t="shared" si="0"/>
        <v>0</v>
      </c>
      <c r="R17" s="27">
        <f t="shared" si="0"/>
        <v>0</v>
      </c>
      <c r="S17" s="27">
        <f t="shared" si="0"/>
        <v>0</v>
      </c>
      <c r="T17" s="27">
        <f t="shared" si="0"/>
        <v>0</v>
      </c>
      <c r="U17" s="27">
        <f t="shared" si="0"/>
        <v>0</v>
      </c>
      <c r="V17" s="27">
        <f t="shared" si="0"/>
        <v>0</v>
      </c>
      <c r="W17" s="27">
        <f t="shared" si="0"/>
        <v>0</v>
      </c>
      <c r="X17" s="27">
        <f t="shared" si="0"/>
        <v>0</v>
      </c>
      <c r="Y17" s="27">
        <f t="shared" si="0"/>
        <v>0</v>
      </c>
      <c r="Z17" s="27">
        <f t="shared" si="0"/>
        <v>0</v>
      </c>
      <c r="AA17" s="27">
        <f t="shared" si="0"/>
        <v>0</v>
      </c>
      <c r="AB17" s="27">
        <f t="shared" si="0"/>
        <v>0</v>
      </c>
      <c r="AC17" s="27">
        <f t="shared" si="0"/>
        <v>0</v>
      </c>
      <c r="AD17" s="27">
        <f t="shared" si="0"/>
        <v>0</v>
      </c>
      <c r="AE17" s="27">
        <f t="shared" si="0"/>
        <v>0</v>
      </c>
      <c r="AF17" s="27">
        <f t="shared" si="0"/>
        <v>0</v>
      </c>
      <c r="AG17" s="27">
        <f t="shared" si="0"/>
        <v>0</v>
      </c>
      <c r="AH17" s="27">
        <f t="shared" si="0"/>
        <v>0</v>
      </c>
      <c r="AI17" s="27">
        <f t="shared" si="0"/>
        <v>0</v>
      </c>
      <c r="AJ17" s="27">
        <f t="shared" si="0"/>
        <v>0</v>
      </c>
      <c r="AK17" s="27">
        <f t="shared" si="0"/>
        <v>0</v>
      </c>
      <c r="AL17" s="27">
        <f t="shared" si="0"/>
        <v>0</v>
      </c>
      <c r="AM17" s="27">
        <f t="shared" si="0"/>
        <v>0</v>
      </c>
      <c r="AN17" s="27">
        <f t="shared" si="0"/>
        <v>0</v>
      </c>
      <c r="AO17" s="27">
        <f t="shared" si="0"/>
        <v>0</v>
      </c>
      <c r="AP17" s="27">
        <f t="shared" si="0"/>
        <v>0</v>
      </c>
      <c r="AQ17" s="27">
        <f t="shared" si="0"/>
        <v>0</v>
      </c>
      <c r="AR17" s="27">
        <f t="shared" si="0"/>
        <v>0</v>
      </c>
      <c r="AS17" s="27">
        <f t="shared" si="0"/>
        <v>0</v>
      </c>
      <c r="AT17" s="27">
        <f t="shared" si="0"/>
        <v>0</v>
      </c>
      <c r="AU17" s="27">
        <f t="shared" si="0"/>
        <v>0</v>
      </c>
      <c r="AV17" s="27">
        <f t="shared" si="0"/>
        <v>0</v>
      </c>
      <c r="AW17" s="27">
        <f t="shared" si="0"/>
        <v>0</v>
      </c>
      <c r="AX17" s="27">
        <f t="shared" si="0"/>
        <v>0</v>
      </c>
      <c r="AY17" s="27">
        <f t="shared" si="0"/>
        <v>0</v>
      </c>
      <c r="AZ17" s="27">
        <f t="shared" si="0"/>
        <v>0</v>
      </c>
      <c r="BA17" s="27">
        <f t="shared" si="0"/>
        <v>0</v>
      </c>
      <c r="BB17" s="27">
        <f t="shared" si="0"/>
        <v>0</v>
      </c>
      <c r="BC17" s="27">
        <f t="shared" si="0"/>
        <v>0</v>
      </c>
      <c r="BD17" s="27">
        <f t="shared" si="0"/>
        <v>0</v>
      </c>
      <c r="BE17" s="27">
        <f t="shared" si="0"/>
        <v>0</v>
      </c>
      <c r="BF17" s="27">
        <f t="shared" si="0"/>
        <v>0</v>
      </c>
      <c r="BG17" s="27">
        <f t="shared" si="0"/>
        <v>0</v>
      </c>
      <c r="BH17" s="27">
        <f t="shared" si="0"/>
        <v>0</v>
      </c>
      <c r="BI17" s="27">
        <f t="shared" si="0"/>
        <v>0</v>
      </c>
      <c r="BJ17" s="27">
        <f t="shared" si="0"/>
        <v>0</v>
      </c>
      <c r="BK17" s="27">
        <f t="shared" si="0"/>
        <v>0</v>
      </c>
      <c r="BL17" s="27">
        <f t="shared" si="0"/>
        <v>0</v>
      </c>
      <c r="BM17" s="27">
        <f t="shared" si="0"/>
        <v>0</v>
      </c>
    </row>
    <row r="18" spans="2:65" x14ac:dyDescent="0.25">
      <c r="B18" t="str">
        <f t="shared" si="1"/>
        <v>FEE D'INGRESSO</v>
      </c>
      <c r="C18" s="60">
        <f>+I_Inv!C8</f>
        <v>0.22</v>
      </c>
      <c r="F18" s="27">
        <f t="shared" si="2"/>
        <v>0</v>
      </c>
      <c r="G18" s="27">
        <f t="shared" si="0"/>
        <v>0</v>
      </c>
      <c r="H18" s="27">
        <f t="shared" si="0"/>
        <v>0</v>
      </c>
      <c r="I18" s="27">
        <f t="shared" si="0"/>
        <v>0</v>
      </c>
      <c r="J18" s="27">
        <f t="shared" si="0"/>
        <v>0</v>
      </c>
      <c r="K18" s="27">
        <f t="shared" si="0"/>
        <v>0</v>
      </c>
      <c r="L18" s="27">
        <f t="shared" si="0"/>
        <v>0</v>
      </c>
      <c r="M18" s="27">
        <f t="shared" si="0"/>
        <v>0</v>
      </c>
      <c r="N18" s="27">
        <f t="shared" si="0"/>
        <v>0</v>
      </c>
      <c r="O18" s="27">
        <f t="shared" si="0"/>
        <v>0</v>
      </c>
      <c r="P18" s="27">
        <f t="shared" si="0"/>
        <v>0</v>
      </c>
      <c r="Q18" s="27">
        <f t="shared" si="0"/>
        <v>0</v>
      </c>
      <c r="R18" s="27">
        <f t="shared" si="0"/>
        <v>0</v>
      </c>
      <c r="S18" s="27">
        <f t="shared" si="0"/>
        <v>0</v>
      </c>
      <c r="T18" s="27">
        <f t="shared" si="0"/>
        <v>0</v>
      </c>
      <c r="U18" s="27">
        <f t="shared" si="0"/>
        <v>0</v>
      </c>
      <c r="V18" s="27">
        <f t="shared" si="0"/>
        <v>0</v>
      </c>
      <c r="W18" s="27">
        <f t="shared" si="0"/>
        <v>0</v>
      </c>
      <c r="X18" s="27">
        <f t="shared" si="0"/>
        <v>0</v>
      </c>
      <c r="Y18" s="27">
        <f t="shared" si="0"/>
        <v>0</v>
      </c>
      <c r="Z18" s="27">
        <f t="shared" si="0"/>
        <v>0</v>
      </c>
      <c r="AA18" s="27">
        <f t="shared" si="0"/>
        <v>0</v>
      </c>
      <c r="AB18" s="27">
        <f t="shared" si="0"/>
        <v>0</v>
      </c>
      <c r="AC18" s="27">
        <f t="shared" si="0"/>
        <v>0</v>
      </c>
      <c r="AD18" s="27">
        <f t="shared" si="0"/>
        <v>0</v>
      </c>
      <c r="AE18" s="27">
        <f t="shared" si="0"/>
        <v>0</v>
      </c>
      <c r="AF18" s="27">
        <f t="shared" si="0"/>
        <v>0</v>
      </c>
      <c r="AG18" s="27">
        <f t="shared" si="0"/>
        <v>0</v>
      </c>
      <c r="AH18" s="27">
        <f t="shared" si="0"/>
        <v>0</v>
      </c>
      <c r="AI18" s="27">
        <f t="shared" si="0"/>
        <v>0</v>
      </c>
      <c r="AJ18" s="27">
        <f t="shared" si="0"/>
        <v>0</v>
      </c>
      <c r="AK18" s="27">
        <f t="shared" si="0"/>
        <v>0</v>
      </c>
      <c r="AL18" s="27">
        <f t="shared" si="0"/>
        <v>0</v>
      </c>
      <c r="AM18" s="27">
        <f t="shared" si="0"/>
        <v>0</v>
      </c>
      <c r="AN18" s="27">
        <f t="shared" si="0"/>
        <v>0</v>
      </c>
      <c r="AO18" s="27">
        <f t="shared" ref="G18:BM19" si="3">+AO9*$C18</f>
        <v>0</v>
      </c>
      <c r="AP18" s="27">
        <f t="shared" si="3"/>
        <v>0</v>
      </c>
      <c r="AQ18" s="27">
        <f t="shared" si="3"/>
        <v>0</v>
      </c>
      <c r="AR18" s="27">
        <f t="shared" si="3"/>
        <v>0</v>
      </c>
      <c r="AS18" s="27">
        <f t="shared" si="3"/>
        <v>0</v>
      </c>
      <c r="AT18" s="27">
        <f t="shared" si="3"/>
        <v>0</v>
      </c>
      <c r="AU18" s="27">
        <f t="shared" si="3"/>
        <v>0</v>
      </c>
      <c r="AV18" s="27">
        <f t="shared" si="3"/>
        <v>0</v>
      </c>
      <c r="AW18" s="27">
        <f t="shared" si="3"/>
        <v>0</v>
      </c>
      <c r="AX18" s="27">
        <f t="shared" si="3"/>
        <v>0</v>
      </c>
      <c r="AY18" s="27">
        <f t="shared" si="3"/>
        <v>0</v>
      </c>
      <c r="AZ18" s="27">
        <f t="shared" si="3"/>
        <v>0</v>
      </c>
      <c r="BA18" s="27">
        <f t="shared" si="3"/>
        <v>0</v>
      </c>
      <c r="BB18" s="27">
        <f t="shared" si="3"/>
        <v>0</v>
      </c>
      <c r="BC18" s="27">
        <f t="shared" si="3"/>
        <v>0</v>
      </c>
      <c r="BD18" s="27">
        <f t="shared" si="3"/>
        <v>0</v>
      </c>
      <c r="BE18" s="27">
        <f t="shared" si="3"/>
        <v>0</v>
      </c>
      <c r="BF18" s="27">
        <f t="shared" si="3"/>
        <v>0</v>
      </c>
      <c r="BG18" s="27">
        <f t="shared" si="3"/>
        <v>0</v>
      </c>
      <c r="BH18" s="27">
        <f t="shared" si="3"/>
        <v>0</v>
      </c>
      <c r="BI18" s="27">
        <f t="shared" si="3"/>
        <v>0</v>
      </c>
      <c r="BJ18" s="27">
        <f t="shared" si="3"/>
        <v>0</v>
      </c>
      <c r="BK18" s="27">
        <f t="shared" si="3"/>
        <v>0</v>
      </c>
      <c r="BL18" s="27">
        <f t="shared" si="3"/>
        <v>0</v>
      </c>
      <c r="BM18" s="27">
        <f t="shared" si="3"/>
        <v>0</v>
      </c>
    </row>
    <row r="19" spans="2:65" x14ac:dyDescent="0.25">
      <c r="B19" t="str">
        <f t="shared" si="1"/>
        <v>ALTRE IMM.NI IMMATERIALI</v>
      </c>
      <c r="C19" s="60">
        <f>+I_Inv!C9</f>
        <v>0.22</v>
      </c>
      <c r="F19" s="27">
        <f t="shared" si="2"/>
        <v>0</v>
      </c>
      <c r="G19" s="27">
        <f t="shared" si="3"/>
        <v>0</v>
      </c>
      <c r="H19" s="27">
        <f t="shared" si="3"/>
        <v>0</v>
      </c>
      <c r="I19" s="27">
        <f t="shared" si="3"/>
        <v>0</v>
      </c>
      <c r="J19" s="27">
        <f t="shared" si="3"/>
        <v>0</v>
      </c>
      <c r="K19" s="27">
        <f t="shared" si="3"/>
        <v>0</v>
      </c>
      <c r="L19" s="27">
        <f t="shared" si="3"/>
        <v>0</v>
      </c>
      <c r="M19" s="27">
        <f t="shared" si="3"/>
        <v>0</v>
      </c>
      <c r="N19" s="27">
        <f t="shared" si="3"/>
        <v>0</v>
      </c>
      <c r="O19" s="27">
        <f t="shared" si="3"/>
        <v>0</v>
      </c>
      <c r="P19" s="27">
        <f t="shared" si="3"/>
        <v>0</v>
      </c>
      <c r="Q19" s="27">
        <f t="shared" si="3"/>
        <v>0</v>
      </c>
      <c r="R19" s="27">
        <f t="shared" si="3"/>
        <v>0</v>
      </c>
      <c r="S19" s="27">
        <f t="shared" si="3"/>
        <v>0</v>
      </c>
      <c r="T19" s="27">
        <f t="shared" si="3"/>
        <v>0</v>
      </c>
      <c r="U19" s="27">
        <f t="shared" si="3"/>
        <v>0</v>
      </c>
      <c r="V19" s="27">
        <f t="shared" si="3"/>
        <v>0</v>
      </c>
      <c r="W19" s="27">
        <f t="shared" si="3"/>
        <v>0</v>
      </c>
      <c r="X19" s="27">
        <f t="shared" si="3"/>
        <v>0</v>
      </c>
      <c r="Y19" s="27">
        <f t="shared" si="3"/>
        <v>0</v>
      </c>
      <c r="Z19" s="27">
        <f t="shared" si="3"/>
        <v>0</v>
      </c>
      <c r="AA19" s="27">
        <f t="shared" si="3"/>
        <v>0</v>
      </c>
      <c r="AB19" s="27">
        <f t="shared" si="3"/>
        <v>0</v>
      </c>
      <c r="AC19" s="27">
        <f t="shared" si="3"/>
        <v>0</v>
      </c>
      <c r="AD19" s="27">
        <f t="shared" si="3"/>
        <v>0</v>
      </c>
      <c r="AE19" s="27">
        <f t="shared" si="3"/>
        <v>0</v>
      </c>
      <c r="AF19" s="27">
        <f t="shared" si="3"/>
        <v>0</v>
      </c>
      <c r="AG19" s="27">
        <f t="shared" si="3"/>
        <v>0</v>
      </c>
      <c r="AH19" s="27">
        <f t="shared" si="3"/>
        <v>0</v>
      </c>
      <c r="AI19" s="27">
        <f t="shared" si="3"/>
        <v>0</v>
      </c>
      <c r="AJ19" s="27">
        <f t="shared" si="3"/>
        <v>0</v>
      </c>
      <c r="AK19" s="27">
        <f t="shared" si="3"/>
        <v>0</v>
      </c>
      <c r="AL19" s="27">
        <f t="shared" si="3"/>
        <v>0</v>
      </c>
      <c r="AM19" s="27">
        <f t="shared" si="3"/>
        <v>0</v>
      </c>
      <c r="AN19" s="27">
        <f t="shared" si="3"/>
        <v>0</v>
      </c>
      <c r="AO19" s="27">
        <f t="shared" si="3"/>
        <v>0</v>
      </c>
      <c r="AP19" s="27">
        <f t="shared" si="3"/>
        <v>0</v>
      </c>
      <c r="AQ19" s="27">
        <f t="shared" si="3"/>
        <v>0</v>
      </c>
      <c r="AR19" s="27">
        <f t="shared" si="3"/>
        <v>0</v>
      </c>
      <c r="AS19" s="27">
        <f t="shared" si="3"/>
        <v>0</v>
      </c>
      <c r="AT19" s="27">
        <f t="shared" si="3"/>
        <v>0</v>
      </c>
      <c r="AU19" s="27">
        <f t="shared" si="3"/>
        <v>0</v>
      </c>
      <c r="AV19" s="27">
        <f t="shared" si="3"/>
        <v>0</v>
      </c>
      <c r="AW19" s="27">
        <f t="shared" si="3"/>
        <v>0</v>
      </c>
      <c r="AX19" s="27">
        <f t="shared" si="3"/>
        <v>0</v>
      </c>
      <c r="AY19" s="27">
        <f t="shared" si="3"/>
        <v>0</v>
      </c>
      <c r="AZ19" s="27">
        <f t="shared" si="3"/>
        <v>0</v>
      </c>
      <c r="BA19" s="27">
        <f t="shared" si="3"/>
        <v>0</v>
      </c>
      <c r="BB19" s="27">
        <f t="shared" si="3"/>
        <v>0</v>
      </c>
      <c r="BC19" s="27">
        <f t="shared" si="3"/>
        <v>0</v>
      </c>
      <c r="BD19" s="27">
        <f t="shared" si="3"/>
        <v>0</v>
      </c>
      <c r="BE19" s="27">
        <f t="shared" si="3"/>
        <v>0</v>
      </c>
      <c r="BF19" s="27">
        <f t="shared" si="3"/>
        <v>0</v>
      </c>
      <c r="BG19" s="27">
        <f t="shared" si="3"/>
        <v>0</v>
      </c>
      <c r="BH19" s="27">
        <f t="shared" si="3"/>
        <v>0</v>
      </c>
      <c r="BI19" s="27">
        <f t="shared" si="3"/>
        <v>0</v>
      </c>
      <c r="BJ19" s="27">
        <f t="shared" si="3"/>
        <v>0</v>
      </c>
      <c r="BK19" s="27">
        <f t="shared" si="3"/>
        <v>0</v>
      </c>
      <c r="BL19" s="27">
        <f t="shared" si="3"/>
        <v>0</v>
      </c>
      <c r="BM19" s="27">
        <f t="shared" si="3"/>
        <v>0</v>
      </c>
    </row>
    <row r="20" spans="2:65" s="66" customFormat="1" x14ac:dyDescent="0.25">
      <c r="B20" s="66" t="s">
        <v>174</v>
      </c>
      <c r="F20" s="67">
        <f>SUM(F14:F19)</f>
        <v>0</v>
      </c>
      <c r="G20" s="67">
        <f t="shared" ref="G20:BM20" si="4">SUM(G14:G19)</f>
        <v>0</v>
      </c>
      <c r="H20" s="67">
        <f t="shared" si="4"/>
        <v>0</v>
      </c>
      <c r="I20" s="67">
        <f t="shared" si="4"/>
        <v>0</v>
      </c>
      <c r="J20" s="67">
        <f t="shared" si="4"/>
        <v>0</v>
      </c>
      <c r="K20" s="67">
        <f t="shared" si="4"/>
        <v>0</v>
      </c>
      <c r="L20" s="67">
        <f t="shared" si="4"/>
        <v>0</v>
      </c>
      <c r="M20" s="67">
        <f t="shared" si="4"/>
        <v>0</v>
      </c>
      <c r="N20" s="67">
        <f t="shared" si="4"/>
        <v>0</v>
      </c>
      <c r="O20" s="67">
        <f t="shared" si="4"/>
        <v>0</v>
      </c>
      <c r="P20" s="67">
        <f t="shared" si="4"/>
        <v>0</v>
      </c>
      <c r="Q20" s="67">
        <f t="shared" si="4"/>
        <v>0</v>
      </c>
      <c r="R20" s="67">
        <f t="shared" si="4"/>
        <v>0</v>
      </c>
      <c r="S20" s="67">
        <f t="shared" si="4"/>
        <v>0</v>
      </c>
      <c r="T20" s="67">
        <f t="shared" si="4"/>
        <v>0</v>
      </c>
      <c r="U20" s="67">
        <f t="shared" si="4"/>
        <v>0</v>
      </c>
      <c r="V20" s="67">
        <f t="shared" si="4"/>
        <v>0</v>
      </c>
      <c r="W20" s="67">
        <f t="shared" si="4"/>
        <v>0</v>
      </c>
      <c r="X20" s="67">
        <f t="shared" si="4"/>
        <v>0</v>
      </c>
      <c r="Y20" s="67">
        <f t="shared" si="4"/>
        <v>0</v>
      </c>
      <c r="Z20" s="67">
        <f t="shared" si="4"/>
        <v>0</v>
      </c>
      <c r="AA20" s="67">
        <f t="shared" si="4"/>
        <v>0</v>
      </c>
      <c r="AB20" s="67">
        <f t="shared" si="4"/>
        <v>0</v>
      </c>
      <c r="AC20" s="67">
        <f t="shared" si="4"/>
        <v>0</v>
      </c>
      <c r="AD20" s="67">
        <f t="shared" si="4"/>
        <v>0</v>
      </c>
      <c r="AE20" s="67">
        <f t="shared" si="4"/>
        <v>0</v>
      </c>
      <c r="AF20" s="67">
        <f t="shared" si="4"/>
        <v>0</v>
      </c>
      <c r="AG20" s="67">
        <f t="shared" si="4"/>
        <v>0</v>
      </c>
      <c r="AH20" s="67">
        <f t="shared" si="4"/>
        <v>0</v>
      </c>
      <c r="AI20" s="67">
        <f t="shared" si="4"/>
        <v>0</v>
      </c>
      <c r="AJ20" s="67">
        <f t="shared" si="4"/>
        <v>0</v>
      </c>
      <c r="AK20" s="67">
        <f t="shared" si="4"/>
        <v>0</v>
      </c>
      <c r="AL20" s="67">
        <f t="shared" si="4"/>
        <v>0</v>
      </c>
      <c r="AM20" s="67">
        <f t="shared" si="4"/>
        <v>0</v>
      </c>
      <c r="AN20" s="67">
        <f t="shared" si="4"/>
        <v>0</v>
      </c>
      <c r="AO20" s="67">
        <f t="shared" si="4"/>
        <v>0</v>
      </c>
      <c r="AP20" s="67">
        <f t="shared" si="4"/>
        <v>0</v>
      </c>
      <c r="AQ20" s="67">
        <f t="shared" si="4"/>
        <v>0</v>
      </c>
      <c r="AR20" s="67">
        <f t="shared" si="4"/>
        <v>0</v>
      </c>
      <c r="AS20" s="67">
        <f t="shared" si="4"/>
        <v>0</v>
      </c>
      <c r="AT20" s="67">
        <f t="shared" si="4"/>
        <v>0</v>
      </c>
      <c r="AU20" s="67">
        <f t="shared" si="4"/>
        <v>0</v>
      </c>
      <c r="AV20" s="67">
        <f t="shared" si="4"/>
        <v>0</v>
      </c>
      <c r="AW20" s="67">
        <f t="shared" si="4"/>
        <v>0</v>
      </c>
      <c r="AX20" s="67">
        <f t="shared" si="4"/>
        <v>0</v>
      </c>
      <c r="AY20" s="67">
        <f t="shared" si="4"/>
        <v>0</v>
      </c>
      <c r="AZ20" s="67">
        <f t="shared" si="4"/>
        <v>0</v>
      </c>
      <c r="BA20" s="67">
        <f t="shared" si="4"/>
        <v>0</v>
      </c>
      <c r="BB20" s="67">
        <f t="shared" si="4"/>
        <v>0</v>
      </c>
      <c r="BC20" s="67">
        <f t="shared" si="4"/>
        <v>0</v>
      </c>
      <c r="BD20" s="67">
        <f t="shared" si="4"/>
        <v>0</v>
      </c>
      <c r="BE20" s="67">
        <f t="shared" si="4"/>
        <v>0</v>
      </c>
      <c r="BF20" s="67">
        <f t="shared" si="4"/>
        <v>0</v>
      </c>
      <c r="BG20" s="67">
        <f t="shared" si="4"/>
        <v>0</v>
      </c>
      <c r="BH20" s="67">
        <f t="shared" si="4"/>
        <v>0</v>
      </c>
      <c r="BI20" s="67">
        <f t="shared" si="4"/>
        <v>0</v>
      </c>
      <c r="BJ20" s="67">
        <f t="shared" si="4"/>
        <v>0</v>
      </c>
      <c r="BK20" s="67">
        <f t="shared" si="4"/>
        <v>0</v>
      </c>
      <c r="BL20" s="67">
        <f t="shared" si="4"/>
        <v>0</v>
      </c>
      <c r="BM20" s="67">
        <f t="shared" si="4"/>
        <v>0</v>
      </c>
    </row>
    <row r="22" spans="2:65" ht="45" x14ac:dyDescent="0.25">
      <c r="C22" s="57" t="s">
        <v>170</v>
      </c>
      <c r="F22" s="57" t="s">
        <v>169</v>
      </c>
      <c r="G22" s="57" t="s">
        <v>169</v>
      </c>
      <c r="H22" s="57" t="s">
        <v>169</v>
      </c>
      <c r="I22" s="57" t="s">
        <v>169</v>
      </c>
      <c r="J22" s="57" t="s">
        <v>169</v>
      </c>
      <c r="K22" s="57" t="s">
        <v>169</v>
      </c>
      <c r="L22" s="57" t="s">
        <v>169</v>
      </c>
      <c r="M22" s="57" t="s">
        <v>169</v>
      </c>
      <c r="N22" s="57" t="s">
        <v>169</v>
      </c>
      <c r="O22" s="57" t="s">
        <v>169</v>
      </c>
      <c r="P22" s="57" t="s">
        <v>169</v>
      </c>
      <c r="Q22" s="57" t="s">
        <v>169</v>
      </c>
      <c r="R22" s="57" t="s">
        <v>169</v>
      </c>
      <c r="S22" s="57" t="s">
        <v>169</v>
      </c>
      <c r="T22" s="57" t="s">
        <v>169</v>
      </c>
      <c r="U22" s="57" t="s">
        <v>169</v>
      </c>
      <c r="V22" s="57" t="s">
        <v>169</v>
      </c>
      <c r="W22" s="57" t="s">
        <v>169</v>
      </c>
      <c r="X22" s="57" t="s">
        <v>169</v>
      </c>
      <c r="Y22" s="57" t="s">
        <v>169</v>
      </c>
      <c r="Z22" s="57" t="s">
        <v>169</v>
      </c>
      <c r="AA22" s="57" t="s">
        <v>169</v>
      </c>
      <c r="AB22" s="57" t="s">
        <v>169</v>
      </c>
      <c r="AC22" s="57" t="s">
        <v>169</v>
      </c>
      <c r="AD22" s="57" t="s">
        <v>169</v>
      </c>
      <c r="AE22" s="57" t="s">
        <v>169</v>
      </c>
      <c r="AF22" s="57" t="s">
        <v>169</v>
      </c>
      <c r="AG22" s="57" t="s">
        <v>169</v>
      </c>
      <c r="AH22" s="57" t="s">
        <v>169</v>
      </c>
      <c r="AI22" s="57" t="s">
        <v>169</v>
      </c>
      <c r="AJ22" s="57" t="s">
        <v>169</v>
      </c>
      <c r="AK22" s="57" t="s">
        <v>169</v>
      </c>
      <c r="AL22" s="57" t="s">
        <v>169</v>
      </c>
      <c r="AM22" s="57" t="s">
        <v>169</v>
      </c>
      <c r="AN22" s="57" t="s">
        <v>169</v>
      </c>
      <c r="AO22" s="57" t="s">
        <v>169</v>
      </c>
      <c r="AP22" s="57" t="s">
        <v>169</v>
      </c>
      <c r="AQ22" s="57" t="s">
        <v>169</v>
      </c>
      <c r="AR22" s="57" t="s">
        <v>169</v>
      </c>
      <c r="AS22" s="57" t="s">
        <v>169</v>
      </c>
      <c r="AT22" s="57" t="s">
        <v>169</v>
      </c>
      <c r="AU22" s="57" t="s">
        <v>169</v>
      </c>
      <c r="AV22" s="57" t="s">
        <v>169</v>
      </c>
      <c r="AW22" s="57" t="s">
        <v>169</v>
      </c>
      <c r="AX22" s="57" t="s">
        <v>169</v>
      </c>
      <c r="AY22" s="57" t="s">
        <v>169</v>
      </c>
      <c r="AZ22" s="57" t="s">
        <v>169</v>
      </c>
      <c r="BA22" s="57" t="s">
        <v>169</v>
      </c>
      <c r="BB22" s="57" t="s">
        <v>169</v>
      </c>
      <c r="BC22" s="57" t="s">
        <v>169</v>
      </c>
      <c r="BD22" s="57" t="s">
        <v>169</v>
      </c>
      <c r="BE22" s="57" t="s">
        <v>169</v>
      </c>
      <c r="BF22" s="57" t="s">
        <v>169</v>
      </c>
      <c r="BG22" s="57" t="s">
        <v>169</v>
      </c>
      <c r="BH22" s="57" t="s">
        <v>169</v>
      </c>
      <c r="BI22" s="57" t="s">
        <v>169</v>
      </c>
      <c r="BJ22" s="57" t="s">
        <v>169</v>
      </c>
      <c r="BK22" s="57" t="s">
        <v>169</v>
      </c>
      <c r="BL22" s="57" t="s">
        <v>169</v>
      </c>
      <c r="BM22" s="57" t="s">
        <v>169</v>
      </c>
    </row>
    <row r="23" spans="2:65" x14ac:dyDescent="0.25">
      <c r="B23" t="str">
        <f>+B5</f>
        <v>FABBRICATI</v>
      </c>
      <c r="C23" s="61">
        <f>+I_Inv!D4</f>
        <v>30</v>
      </c>
      <c r="F23" s="36">
        <f>+IF($C23=0,0,(+F5+F14))</f>
        <v>0</v>
      </c>
      <c r="G23" s="36">
        <f>+IF($C23=0,0,IF($C23=30,(G5+G14),(SUM(F5:G5)+SUM(F14:G14))))</f>
        <v>0</v>
      </c>
      <c r="H23" s="36">
        <f>+IF($C23=0,0,IF($C23=30,(H5+H14),IF($C23=60,(SUM(G5:H5)+SUM(G14:H14)),(SUM(F5:H5)+SUM(F14:H14)))))</f>
        <v>0</v>
      </c>
      <c r="I23" s="36">
        <f>+IF($C23=0,0,IF($C23=30,(I5+I14),IF($C23=60,(SUM(H5:I5)+SUM(H14:I14)),(SUM(G5:I5)+SUM(G14:I14)))))</f>
        <v>0</v>
      </c>
      <c r="J23" s="36">
        <f t="shared" ref="J23:BM23" si="5">+IF($C23=0,0,IF($C23=30,(J5+J14),IF($C23=60,(SUM(I5:J5)+SUM(I14:J14)),(SUM(H5:J5)+SUM(H14:J14)))))</f>
        <v>0</v>
      </c>
      <c r="K23" s="36">
        <f t="shared" si="5"/>
        <v>0</v>
      </c>
      <c r="L23" s="36">
        <f t="shared" si="5"/>
        <v>0</v>
      </c>
      <c r="M23" s="36">
        <f t="shared" si="5"/>
        <v>0</v>
      </c>
      <c r="N23" s="36">
        <f t="shared" si="5"/>
        <v>0</v>
      </c>
      <c r="O23" s="36">
        <f t="shared" si="5"/>
        <v>0</v>
      </c>
      <c r="P23" s="36">
        <f t="shared" si="5"/>
        <v>0</v>
      </c>
      <c r="Q23" s="36">
        <f t="shared" si="5"/>
        <v>0</v>
      </c>
      <c r="R23" s="36">
        <f t="shared" si="5"/>
        <v>0</v>
      </c>
      <c r="S23" s="36">
        <f t="shared" si="5"/>
        <v>0</v>
      </c>
      <c r="T23" s="36">
        <f t="shared" si="5"/>
        <v>0</v>
      </c>
      <c r="U23" s="36">
        <f t="shared" si="5"/>
        <v>0</v>
      </c>
      <c r="V23" s="36">
        <f t="shared" si="5"/>
        <v>0</v>
      </c>
      <c r="W23" s="36">
        <f t="shared" si="5"/>
        <v>0</v>
      </c>
      <c r="X23" s="36">
        <f t="shared" si="5"/>
        <v>0</v>
      </c>
      <c r="Y23" s="36">
        <f t="shared" si="5"/>
        <v>0</v>
      </c>
      <c r="Z23" s="36">
        <f t="shared" si="5"/>
        <v>0</v>
      </c>
      <c r="AA23" s="36">
        <f t="shared" si="5"/>
        <v>0</v>
      </c>
      <c r="AB23" s="36">
        <f t="shared" si="5"/>
        <v>0</v>
      </c>
      <c r="AC23" s="36">
        <f t="shared" si="5"/>
        <v>0</v>
      </c>
      <c r="AD23" s="36">
        <f t="shared" si="5"/>
        <v>0</v>
      </c>
      <c r="AE23" s="36">
        <f t="shared" si="5"/>
        <v>0</v>
      </c>
      <c r="AF23" s="36">
        <f t="shared" si="5"/>
        <v>0</v>
      </c>
      <c r="AG23" s="36">
        <f t="shared" si="5"/>
        <v>0</v>
      </c>
      <c r="AH23" s="36">
        <f t="shared" si="5"/>
        <v>0</v>
      </c>
      <c r="AI23" s="36">
        <f t="shared" si="5"/>
        <v>0</v>
      </c>
      <c r="AJ23" s="36">
        <f t="shared" si="5"/>
        <v>0</v>
      </c>
      <c r="AK23" s="36">
        <f t="shared" si="5"/>
        <v>0</v>
      </c>
      <c r="AL23" s="36">
        <f t="shared" si="5"/>
        <v>0</v>
      </c>
      <c r="AM23" s="36">
        <f t="shared" si="5"/>
        <v>0</v>
      </c>
      <c r="AN23" s="36">
        <f t="shared" si="5"/>
        <v>0</v>
      </c>
      <c r="AO23" s="36">
        <f t="shared" si="5"/>
        <v>0</v>
      </c>
      <c r="AP23" s="36">
        <f t="shared" si="5"/>
        <v>0</v>
      </c>
      <c r="AQ23" s="36">
        <f t="shared" si="5"/>
        <v>0</v>
      </c>
      <c r="AR23" s="36">
        <f t="shared" si="5"/>
        <v>0</v>
      </c>
      <c r="AS23" s="36">
        <f t="shared" si="5"/>
        <v>0</v>
      </c>
      <c r="AT23" s="36">
        <f t="shared" si="5"/>
        <v>0</v>
      </c>
      <c r="AU23" s="36">
        <f t="shared" si="5"/>
        <v>0</v>
      </c>
      <c r="AV23" s="36">
        <f t="shared" si="5"/>
        <v>0</v>
      </c>
      <c r="AW23" s="36">
        <f t="shared" si="5"/>
        <v>0</v>
      </c>
      <c r="AX23" s="36">
        <f t="shared" si="5"/>
        <v>0</v>
      </c>
      <c r="AY23" s="36">
        <f t="shared" si="5"/>
        <v>0</v>
      </c>
      <c r="AZ23" s="36">
        <f t="shared" si="5"/>
        <v>0</v>
      </c>
      <c r="BA23" s="36">
        <f t="shared" si="5"/>
        <v>0</v>
      </c>
      <c r="BB23" s="36">
        <f t="shared" si="5"/>
        <v>0</v>
      </c>
      <c r="BC23" s="36">
        <f t="shared" si="5"/>
        <v>0</v>
      </c>
      <c r="BD23" s="36">
        <f t="shared" si="5"/>
        <v>0</v>
      </c>
      <c r="BE23" s="36">
        <f t="shared" si="5"/>
        <v>0</v>
      </c>
      <c r="BF23" s="36">
        <f t="shared" si="5"/>
        <v>0</v>
      </c>
      <c r="BG23" s="36">
        <f t="shared" si="5"/>
        <v>0</v>
      </c>
      <c r="BH23" s="36">
        <f t="shared" si="5"/>
        <v>0</v>
      </c>
      <c r="BI23" s="36">
        <f t="shared" si="5"/>
        <v>0</v>
      </c>
      <c r="BJ23" s="36">
        <f t="shared" si="5"/>
        <v>0</v>
      </c>
      <c r="BK23" s="36">
        <f t="shared" si="5"/>
        <v>0</v>
      </c>
      <c r="BL23" s="36">
        <f t="shared" si="5"/>
        <v>0</v>
      </c>
      <c r="BM23" s="36">
        <f t="shared" si="5"/>
        <v>0</v>
      </c>
    </row>
    <row r="24" spans="2:65" x14ac:dyDescent="0.25">
      <c r="B24" t="str">
        <f t="shared" ref="B24:B28" si="6">+B6</f>
        <v>IMPIANTI E MACCHINARI</v>
      </c>
      <c r="C24" s="61">
        <f>+I_Inv!D5</f>
        <v>30</v>
      </c>
      <c r="F24" s="36">
        <f t="shared" ref="F24:F28" si="7">+IF($C24=0,0,(+F6+F15))</f>
        <v>0</v>
      </c>
      <c r="G24" s="36">
        <f t="shared" ref="G24:G28" si="8">+IF($C24=0,0,IF($C24=30,(G6+G15),(SUM(F6:G6)+SUM(F15:G15))))</f>
        <v>0</v>
      </c>
      <c r="H24" s="36">
        <f t="shared" ref="H24:H28" si="9">+IF($C24=0,0,IF($C24=30,(H6+H15),IF($C24=60,(SUM(G6:H6)+SUM(G15:H15)),(SUM(F6:H6)+SUM(F15:H15)))))</f>
        <v>0</v>
      </c>
      <c r="I24" s="36">
        <f t="shared" ref="I24:I28" si="10">+IF($C24=0,0,IF($C24=30,(I6+I15),IF($C24=60,(SUM(H6:I6)+SUM(H15:I15)),(SUM(G6:I6)+SUM(G15:I15)))))</f>
        <v>0</v>
      </c>
      <c r="J24" s="36">
        <f t="shared" ref="J24:J28" si="11">+IF($C24=0,0,IF($C24=30,(J6+J15),IF($C24=60,(SUM(I6:J6)+SUM(I15:J15)),(SUM(H6:J6)+SUM(H15:J15)))))</f>
        <v>0</v>
      </c>
      <c r="K24" s="36">
        <f t="shared" ref="K24:K28" si="12">+IF($C24=0,0,IF($C24=30,(K6+K15),IF($C24=60,(SUM(J6:K6)+SUM(J15:K15)),(SUM(I6:K6)+SUM(I15:K15)))))</f>
        <v>0</v>
      </c>
      <c r="L24" s="36">
        <f t="shared" ref="L24:L28" si="13">+IF($C24=0,0,IF($C24=30,(L6+L15),IF($C24=60,(SUM(K6:L6)+SUM(K15:L15)),(SUM(J6:L6)+SUM(J15:L15)))))</f>
        <v>0</v>
      </c>
      <c r="M24" s="36">
        <f t="shared" ref="M24:M28" si="14">+IF($C24=0,0,IF($C24=30,(M6+M15),IF($C24=60,(SUM(L6:M6)+SUM(L15:M15)),(SUM(K6:M6)+SUM(K15:M15)))))</f>
        <v>0</v>
      </c>
      <c r="N24" s="36">
        <f t="shared" ref="N24:N28" si="15">+IF($C24=0,0,IF($C24=30,(N6+N15),IF($C24=60,(SUM(M6:N6)+SUM(M15:N15)),(SUM(L6:N6)+SUM(L15:N15)))))</f>
        <v>0</v>
      </c>
      <c r="O24" s="36">
        <f t="shared" ref="O24:O28" si="16">+IF($C24=0,0,IF($C24=30,(O6+O15),IF($C24=60,(SUM(N6:O6)+SUM(N15:O15)),(SUM(M6:O6)+SUM(M15:O15)))))</f>
        <v>0</v>
      </c>
      <c r="P24" s="36">
        <f t="shared" ref="P24:P28" si="17">+IF($C24=0,0,IF($C24=30,(P6+P15),IF($C24=60,(SUM(O6:P6)+SUM(O15:P15)),(SUM(N6:P6)+SUM(N15:P15)))))</f>
        <v>0</v>
      </c>
      <c r="Q24" s="36">
        <f t="shared" ref="Q24:Q28" si="18">+IF($C24=0,0,IF($C24=30,(Q6+Q15),IF($C24=60,(SUM(P6:Q6)+SUM(P15:Q15)),(SUM(O6:Q6)+SUM(O15:Q15)))))</f>
        <v>0</v>
      </c>
      <c r="R24" s="36">
        <f t="shared" ref="R24:R28" si="19">+IF($C24=0,0,IF($C24=30,(R6+R15),IF($C24=60,(SUM(Q6:R6)+SUM(Q15:R15)),(SUM(P6:R6)+SUM(P15:R15)))))</f>
        <v>0</v>
      </c>
      <c r="S24" s="36">
        <f t="shared" ref="S24:S28" si="20">+IF($C24=0,0,IF($C24=30,(S6+S15),IF($C24=60,(SUM(R6:S6)+SUM(R15:S15)),(SUM(Q6:S6)+SUM(Q15:S15)))))</f>
        <v>0</v>
      </c>
      <c r="T24" s="36">
        <f t="shared" ref="T24:T28" si="21">+IF($C24=0,0,IF($C24=30,(T6+T15),IF($C24=60,(SUM(S6:T6)+SUM(S15:T15)),(SUM(R6:T6)+SUM(R15:T15)))))</f>
        <v>0</v>
      </c>
      <c r="U24" s="36">
        <f t="shared" ref="U24:U28" si="22">+IF($C24=0,0,IF($C24=30,(U6+U15),IF($C24=60,(SUM(T6:U6)+SUM(T15:U15)),(SUM(S6:U6)+SUM(S15:U15)))))</f>
        <v>0</v>
      </c>
      <c r="V24" s="36">
        <f t="shared" ref="V24:V28" si="23">+IF($C24=0,0,IF($C24=30,(V6+V15),IF($C24=60,(SUM(U6:V6)+SUM(U15:V15)),(SUM(T6:V6)+SUM(T15:V15)))))</f>
        <v>0</v>
      </c>
      <c r="W24" s="36">
        <f t="shared" ref="W24:W28" si="24">+IF($C24=0,0,IF($C24=30,(W6+W15),IF($C24=60,(SUM(V6:W6)+SUM(V15:W15)),(SUM(U6:W6)+SUM(U15:W15)))))</f>
        <v>0</v>
      </c>
      <c r="X24" s="36">
        <f t="shared" ref="X24:X28" si="25">+IF($C24=0,0,IF($C24=30,(X6+X15),IF($C24=60,(SUM(W6:X6)+SUM(W15:X15)),(SUM(V6:X6)+SUM(V15:X15)))))</f>
        <v>0</v>
      </c>
      <c r="Y24" s="36">
        <f t="shared" ref="Y24:Y28" si="26">+IF($C24=0,0,IF($C24=30,(Y6+Y15),IF($C24=60,(SUM(X6:Y6)+SUM(X15:Y15)),(SUM(W6:Y6)+SUM(W15:Y15)))))</f>
        <v>0</v>
      </c>
      <c r="Z24" s="36">
        <f t="shared" ref="Z24:Z28" si="27">+IF($C24=0,0,IF($C24=30,(Z6+Z15),IF($C24=60,(SUM(Y6:Z6)+SUM(Y15:Z15)),(SUM(X6:Z6)+SUM(X15:Z15)))))</f>
        <v>0</v>
      </c>
      <c r="AA24" s="36">
        <f t="shared" ref="AA24:AA28" si="28">+IF($C24=0,0,IF($C24=30,(AA6+AA15),IF($C24=60,(SUM(Z6:AA6)+SUM(Z15:AA15)),(SUM(Y6:AA6)+SUM(Y15:AA15)))))</f>
        <v>0</v>
      </c>
      <c r="AB24" s="36">
        <f t="shared" ref="AB24:AB28" si="29">+IF($C24=0,0,IF($C24=30,(AB6+AB15),IF($C24=60,(SUM(AA6:AB6)+SUM(AA15:AB15)),(SUM(Z6:AB6)+SUM(Z15:AB15)))))</f>
        <v>0</v>
      </c>
      <c r="AC24" s="36">
        <f t="shared" ref="AC24:AC28" si="30">+IF($C24=0,0,IF($C24=30,(AC6+AC15),IF($C24=60,(SUM(AB6:AC6)+SUM(AB15:AC15)),(SUM(AA6:AC6)+SUM(AA15:AC15)))))</f>
        <v>0</v>
      </c>
      <c r="AD24" s="36">
        <f t="shared" ref="AD24:AD28" si="31">+IF($C24=0,0,IF($C24=30,(AD6+AD15),IF($C24=60,(SUM(AC6:AD6)+SUM(AC15:AD15)),(SUM(AB6:AD6)+SUM(AB15:AD15)))))</f>
        <v>0</v>
      </c>
      <c r="AE24" s="36">
        <f t="shared" ref="AE24:AE28" si="32">+IF($C24=0,0,IF($C24=30,(AE6+AE15),IF($C24=60,(SUM(AD6:AE6)+SUM(AD15:AE15)),(SUM(AC6:AE6)+SUM(AC15:AE15)))))</f>
        <v>0</v>
      </c>
      <c r="AF24" s="36">
        <f t="shared" ref="AF24:AF28" si="33">+IF($C24=0,0,IF($C24=30,(AF6+AF15),IF($C24=60,(SUM(AE6:AF6)+SUM(AE15:AF15)),(SUM(AD6:AF6)+SUM(AD15:AF15)))))</f>
        <v>0</v>
      </c>
      <c r="AG24" s="36">
        <f t="shared" ref="AG24:AG28" si="34">+IF($C24=0,0,IF($C24=30,(AG6+AG15),IF($C24=60,(SUM(AF6:AG6)+SUM(AF15:AG15)),(SUM(AE6:AG6)+SUM(AE15:AG15)))))</f>
        <v>0</v>
      </c>
      <c r="AH24" s="36">
        <f t="shared" ref="AH24:AH28" si="35">+IF($C24=0,0,IF($C24=30,(AH6+AH15),IF($C24=60,(SUM(AG6:AH6)+SUM(AG15:AH15)),(SUM(AF6:AH6)+SUM(AF15:AH15)))))</f>
        <v>0</v>
      </c>
      <c r="AI24" s="36">
        <f t="shared" ref="AI24:AI28" si="36">+IF($C24=0,0,IF($C24=30,(AI6+AI15),IF($C24=60,(SUM(AH6:AI6)+SUM(AH15:AI15)),(SUM(AG6:AI6)+SUM(AG15:AI15)))))</f>
        <v>0</v>
      </c>
      <c r="AJ24" s="36">
        <f t="shared" ref="AJ24:AJ28" si="37">+IF($C24=0,0,IF($C24=30,(AJ6+AJ15),IF($C24=60,(SUM(AI6:AJ6)+SUM(AI15:AJ15)),(SUM(AH6:AJ6)+SUM(AH15:AJ15)))))</f>
        <v>0</v>
      </c>
      <c r="AK24" s="36">
        <f t="shared" ref="AK24:AK28" si="38">+IF($C24=0,0,IF($C24=30,(AK6+AK15),IF($C24=60,(SUM(AJ6:AK6)+SUM(AJ15:AK15)),(SUM(AI6:AK6)+SUM(AI15:AK15)))))</f>
        <v>0</v>
      </c>
      <c r="AL24" s="36">
        <f t="shared" ref="AL24:AL28" si="39">+IF($C24=0,0,IF($C24=30,(AL6+AL15),IF($C24=60,(SUM(AK6:AL6)+SUM(AK15:AL15)),(SUM(AJ6:AL6)+SUM(AJ15:AL15)))))</f>
        <v>0</v>
      </c>
      <c r="AM24" s="36">
        <f t="shared" ref="AM24:AM28" si="40">+IF($C24=0,0,IF($C24=30,(AM6+AM15),IF($C24=60,(SUM(AL6:AM6)+SUM(AL15:AM15)),(SUM(AK6:AM6)+SUM(AK15:AM15)))))</f>
        <v>0</v>
      </c>
      <c r="AN24" s="36">
        <f t="shared" ref="AN24:AN28" si="41">+IF($C24=0,0,IF($C24=30,(AN6+AN15),IF($C24=60,(SUM(AM6:AN6)+SUM(AM15:AN15)),(SUM(AL6:AN6)+SUM(AL15:AN15)))))</f>
        <v>0</v>
      </c>
      <c r="AO24" s="36">
        <f t="shared" ref="AO24:AO28" si="42">+IF($C24=0,0,IF($C24=30,(AO6+AO15),IF($C24=60,(SUM(AN6:AO6)+SUM(AN15:AO15)),(SUM(AM6:AO6)+SUM(AM15:AO15)))))</f>
        <v>0</v>
      </c>
      <c r="AP24" s="36">
        <f t="shared" ref="AP24:AP28" si="43">+IF($C24=0,0,IF($C24=30,(AP6+AP15),IF($C24=60,(SUM(AO6:AP6)+SUM(AO15:AP15)),(SUM(AN6:AP6)+SUM(AN15:AP15)))))</f>
        <v>0</v>
      </c>
      <c r="AQ24" s="36">
        <f t="shared" ref="AQ24:AQ28" si="44">+IF($C24=0,0,IF($C24=30,(AQ6+AQ15),IF($C24=60,(SUM(AP6:AQ6)+SUM(AP15:AQ15)),(SUM(AO6:AQ6)+SUM(AO15:AQ15)))))</f>
        <v>0</v>
      </c>
      <c r="AR24" s="36">
        <f t="shared" ref="AR24:AR28" si="45">+IF($C24=0,0,IF($C24=30,(AR6+AR15),IF($C24=60,(SUM(AQ6:AR6)+SUM(AQ15:AR15)),(SUM(AP6:AR6)+SUM(AP15:AR15)))))</f>
        <v>0</v>
      </c>
      <c r="AS24" s="36">
        <f t="shared" ref="AS24:AS28" si="46">+IF($C24=0,0,IF($C24=30,(AS6+AS15),IF($C24=60,(SUM(AR6:AS6)+SUM(AR15:AS15)),(SUM(AQ6:AS6)+SUM(AQ15:AS15)))))</f>
        <v>0</v>
      </c>
      <c r="AT24" s="36">
        <f t="shared" ref="AT24:AT28" si="47">+IF($C24=0,0,IF($C24=30,(AT6+AT15),IF($C24=60,(SUM(AS6:AT6)+SUM(AS15:AT15)),(SUM(AR6:AT6)+SUM(AR15:AT15)))))</f>
        <v>0</v>
      </c>
      <c r="AU24" s="36">
        <f t="shared" ref="AU24:AU28" si="48">+IF($C24=0,0,IF($C24=30,(AU6+AU15),IF($C24=60,(SUM(AT6:AU6)+SUM(AT15:AU15)),(SUM(AS6:AU6)+SUM(AS15:AU15)))))</f>
        <v>0</v>
      </c>
      <c r="AV24" s="36">
        <f t="shared" ref="AV24:AV28" si="49">+IF($C24=0,0,IF($C24=30,(AV6+AV15),IF($C24=60,(SUM(AU6:AV6)+SUM(AU15:AV15)),(SUM(AT6:AV6)+SUM(AT15:AV15)))))</f>
        <v>0</v>
      </c>
      <c r="AW24" s="36">
        <f t="shared" ref="AW24:AW28" si="50">+IF($C24=0,0,IF($C24=30,(AW6+AW15),IF($C24=60,(SUM(AV6:AW6)+SUM(AV15:AW15)),(SUM(AU6:AW6)+SUM(AU15:AW15)))))</f>
        <v>0</v>
      </c>
      <c r="AX24" s="36">
        <f t="shared" ref="AX24:AX28" si="51">+IF($C24=0,0,IF($C24=30,(AX6+AX15),IF($C24=60,(SUM(AW6:AX6)+SUM(AW15:AX15)),(SUM(AV6:AX6)+SUM(AV15:AX15)))))</f>
        <v>0</v>
      </c>
      <c r="AY24" s="36">
        <f t="shared" ref="AY24:AY28" si="52">+IF($C24=0,0,IF($C24=30,(AY6+AY15),IF($C24=60,(SUM(AX6:AY6)+SUM(AX15:AY15)),(SUM(AW6:AY6)+SUM(AW15:AY15)))))</f>
        <v>0</v>
      </c>
      <c r="AZ24" s="36">
        <f t="shared" ref="AZ24:AZ28" si="53">+IF($C24=0,0,IF($C24=30,(AZ6+AZ15),IF($C24=60,(SUM(AY6:AZ6)+SUM(AY15:AZ15)),(SUM(AX6:AZ6)+SUM(AX15:AZ15)))))</f>
        <v>0</v>
      </c>
      <c r="BA24" s="36">
        <f t="shared" ref="BA24:BA28" si="54">+IF($C24=0,0,IF($C24=30,(BA6+BA15),IF($C24=60,(SUM(AZ6:BA6)+SUM(AZ15:BA15)),(SUM(AY6:BA6)+SUM(AY15:BA15)))))</f>
        <v>0</v>
      </c>
      <c r="BB24" s="36">
        <f t="shared" ref="BB24:BB28" si="55">+IF($C24=0,0,IF($C24=30,(BB6+BB15),IF($C24=60,(SUM(BA6:BB6)+SUM(BA15:BB15)),(SUM(AZ6:BB6)+SUM(AZ15:BB15)))))</f>
        <v>0</v>
      </c>
      <c r="BC24" s="36">
        <f t="shared" ref="BC24:BC28" si="56">+IF($C24=0,0,IF($C24=30,(BC6+BC15),IF($C24=60,(SUM(BB6:BC6)+SUM(BB15:BC15)),(SUM(BA6:BC6)+SUM(BA15:BC15)))))</f>
        <v>0</v>
      </c>
      <c r="BD24" s="36">
        <f t="shared" ref="BD24:BD28" si="57">+IF($C24=0,0,IF($C24=30,(BD6+BD15),IF($C24=60,(SUM(BC6:BD6)+SUM(BC15:BD15)),(SUM(BB6:BD6)+SUM(BB15:BD15)))))</f>
        <v>0</v>
      </c>
      <c r="BE24" s="36">
        <f t="shared" ref="BE24:BE28" si="58">+IF($C24=0,0,IF($C24=30,(BE6+BE15),IF($C24=60,(SUM(BD6:BE6)+SUM(BD15:BE15)),(SUM(BC6:BE6)+SUM(BC15:BE15)))))</f>
        <v>0</v>
      </c>
      <c r="BF24" s="36">
        <f t="shared" ref="BF24:BF28" si="59">+IF($C24=0,0,IF($C24=30,(BF6+BF15),IF($C24=60,(SUM(BE6:BF6)+SUM(BE15:BF15)),(SUM(BD6:BF6)+SUM(BD15:BF15)))))</f>
        <v>0</v>
      </c>
      <c r="BG24" s="36">
        <f t="shared" ref="BG24:BG28" si="60">+IF($C24=0,0,IF($C24=30,(BG6+BG15),IF($C24=60,(SUM(BF6:BG6)+SUM(BF15:BG15)),(SUM(BE6:BG6)+SUM(BE15:BG15)))))</f>
        <v>0</v>
      </c>
      <c r="BH24" s="36">
        <f t="shared" ref="BH24:BH28" si="61">+IF($C24=0,0,IF($C24=30,(BH6+BH15),IF($C24=60,(SUM(BG6:BH6)+SUM(BG15:BH15)),(SUM(BF6:BH6)+SUM(BF15:BH15)))))</f>
        <v>0</v>
      </c>
      <c r="BI24" s="36">
        <f t="shared" ref="BI24:BI28" si="62">+IF($C24=0,0,IF($C24=30,(BI6+BI15),IF($C24=60,(SUM(BH6:BI6)+SUM(BH15:BI15)),(SUM(BG6:BI6)+SUM(BG15:BI15)))))</f>
        <v>0</v>
      </c>
      <c r="BJ24" s="36">
        <f t="shared" ref="BJ24:BJ28" si="63">+IF($C24=0,0,IF($C24=30,(BJ6+BJ15),IF($C24=60,(SUM(BI6:BJ6)+SUM(BI15:BJ15)),(SUM(BH6:BJ6)+SUM(BH15:BJ15)))))</f>
        <v>0</v>
      </c>
      <c r="BK24" s="36">
        <f t="shared" ref="BK24:BK28" si="64">+IF($C24=0,0,IF($C24=30,(BK6+BK15),IF($C24=60,(SUM(BJ6:BK6)+SUM(BJ15:BK15)),(SUM(BI6:BK6)+SUM(BI15:BK15)))))</f>
        <v>0</v>
      </c>
      <c r="BL24" s="36">
        <f t="shared" ref="BL24:BL28" si="65">+IF($C24=0,0,IF($C24=30,(BL6+BL15),IF($C24=60,(SUM(BK6:BL6)+SUM(BK15:BL15)),(SUM(BJ6:BL6)+SUM(BJ15:BL15)))))</f>
        <v>0</v>
      </c>
      <c r="BM24" s="36">
        <f t="shared" ref="BM24:BM28" si="66">+IF($C24=0,0,IF($C24=30,(BM6+BM15),IF($C24=60,(SUM(BL6:BM6)+SUM(BL15:BM15)),(SUM(BK6:BM6)+SUM(BK15:BM15)))))</f>
        <v>0</v>
      </c>
    </row>
    <row r="25" spans="2:65" x14ac:dyDescent="0.25">
      <c r="B25" t="str">
        <f t="shared" si="6"/>
        <v>ATTREZZATURE IND.LI E COMM.LI</v>
      </c>
      <c r="C25" s="61">
        <f>+I_Inv!D6</f>
        <v>30</v>
      </c>
      <c r="F25" s="36">
        <f t="shared" si="7"/>
        <v>0</v>
      </c>
      <c r="G25" s="36">
        <f t="shared" si="8"/>
        <v>0</v>
      </c>
      <c r="H25" s="36">
        <f t="shared" si="9"/>
        <v>0</v>
      </c>
      <c r="I25" s="36">
        <f t="shared" si="10"/>
        <v>0</v>
      </c>
      <c r="J25" s="36">
        <f t="shared" si="11"/>
        <v>0</v>
      </c>
      <c r="K25" s="36">
        <f t="shared" si="12"/>
        <v>0</v>
      </c>
      <c r="L25" s="36">
        <f t="shared" si="13"/>
        <v>0</v>
      </c>
      <c r="M25" s="36">
        <f t="shared" si="14"/>
        <v>0</v>
      </c>
      <c r="N25" s="36">
        <f t="shared" si="15"/>
        <v>0</v>
      </c>
      <c r="O25" s="36">
        <f t="shared" si="16"/>
        <v>0</v>
      </c>
      <c r="P25" s="36">
        <f t="shared" si="17"/>
        <v>0</v>
      </c>
      <c r="Q25" s="36">
        <f t="shared" si="18"/>
        <v>0</v>
      </c>
      <c r="R25" s="36">
        <f t="shared" si="19"/>
        <v>0</v>
      </c>
      <c r="S25" s="36">
        <f t="shared" si="20"/>
        <v>0</v>
      </c>
      <c r="T25" s="36">
        <f t="shared" si="21"/>
        <v>0</v>
      </c>
      <c r="U25" s="36">
        <f t="shared" si="22"/>
        <v>0</v>
      </c>
      <c r="V25" s="36">
        <f t="shared" si="23"/>
        <v>0</v>
      </c>
      <c r="W25" s="36">
        <f t="shared" si="24"/>
        <v>0</v>
      </c>
      <c r="X25" s="36">
        <f t="shared" si="25"/>
        <v>0</v>
      </c>
      <c r="Y25" s="36">
        <f t="shared" si="26"/>
        <v>0</v>
      </c>
      <c r="Z25" s="36">
        <f t="shared" si="27"/>
        <v>0</v>
      </c>
      <c r="AA25" s="36">
        <f t="shared" si="28"/>
        <v>0</v>
      </c>
      <c r="AB25" s="36">
        <f t="shared" si="29"/>
        <v>0</v>
      </c>
      <c r="AC25" s="36">
        <f t="shared" si="30"/>
        <v>0</v>
      </c>
      <c r="AD25" s="36">
        <f t="shared" si="31"/>
        <v>0</v>
      </c>
      <c r="AE25" s="36">
        <f t="shared" si="32"/>
        <v>0</v>
      </c>
      <c r="AF25" s="36">
        <f t="shared" si="33"/>
        <v>0</v>
      </c>
      <c r="AG25" s="36">
        <f t="shared" si="34"/>
        <v>0</v>
      </c>
      <c r="AH25" s="36">
        <f t="shared" si="35"/>
        <v>0</v>
      </c>
      <c r="AI25" s="36">
        <f t="shared" si="36"/>
        <v>0</v>
      </c>
      <c r="AJ25" s="36">
        <f t="shared" si="37"/>
        <v>0</v>
      </c>
      <c r="AK25" s="36">
        <f t="shared" si="38"/>
        <v>0</v>
      </c>
      <c r="AL25" s="36">
        <f t="shared" si="39"/>
        <v>0</v>
      </c>
      <c r="AM25" s="36">
        <f t="shared" si="40"/>
        <v>0</v>
      </c>
      <c r="AN25" s="36">
        <f t="shared" si="41"/>
        <v>0</v>
      </c>
      <c r="AO25" s="36">
        <f t="shared" si="42"/>
        <v>0</v>
      </c>
      <c r="AP25" s="36">
        <f t="shared" si="43"/>
        <v>0</v>
      </c>
      <c r="AQ25" s="36">
        <f t="shared" si="44"/>
        <v>0</v>
      </c>
      <c r="AR25" s="36">
        <f t="shared" si="45"/>
        <v>0</v>
      </c>
      <c r="AS25" s="36">
        <f t="shared" si="46"/>
        <v>0</v>
      </c>
      <c r="AT25" s="36">
        <f t="shared" si="47"/>
        <v>0</v>
      </c>
      <c r="AU25" s="36">
        <f t="shared" si="48"/>
        <v>0</v>
      </c>
      <c r="AV25" s="36">
        <f t="shared" si="49"/>
        <v>0</v>
      </c>
      <c r="AW25" s="36">
        <f t="shared" si="50"/>
        <v>0</v>
      </c>
      <c r="AX25" s="36">
        <f t="shared" si="51"/>
        <v>0</v>
      </c>
      <c r="AY25" s="36">
        <f t="shared" si="52"/>
        <v>0</v>
      </c>
      <c r="AZ25" s="36">
        <f t="shared" si="53"/>
        <v>0</v>
      </c>
      <c r="BA25" s="36">
        <f t="shared" si="54"/>
        <v>0</v>
      </c>
      <c r="BB25" s="36">
        <f t="shared" si="55"/>
        <v>0</v>
      </c>
      <c r="BC25" s="36">
        <f t="shared" si="56"/>
        <v>0</v>
      </c>
      <c r="BD25" s="36">
        <f t="shared" si="57"/>
        <v>0</v>
      </c>
      <c r="BE25" s="36">
        <f t="shared" si="58"/>
        <v>0</v>
      </c>
      <c r="BF25" s="36">
        <f t="shared" si="59"/>
        <v>0</v>
      </c>
      <c r="BG25" s="36">
        <f t="shared" si="60"/>
        <v>0</v>
      </c>
      <c r="BH25" s="36">
        <f t="shared" si="61"/>
        <v>0</v>
      </c>
      <c r="BI25" s="36">
        <f t="shared" si="62"/>
        <v>0</v>
      </c>
      <c r="BJ25" s="36">
        <f t="shared" si="63"/>
        <v>0</v>
      </c>
      <c r="BK25" s="36">
        <f t="shared" si="64"/>
        <v>0</v>
      </c>
      <c r="BL25" s="36">
        <f t="shared" si="65"/>
        <v>0</v>
      </c>
      <c r="BM25" s="36">
        <f t="shared" si="66"/>
        <v>0</v>
      </c>
    </row>
    <row r="26" spans="2:65" x14ac:dyDescent="0.25">
      <c r="B26" t="str">
        <f t="shared" si="6"/>
        <v>COSTI D'IMPIANTO E AMPLIAMENTO</v>
      </c>
      <c r="C26" s="61">
        <f>+I_Inv!D7</f>
        <v>30</v>
      </c>
      <c r="F26" s="36">
        <f t="shared" si="7"/>
        <v>0</v>
      </c>
      <c r="G26" s="36">
        <f t="shared" si="8"/>
        <v>0</v>
      </c>
      <c r="H26" s="36">
        <f t="shared" si="9"/>
        <v>0</v>
      </c>
      <c r="I26" s="36">
        <f t="shared" si="10"/>
        <v>0</v>
      </c>
      <c r="J26" s="36">
        <f t="shared" si="11"/>
        <v>0</v>
      </c>
      <c r="K26" s="36">
        <f t="shared" si="12"/>
        <v>0</v>
      </c>
      <c r="L26" s="36">
        <f t="shared" si="13"/>
        <v>0</v>
      </c>
      <c r="M26" s="36">
        <f t="shared" si="14"/>
        <v>0</v>
      </c>
      <c r="N26" s="36">
        <f t="shared" si="15"/>
        <v>0</v>
      </c>
      <c r="O26" s="36">
        <f t="shared" si="16"/>
        <v>0</v>
      </c>
      <c r="P26" s="36">
        <f t="shared" si="17"/>
        <v>0</v>
      </c>
      <c r="Q26" s="36">
        <f t="shared" si="18"/>
        <v>0</v>
      </c>
      <c r="R26" s="36">
        <f t="shared" si="19"/>
        <v>0</v>
      </c>
      <c r="S26" s="36">
        <f t="shared" si="20"/>
        <v>0</v>
      </c>
      <c r="T26" s="36">
        <f t="shared" si="21"/>
        <v>0</v>
      </c>
      <c r="U26" s="36">
        <f t="shared" si="22"/>
        <v>0</v>
      </c>
      <c r="V26" s="36">
        <f t="shared" si="23"/>
        <v>0</v>
      </c>
      <c r="W26" s="36">
        <f t="shared" si="24"/>
        <v>0</v>
      </c>
      <c r="X26" s="36">
        <f t="shared" si="25"/>
        <v>0</v>
      </c>
      <c r="Y26" s="36">
        <f t="shared" si="26"/>
        <v>0</v>
      </c>
      <c r="Z26" s="36">
        <f t="shared" si="27"/>
        <v>0</v>
      </c>
      <c r="AA26" s="36">
        <f t="shared" si="28"/>
        <v>0</v>
      </c>
      <c r="AB26" s="36">
        <f t="shared" si="29"/>
        <v>0</v>
      </c>
      <c r="AC26" s="36">
        <f t="shared" si="30"/>
        <v>0</v>
      </c>
      <c r="AD26" s="36">
        <f t="shared" si="31"/>
        <v>0</v>
      </c>
      <c r="AE26" s="36">
        <f t="shared" si="32"/>
        <v>0</v>
      </c>
      <c r="AF26" s="36">
        <f t="shared" si="33"/>
        <v>0</v>
      </c>
      <c r="AG26" s="36">
        <f t="shared" si="34"/>
        <v>0</v>
      </c>
      <c r="AH26" s="36">
        <f t="shared" si="35"/>
        <v>0</v>
      </c>
      <c r="AI26" s="36">
        <f t="shared" si="36"/>
        <v>0</v>
      </c>
      <c r="AJ26" s="36">
        <f t="shared" si="37"/>
        <v>0</v>
      </c>
      <c r="AK26" s="36">
        <f t="shared" si="38"/>
        <v>0</v>
      </c>
      <c r="AL26" s="36">
        <f t="shared" si="39"/>
        <v>0</v>
      </c>
      <c r="AM26" s="36">
        <f t="shared" si="40"/>
        <v>0</v>
      </c>
      <c r="AN26" s="36">
        <f t="shared" si="41"/>
        <v>0</v>
      </c>
      <c r="AO26" s="36">
        <f t="shared" si="42"/>
        <v>0</v>
      </c>
      <c r="AP26" s="36">
        <f t="shared" si="43"/>
        <v>0</v>
      </c>
      <c r="AQ26" s="36">
        <f t="shared" si="44"/>
        <v>0</v>
      </c>
      <c r="AR26" s="36">
        <f t="shared" si="45"/>
        <v>0</v>
      </c>
      <c r="AS26" s="36">
        <f t="shared" si="46"/>
        <v>0</v>
      </c>
      <c r="AT26" s="36">
        <f t="shared" si="47"/>
        <v>0</v>
      </c>
      <c r="AU26" s="36">
        <f t="shared" si="48"/>
        <v>0</v>
      </c>
      <c r="AV26" s="36">
        <f t="shared" si="49"/>
        <v>0</v>
      </c>
      <c r="AW26" s="36">
        <f t="shared" si="50"/>
        <v>0</v>
      </c>
      <c r="AX26" s="36">
        <f t="shared" si="51"/>
        <v>0</v>
      </c>
      <c r="AY26" s="36">
        <f t="shared" si="52"/>
        <v>0</v>
      </c>
      <c r="AZ26" s="36">
        <f t="shared" si="53"/>
        <v>0</v>
      </c>
      <c r="BA26" s="36">
        <f t="shared" si="54"/>
        <v>0</v>
      </c>
      <c r="BB26" s="36">
        <f t="shared" si="55"/>
        <v>0</v>
      </c>
      <c r="BC26" s="36">
        <f t="shared" si="56"/>
        <v>0</v>
      </c>
      <c r="BD26" s="36">
        <f t="shared" si="57"/>
        <v>0</v>
      </c>
      <c r="BE26" s="36">
        <f t="shared" si="58"/>
        <v>0</v>
      </c>
      <c r="BF26" s="36">
        <f t="shared" si="59"/>
        <v>0</v>
      </c>
      <c r="BG26" s="36">
        <f t="shared" si="60"/>
        <v>0</v>
      </c>
      <c r="BH26" s="36">
        <f t="shared" si="61"/>
        <v>0</v>
      </c>
      <c r="BI26" s="36">
        <f t="shared" si="62"/>
        <v>0</v>
      </c>
      <c r="BJ26" s="36">
        <f t="shared" si="63"/>
        <v>0</v>
      </c>
      <c r="BK26" s="36">
        <f t="shared" si="64"/>
        <v>0</v>
      </c>
      <c r="BL26" s="36">
        <f t="shared" si="65"/>
        <v>0</v>
      </c>
      <c r="BM26" s="36">
        <f t="shared" si="66"/>
        <v>0</v>
      </c>
    </row>
    <row r="27" spans="2:65" x14ac:dyDescent="0.25">
      <c r="B27" t="str">
        <f t="shared" si="6"/>
        <v>FEE D'INGRESSO</v>
      </c>
      <c r="C27" s="61">
        <f>+I_Inv!D8</f>
        <v>30</v>
      </c>
      <c r="F27" s="36">
        <f t="shared" si="7"/>
        <v>0</v>
      </c>
      <c r="G27" s="36">
        <f t="shared" si="8"/>
        <v>0</v>
      </c>
      <c r="H27" s="36">
        <f t="shared" si="9"/>
        <v>0</v>
      </c>
      <c r="I27" s="36">
        <f t="shared" si="10"/>
        <v>0</v>
      </c>
      <c r="J27" s="36">
        <f t="shared" si="11"/>
        <v>0</v>
      </c>
      <c r="K27" s="36">
        <f t="shared" si="12"/>
        <v>0</v>
      </c>
      <c r="L27" s="36">
        <f t="shared" si="13"/>
        <v>0</v>
      </c>
      <c r="M27" s="36">
        <f t="shared" si="14"/>
        <v>0</v>
      </c>
      <c r="N27" s="36">
        <f t="shared" si="15"/>
        <v>0</v>
      </c>
      <c r="O27" s="36">
        <f t="shared" si="16"/>
        <v>0</v>
      </c>
      <c r="P27" s="36">
        <f t="shared" si="17"/>
        <v>0</v>
      </c>
      <c r="Q27" s="36">
        <f t="shared" si="18"/>
        <v>0</v>
      </c>
      <c r="R27" s="36">
        <f t="shared" si="19"/>
        <v>0</v>
      </c>
      <c r="S27" s="36">
        <f t="shared" si="20"/>
        <v>0</v>
      </c>
      <c r="T27" s="36">
        <f t="shared" si="21"/>
        <v>0</v>
      </c>
      <c r="U27" s="36">
        <f t="shared" si="22"/>
        <v>0</v>
      </c>
      <c r="V27" s="36">
        <f t="shared" si="23"/>
        <v>0</v>
      </c>
      <c r="W27" s="36">
        <f t="shared" si="24"/>
        <v>0</v>
      </c>
      <c r="X27" s="36">
        <f t="shared" si="25"/>
        <v>0</v>
      </c>
      <c r="Y27" s="36">
        <f t="shared" si="26"/>
        <v>0</v>
      </c>
      <c r="Z27" s="36">
        <f t="shared" si="27"/>
        <v>0</v>
      </c>
      <c r="AA27" s="36">
        <f t="shared" si="28"/>
        <v>0</v>
      </c>
      <c r="AB27" s="36">
        <f t="shared" si="29"/>
        <v>0</v>
      </c>
      <c r="AC27" s="36">
        <f t="shared" si="30"/>
        <v>0</v>
      </c>
      <c r="AD27" s="36">
        <f t="shared" si="31"/>
        <v>0</v>
      </c>
      <c r="AE27" s="36">
        <f t="shared" si="32"/>
        <v>0</v>
      </c>
      <c r="AF27" s="36">
        <f t="shared" si="33"/>
        <v>0</v>
      </c>
      <c r="AG27" s="36">
        <f t="shared" si="34"/>
        <v>0</v>
      </c>
      <c r="AH27" s="36">
        <f t="shared" si="35"/>
        <v>0</v>
      </c>
      <c r="AI27" s="36">
        <f t="shared" si="36"/>
        <v>0</v>
      </c>
      <c r="AJ27" s="36">
        <f t="shared" si="37"/>
        <v>0</v>
      </c>
      <c r="AK27" s="36">
        <f t="shared" si="38"/>
        <v>0</v>
      </c>
      <c r="AL27" s="36">
        <f t="shared" si="39"/>
        <v>0</v>
      </c>
      <c r="AM27" s="36">
        <f t="shared" si="40"/>
        <v>0</v>
      </c>
      <c r="AN27" s="36">
        <f t="shared" si="41"/>
        <v>0</v>
      </c>
      <c r="AO27" s="36">
        <f t="shared" si="42"/>
        <v>0</v>
      </c>
      <c r="AP27" s="36">
        <f t="shared" si="43"/>
        <v>0</v>
      </c>
      <c r="AQ27" s="36">
        <f t="shared" si="44"/>
        <v>0</v>
      </c>
      <c r="AR27" s="36">
        <f t="shared" si="45"/>
        <v>0</v>
      </c>
      <c r="AS27" s="36">
        <f t="shared" si="46"/>
        <v>0</v>
      </c>
      <c r="AT27" s="36">
        <f t="shared" si="47"/>
        <v>0</v>
      </c>
      <c r="AU27" s="36">
        <f t="shared" si="48"/>
        <v>0</v>
      </c>
      <c r="AV27" s="36">
        <f t="shared" si="49"/>
        <v>0</v>
      </c>
      <c r="AW27" s="36">
        <f t="shared" si="50"/>
        <v>0</v>
      </c>
      <c r="AX27" s="36">
        <f t="shared" si="51"/>
        <v>0</v>
      </c>
      <c r="AY27" s="36">
        <f t="shared" si="52"/>
        <v>0</v>
      </c>
      <c r="AZ27" s="36">
        <f t="shared" si="53"/>
        <v>0</v>
      </c>
      <c r="BA27" s="36">
        <f t="shared" si="54"/>
        <v>0</v>
      </c>
      <c r="BB27" s="36">
        <f t="shared" si="55"/>
        <v>0</v>
      </c>
      <c r="BC27" s="36">
        <f t="shared" si="56"/>
        <v>0</v>
      </c>
      <c r="BD27" s="36">
        <f t="shared" si="57"/>
        <v>0</v>
      </c>
      <c r="BE27" s="36">
        <f t="shared" si="58"/>
        <v>0</v>
      </c>
      <c r="BF27" s="36">
        <f t="shared" si="59"/>
        <v>0</v>
      </c>
      <c r="BG27" s="36">
        <f t="shared" si="60"/>
        <v>0</v>
      </c>
      <c r="BH27" s="36">
        <f t="shared" si="61"/>
        <v>0</v>
      </c>
      <c r="BI27" s="36">
        <f t="shared" si="62"/>
        <v>0</v>
      </c>
      <c r="BJ27" s="36">
        <f t="shared" si="63"/>
        <v>0</v>
      </c>
      <c r="BK27" s="36">
        <f t="shared" si="64"/>
        <v>0</v>
      </c>
      <c r="BL27" s="36">
        <f t="shared" si="65"/>
        <v>0</v>
      </c>
      <c r="BM27" s="36">
        <f t="shared" si="66"/>
        <v>0</v>
      </c>
    </row>
    <row r="28" spans="2:65" x14ac:dyDescent="0.25">
      <c r="B28" t="str">
        <f t="shared" si="6"/>
        <v>ALTRE IMM.NI IMMATERIALI</v>
      </c>
      <c r="C28" s="61">
        <f>+I_Inv!D9</f>
        <v>30</v>
      </c>
      <c r="F28" s="36">
        <f t="shared" si="7"/>
        <v>0</v>
      </c>
      <c r="G28" s="36">
        <f t="shared" si="8"/>
        <v>0</v>
      </c>
      <c r="H28" s="36">
        <f t="shared" si="9"/>
        <v>0</v>
      </c>
      <c r="I28" s="36">
        <f t="shared" si="10"/>
        <v>0</v>
      </c>
      <c r="J28" s="36">
        <f t="shared" si="11"/>
        <v>0</v>
      </c>
      <c r="K28" s="36">
        <f t="shared" si="12"/>
        <v>0</v>
      </c>
      <c r="L28" s="36">
        <f t="shared" si="13"/>
        <v>0</v>
      </c>
      <c r="M28" s="36">
        <f t="shared" si="14"/>
        <v>0</v>
      </c>
      <c r="N28" s="36">
        <f t="shared" si="15"/>
        <v>0</v>
      </c>
      <c r="O28" s="36">
        <f t="shared" si="16"/>
        <v>0</v>
      </c>
      <c r="P28" s="36">
        <f t="shared" si="17"/>
        <v>0</v>
      </c>
      <c r="Q28" s="36">
        <f t="shared" si="18"/>
        <v>0</v>
      </c>
      <c r="R28" s="36">
        <f t="shared" si="19"/>
        <v>0</v>
      </c>
      <c r="S28" s="36">
        <f t="shared" si="20"/>
        <v>0</v>
      </c>
      <c r="T28" s="36">
        <f t="shared" si="21"/>
        <v>0</v>
      </c>
      <c r="U28" s="36">
        <f t="shared" si="22"/>
        <v>0</v>
      </c>
      <c r="V28" s="36">
        <f t="shared" si="23"/>
        <v>0</v>
      </c>
      <c r="W28" s="36">
        <f t="shared" si="24"/>
        <v>0</v>
      </c>
      <c r="X28" s="36">
        <f t="shared" si="25"/>
        <v>0</v>
      </c>
      <c r="Y28" s="36">
        <f t="shared" si="26"/>
        <v>0</v>
      </c>
      <c r="Z28" s="36">
        <f t="shared" si="27"/>
        <v>0</v>
      </c>
      <c r="AA28" s="36">
        <f t="shared" si="28"/>
        <v>0</v>
      </c>
      <c r="AB28" s="36">
        <f t="shared" si="29"/>
        <v>0</v>
      </c>
      <c r="AC28" s="36">
        <f t="shared" si="30"/>
        <v>0</v>
      </c>
      <c r="AD28" s="36">
        <f t="shared" si="31"/>
        <v>0</v>
      </c>
      <c r="AE28" s="36">
        <f t="shared" si="32"/>
        <v>0</v>
      </c>
      <c r="AF28" s="36">
        <f t="shared" si="33"/>
        <v>0</v>
      </c>
      <c r="AG28" s="36">
        <f t="shared" si="34"/>
        <v>0</v>
      </c>
      <c r="AH28" s="36">
        <f t="shared" si="35"/>
        <v>0</v>
      </c>
      <c r="AI28" s="36">
        <f t="shared" si="36"/>
        <v>0</v>
      </c>
      <c r="AJ28" s="36">
        <f t="shared" si="37"/>
        <v>0</v>
      </c>
      <c r="AK28" s="36">
        <f t="shared" si="38"/>
        <v>0</v>
      </c>
      <c r="AL28" s="36">
        <f t="shared" si="39"/>
        <v>0</v>
      </c>
      <c r="AM28" s="36">
        <f t="shared" si="40"/>
        <v>0</v>
      </c>
      <c r="AN28" s="36">
        <f t="shared" si="41"/>
        <v>0</v>
      </c>
      <c r="AO28" s="36">
        <f t="shared" si="42"/>
        <v>0</v>
      </c>
      <c r="AP28" s="36">
        <f t="shared" si="43"/>
        <v>0</v>
      </c>
      <c r="AQ28" s="36">
        <f t="shared" si="44"/>
        <v>0</v>
      </c>
      <c r="AR28" s="36">
        <f t="shared" si="45"/>
        <v>0</v>
      </c>
      <c r="AS28" s="36">
        <f t="shared" si="46"/>
        <v>0</v>
      </c>
      <c r="AT28" s="36">
        <f t="shared" si="47"/>
        <v>0</v>
      </c>
      <c r="AU28" s="36">
        <f t="shared" si="48"/>
        <v>0</v>
      </c>
      <c r="AV28" s="36">
        <f t="shared" si="49"/>
        <v>0</v>
      </c>
      <c r="AW28" s="36">
        <f t="shared" si="50"/>
        <v>0</v>
      </c>
      <c r="AX28" s="36">
        <f t="shared" si="51"/>
        <v>0</v>
      </c>
      <c r="AY28" s="36">
        <f t="shared" si="52"/>
        <v>0</v>
      </c>
      <c r="AZ28" s="36">
        <f t="shared" si="53"/>
        <v>0</v>
      </c>
      <c r="BA28" s="36">
        <f t="shared" si="54"/>
        <v>0</v>
      </c>
      <c r="BB28" s="36">
        <f t="shared" si="55"/>
        <v>0</v>
      </c>
      <c r="BC28" s="36">
        <f t="shared" si="56"/>
        <v>0</v>
      </c>
      <c r="BD28" s="36">
        <f t="shared" si="57"/>
        <v>0</v>
      </c>
      <c r="BE28" s="36">
        <f t="shared" si="58"/>
        <v>0</v>
      </c>
      <c r="BF28" s="36">
        <f t="shared" si="59"/>
        <v>0</v>
      </c>
      <c r="BG28" s="36">
        <f t="shared" si="60"/>
        <v>0</v>
      </c>
      <c r="BH28" s="36">
        <f t="shared" si="61"/>
        <v>0</v>
      </c>
      <c r="BI28" s="36">
        <f t="shared" si="62"/>
        <v>0</v>
      </c>
      <c r="BJ28" s="36">
        <f t="shared" si="63"/>
        <v>0</v>
      </c>
      <c r="BK28" s="36">
        <f t="shared" si="64"/>
        <v>0</v>
      </c>
      <c r="BL28" s="36">
        <f t="shared" si="65"/>
        <v>0</v>
      </c>
      <c r="BM28" s="36">
        <f t="shared" si="66"/>
        <v>0</v>
      </c>
    </row>
    <row r="29" spans="2:65" s="66" customFormat="1" x14ac:dyDescent="0.25">
      <c r="B29" s="66" t="s">
        <v>175</v>
      </c>
      <c r="F29" s="67">
        <f>SUM(F23:F28)</f>
        <v>0</v>
      </c>
      <c r="G29" s="67">
        <f t="shared" ref="G29:BM29" si="67">SUM(G23:G28)</f>
        <v>0</v>
      </c>
      <c r="H29" s="67">
        <f t="shared" si="67"/>
        <v>0</v>
      </c>
      <c r="I29" s="67">
        <f t="shared" si="67"/>
        <v>0</v>
      </c>
      <c r="J29" s="67">
        <f t="shared" si="67"/>
        <v>0</v>
      </c>
      <c r="K29" s="67">
        <f t="shared" si="67"/>
        <v>0</v>
      </c>
      <c r="L29" s="67">
        <f t="shared" si="67"/>
        <v>0</v>
      </c>
      <c r="M29" s="67">
        <f t="shared" si="67"/>
        <v>0</v>
      </c>
      <c r="N29" s="67">
        <f t="shared" si="67"/>
        <v>0</v>
      </c>
      <c r="O29" s="67">
        <f t="shared" si="67"/>
        <v>0</v>
      </c>
      <c r="P29" s="67">
        <f t="shared" si="67"/>
        <v>0</v>
      </c>
      <c r="Q29" s="67">
        <f t="shared" si="67"/>
        <v>0</v>
      </c>
      <c r="R29" s="67">
        <f t="shared" si="67"/>
        <v>0</v>
      </c>
      <c r="S29" s="67">
        <f t="shared" si="67"/>
        <v>0</v>
      </c>
      <c r="T29" s="67">
        <f t="shared" si="67"/>
        <v>0</v>
      </c>
      <c r="U29" s="67">
        <f t="shared" si="67"/>
        <v>0</v>
      </c>
      <c r="V29" s="67">
        <f t="shared" si="67"/>
        <v>0</v>
      </c>
      <c r="W29" s="67">
        <f t="shared" si="67"/>
        <v>0</v>
      </c>
      <c r="X29" s="67">
        <f t="shared" si="67"/>
        <v>0</v>
      </c>
      <c r="Y29" s="67">
        <f t="shared" si="67"/>
        <v>0</v>
      </c>
      <c r="Z29" s="67">
        <f t="shared" si="67"/>
        <v>0</v>
      </c>
      <c r="AA29" s="67">
        <f t="shared" si="67"/>
        <v>0</v>
      </c>
      <c r="AB29" s="67">
        <f t="shared" si="67"/>
        <v>0</v>
      </c>
      <c r="AC29" s="67">
        <f t="shared" si="67"/>
        <v>0</v>
      </c>
      <c r="AD29" s="67">
        <f t="shared" si="67"/>
        <v>0</v>
      </c>
      <c r="AE29" s="67">
        <f t="shared" si="67"/>
        <v>0</v>
      </c>
      <c r="AF29" s="67">
        <f t="shared" si="67"/>
        <v>0</v>
      </c>
      <c r="AG29" s="67">
        <f t="shared" si="67"/>
        <v>0</v>
      </c>
      <c r="AH29" s="67">
        <f t="shared" si="67"/>
        <v>0</v>
      </c>
      <c r="AI29" s="67">
        <f t="shared" si="67"/>
        <v>0</v>
      </c>
      <c r="AJ29" s="67">
        <f t="shared" si="67"/>
        <v>0</v>
      </c>
      <c r="AK29" s="67">
        <f t="shared" si="67"/>
        <v>0</v>
      </c>
      <c r="AL29" s="67">
        <f t="shared" si="67"/>
        <v>0</v>
      </c>
      <c r="AM29" s="67">
        <f t="shared" si="67"/>
        <v>0</v>
      </c>
      <c r="AN29" s="67">
        <f t="shared" si="67"/>
        <v>0</v>
      </c>
      <c r="AO29" s="67">
        <f t="shared" si="67"/>
        <v>0</v>
      </c>
      <c r="AP29" s="67">
        <f t="shared" si="67"/>
        <v>0</v>
      </c>
      <c r="AQ29" s="67">
        <f t="shared" si="67"/>
        <v>0</v>
      </c>
      <c r="AR29" s="67">
        <f t="shared" si="67"/>
        <v>0</v>
      </c>
      <c r="AS29" s="67">
        <f t="shared" si="67"/>
        <v>0</v>
      </c>
      <c r="AT29" s="67">
        <f t="shared" si="67"/>
        <v>0</v>
      </c>
      <c r="AU29" s="67">
        <f t="shared" si="67"/>
        <v>0</v>
      </c>
      <c r="AV29" s="67">
        <f t="shared" si="67"/>
        <v>0</v>
      </c>
      <c r="AW29" s="67">
        <f t="shared" si="67"/>
        <v>0</v>
      </c>
      <c r="AX29" s="67">
        <f t="shared" si="67"/>
        <v>0</v>
      </c>
      <c r="AY29" s="67">
        <f t="shared" si="67"/>
        <v>0</v>
      </c>
      <c r="AZ29" s="67">
        <f t="shared" si="67"/>
        <v>0</v>
      </c>
      <c r="BA29" s="67">
        <f t="shared" si="67"/>
        <v>0</v>
      </c>
      <c r="BB29" s="67">
        <f t="shared" si="67"/>
        <v>0</v>
      </c>
      <c r="BC29" s="67">
        <f t="shared" si="67"/>
        <v>0</v>
      </c>
      <c r="BD29" s="67">
        <f t="shared" si="67"/>
        <v>0</v>
      </c>
      <c r="BE29" s="67">
        <f t="shared" si="67"/>
        <v>0</v>
      </c>
      <c r="BF29" s="67">
        <f t="shared" si="67"/>
        <v>0</v>
      </c>
      <c r="BG29" s="67">
        <f t="shared" si="67"/>
        <v>0</v>
      </c>
      <c r="BH29" s="67">
        <f t="shared" si="67"/>
        <v>0</v>
      </c>
      <c r="BI29" s="67">
        <f t="shared" si="67"/>
        <v>0</v>
      </c>
      <c r="BJ29" s="67">
        <f t="shared" si="67"/>
        <v>0</v>
      </c>
      <c r="BK29" s="67">
        <f t="shared" si="67"/>
        <v>0</v>
      </c>
      <c r="BL29" s="67">
        <f t="shared" si="67"/>
        <v>0</v>
      </c>
      <c r="BM29" s="67">
        <f t="shared" si="67"/>
        <v>0</v>
      </c>
    </row>
    <row r="31" spans="2:65" x14ac:dyDescent="0.25">
      <c r="F31" s="26" t="s">
        <v>149</v>
      </c>
      <c r="G31" s="26" t="s">
        <v>149</v>
      </c>
      <c r="H31" s="26" t="s">
        <v>149</v>
      </c>
      <c r="I31" s="26" t="s">
        <v>149</v>
      </c>
      <c r="J31" s="26" t="s">
        <v>149</v>
      </c>
      <c r="K31" s="26" t="s">
        <v>149</v>
      </c>
      <c r="L31" s="26" t="s">
        <v>149</v>
      </c>
      <c r="M31" s="26" t="s">
        <v>149</v>
      </c>
      <c r="N31" s="26" t="s">
        <v>149</v>
      </c>
      <c r="O31" s="26" t="s">
        <v>149</v>
      </c>
      <c r="P31" s="26" t="s">
        <v>149</v>
      </c>
      <c r="Q31" s="26" t="s">
        <v>149</v>
      </c>
      <c r="R31" s="26" t="s">
        <v>149</v>
      </c>
      <c r="S31" s="26" t="s">
        <v>149</v>
      </c>
      <c r="T31" s="26" t="s">
        <v>149</v>
      </c>
      <c r="U31" s="26" t="s">
        <v>149</v>
      </c>
      <c r="V31" s="26" t="s">
        <v>149</v>
      </c>
      <c r="W31" s="26" t="s">
        <v>149</v>
      </c>
      <c r="X31" s="26" t="s">
        <v>149</v>
      </c>
      <c r="Y31" s="26" t="s">
        <v>149</v>
      </c>
      <c r="Z31" s="26" t="s">
        <v>149</v>
      </c>
      <c r="AA31" s="26" t="s">
        <v>149</v>
      </c>
      <c r="AB31" s="26" t="s">
        <v>149</v>
      </c>
      <c r="AC31" s="26" t="s">
        <v>149</v>
      </c>
      <c r="AD31" s="26" t="s">
        <v>149</v>
      </c>
      <c r="AE31" s="26" t="s">
        <v>149</v>
      </c>
      <c r="AF31" s="26" t="s">
        <v>149</v>
      </c>
      <c r="AG31" s="26" t="s">
        <v>149</v>
      </c>
      <c r="AH31" s="26" t="s">
        <v>149</v>
      </c>
      <c r="AI31" s="26" t="s">
        <v>149</v>
      </c>
      <c r="AJ31" s="26" t="s">
        <v>149</v>
      </c>
      <c r="AK31" s="26" t="s">
        <v>149</v>
      </c>
      <c r="AL31" s="26" t="s">
        <v>149</v>
      </c>
      <c r="AM31" s="26" t="s">
        <v>149</v>
      </c>
      <c r="AN31" s="26" t="s">
        <v>149</v>
      </c>
      <c r="AO31" s="26" t="s">
        <v>149</v>
      </c>
      <c r="AP31" s="26" t="s">
        <v>149</v>
      </c>
      <c r="AQ31" s="26" t="s">
        <v>149</v>
      </c>
      <c r="AR31" s="26" t="s">
        <v>149</v>
      </c>
      <c r="AS31" s="26" t="s">
        <v>149</v>
      </c>
      <c r="AT31" s="26" t="s">
        <v>149</v>
      </c>
      <c r="AU31" s="26" t="s">
        <v>149</v>
      </c>
      <c r="AV31" s="26" t="s">
        <v>149</v>
      </c>
      <c r="AW31" s="26" t="s">
        <v>149</v>
      </c>
      <c r="AX31" s="26" t="s">
        <v>149</v>
      </c>
      <c r="AY31" s="26" t="s">
        <v>149</v>
      </c>
      <c r="AZ31" s="26" t="s">
        <v>149</v>
      </c>
      <c r="BA31" s="26" t="s">
        <v>149</v>
      </c>
      <c r="BB31" s="26" t="s">
        <v>149</v>
      </c>
      <c r="BC31" s="26" t="s">
        <v>149</v>
      </c>
      <c r="BD31" s="26" t="s">
        <v>149</v>
      </c>
      <c r="BE31" s="26" t="s">
        <v>149</v>
      </c>
      <c r="BF31" s="26" t="s">
        <v>149</v>
      </c>
      <c r="BG31" s="26" t="s">
        <v>149</v>
      </c>
      <c r="BH31" s="26" t="s">
        <v>149</v>
      </c>
      <c r="BI31" s="26" t="s">
        <v>149</v>
      </c>
      <c r="BJ31" s="26" t="s">
        <v>149</v>
      </c>
      <c r="BK31" s="26" t="s">
        <v>149</v>
      </c>
      <c r="BL31" s="26" t="s">
        <v>149</v>
      </c>
      <c r="BM31" s="26" t="s">
        <v>149</v>
      </c>
    </row>
    <row r="32" spans="2:65" x14ac:dyDescent="0.25">
      <c r="B32" t="str">
        <f>+B23</f>
        <v>FABBRICATI</v>
      </c>
      <c r="F32" s="36">
        <f>+F5+F14-F23</f>
        <v>0</v>
      </c>
      <c r="G32" s="36">
        <f>+G5+G14-(G23-F23)</f>
        <v>0</v>
      </c>
      <c r="H32" s="36">
        <f t="shared" ref="H32:BM36" si="68">+H5+H14-(H23-G23)</f>
        <v>0</v>
      </c>
      <c r="I32" s="36">
        <f t="shared" si="68"/>
        <v>0</v>
      </c>
      <c r="J32" s="36">
        <f t="shared" si="68"/>
        <v>0</v>
      </c>
      <c r="K32" s="36">
        <f t="shared" si="68"/>
        <v>0</v>
      </c>
      <c r="L32" s="36">
        <f t="shared" si="68"/>
        <v>0</v>
      </c>
      <c r="M32" s="36">
        <f t="shared" si="68"/>
        <v>0</v>
      </c>
      <c r="N32" s="36">
        <f t="shared" si="68"/>
        <v>0</v>
      </c>
      <c r="O32" s="36">
        <f t="shared" si="68"/>
        <v>0</v>
      </c>
      <c r="P32" s="36">
        <f t="shared" si="68"/>
        <v>0</v>
      </c>
      <c r="Q32" s="36">
        <f t="shared" si="68"/>
        <v>0</v>
      </c>
      <c r="R32" s="36">
        <f t="shared" si="68"/>
        <v>0</v>
      </c>
      <c r="S32" s="36">
        <f t="shared" si="68"/>
        <v>0</v>
      </c>
      <c r="T32" s="36">
        <f t="shared" si="68"/>
        <v>0</v>
      </c>
      <c r="U32" s="36">
        <f t="shared" si="68"/>
        <v>0</v>
      </c>
      <c r="V32" s="36">
        <f t="shared" si="68"/>
        <v>0</v>
      </c>
      <c r="W32" s="36">
        <f t="shared" si="68"/>
        <v>0</v>
      </c>
      <c r="X32" s="36">
        <f t="shared" si="68"/>
        <v>0</v>
      </c>
      <c r="Y32" s="36">
        <f t="shared" si="68"/>
        <v>0</v>
      </c>
      <c r="Z32" s="36">
        <f t="shared" si="68"/>
        <v>0</v>
      </c>
      <c r="AA32" s="36">
        <f t="shared" si="68"/>
        <v>0</v>
      </c>
      <c r="AB32" s="36">
        <f t="shared" si="68"/>
        <v>0</v>
      </c>
      <c r="AC32" s="36">
        <f t="shared" si="68"/>
        <v>0</v>
      </c>
      <c r="AD32" s="36">
        <f t="shared" si="68"/>
        <v>0</v>
      </c>
      <c r="AE32" s="36">
        <f t="shared" si="68"/>
        <v>0</v>
      </c>
      <c r="AF32" s="36">
        <f t="shared" si="68"/>
        <v>0</v>
      </c>
      <c r="AG32" s="36">
        <f t="shared" si="68"/>
        <v>0</v>
      </c>
      <c r="AH32" s="36">
        <f t="shared" si="68"/>
        <v>0</v>
      </c>
      <c r="AI32" s="36">
        <f t="shared" si="68"/>
        <v>0</v>
      </c>
      <c r="AJ32" s="36">
        <f t="shared" si="68"/>
        <v>0</v>
      </c>
      <c r="AK32" s="36">
        <f t="shared" si="68"/>
        <v>0</v>
      </c>
      <c r="AL32" s="36">
        <f t="shared" si="68"/>
        <v>0</v>
      </c>
      <c r="AM32" s="36">
        <f t="shared" si="68"/>
        <v>0</v>
      </c>
      <c r="AN32" s="36">
        <f t="shared" si="68"/>
        <v>0</v>
      </c>
      <c r="AO32" s="36">
        <f t="shared" si="68"/>
        <v>0</v>
      </c>
      <c r="AP32" s="36">
        <f t="shared" si="68"/>
        <v>0</v>
      </c>
      <c r="AQ32" s="36">
        <f t="shared" si="68"/>
        <v>0</v>
      </c>
      <c r="AR32" s="36">
        <f t="shared" si="68"/>
        <v>0</v>
      </c>
      <c r="AS32" s="36">
        <f t="shared" si="68"/>
        <v>0</v>
      </c>
      <c r="AT32" s="36">
        <f t="shared" si="68"/>
        <v>0</v>
      </c>
      <c r="AU32" s="36">
        <f t="shared" si="68"/>
        <v>0</v>
      </c>
      <c r="AV32" s="36">
        <f t="shared" si="68"/>
        <v>0</v>
      </c>
      <c r="AW32" s="36">
        <f t="shared" si="68"/>
        <v>0</v>
      </c>
      <c r="AX32" s="36">
        <f t="shared" si="68"/>
        <v>0</v>
      </c>
      <c r="AY32" s="36">
        <f t="shared" si="68"/>
        <v>0</v>
      </c>
      <c r="AZ32" s="36">
        <f t="shared" si="68"/>
        <v>0</v>
      </c>
      <c r="BA32" s="36">
        <f t="shared" si="68"/>
        <v>0</v>
      </c>
      <c r="BB32" s="36">
        <f t="shared" si="68"/>
        <v>0</v>
      </c>
      <c r="BC32" s="36">
        <f t="shared" si="68"/>
        <v>0</v>
      </c>
      <c r="BD32" s="36">
        <f t="shared" si="68"/>
        <v>0</v>
      </c>
      <c r="BE32" s="36">
        <f t="shared" si="68"/>
        <v>0</v>
      </c>
      <c r="BF32" s="36">
        <f t="shared" si="68"/>
        <v>0</v>
      </c>
      <c r="BG32" s="36">
        <f t="shared" si="68"/>
        <v>0</v>
      </c>
      <c r="BH32" s="36">
        <f t="shared" si="68"/>
        <v>0</v>
      </c>
      <c r="BI32" s="36">
        <f t="shared" si="68"/>
        <v>0</v>
      </c>
      <c r="BJ32" s="36">
        <f t="shared" si="68"/>
        <v>0</v>
      </c>
      <c r="BK32" s="36">
        <f t="shared" si="68"/>
        <v>0</v>
      </c>
      <c r="BL32" s="36">
        <f t="shared" si="68"/>
        <v>0</v>
      </c>
      <c r="BM32" s="36">
        <f t="shared" si="68"/>
        <v>0</v>
      </c>
    </row>
    <row r="33" spans="2:65" x14ac:dyDescent="0.25">
      <c r="B33" t="str">
        <f t="shared" ref="B33:B37" si="69">+B24</f>
        <v>IMPIANTI E MACCHINARI</v>
      </c>
      <c r="F33" s="36">
        <f t="shared" ref="F33:F37" si="70">+F6+F15-F24</f>
        <v>0</v>
      </c>
      <c r="G33" s="36">
        <f t="shared" ref="G33:V37" si="71">+G6+G15-(G24-F24)</f>
        <v>0</v>
      </c>
      <c r="H33" s="36">
        <f t="shared" si="71"/>
        <v>0</v>
      </c>
      <c r="I33" s="36">
        <f t="shared" si="71"/>
        <v>0</v>
      </c>
      <c r="J33" s="36">
        <f t="shared" si="71"/>
        <v>0</v>
      </c>
      <c r="K33" s="36">
        <f t="shared" si="71"/>
        <v>0</v>
      </c>
      <c r="L33" s="36">
        <f t="shared" si="71"/>
        <v>0</v>
      </c>
      <c r="M33" s="36">
        <f t="shared" si="71"/>
        <v>0</v>
      </c>
      <c r="N33" s="36">
        <f t="shared" si="71"/>
        <v>0</v>
      </c>
      <c r="O33" s="36">
        <f t="shared" si="71"/>
        <v>0</v>
      </c>
      <c r="P33" s="36">
        <f t="shared" si="71"/>
        <v>0</v>
      </c>
      <c r="Q33" s="36">
        <f t="shared" si="71"/>
        <v>0</v>
      </c>
      <c r="R33" s="36">
        <f t="shared" si="71"/>
        <v>0</v>
      </c>
      <c r="S33" s="36">
        <f t="shared" si="71"/>
        <v>0</v>
      </c>
      <c r="T33" s="36">
        <f t="shared" si="71"/>
        <v>0</v>
      </c>
      <c r="U33" s="36">
        <f t="shared" si="71"/>
        <v>0</v>
      </c>
      <c r="V33" s="36">
        <f t="shared" si="71"/>
        <v>0</v>
      </c>
      <c r="W33" s="36">
        <f t="shared" si="68"/>
        <v>0</v>
      </c>
      <c r="X33" s="36">
        <f t="shared" si="68"/>
        <v>0</v>
      </c>
      <c r="Y33" s="36">
        <f t="shared" si="68"/>
        <v>0</v>
      </c>
      <c r="Z33" s="36">
        <f t="shared" si="68"/>
        <v>0</v>
      </c>
      <c r="AA33" s="36">
        <f t="shared" si="68"/>
        <v>0</v>
      </c>
      <c r="AB33" s="36">
        <f t="shared" si="68"/>
        <v>0</v>
      </c>
      <c r="AC33" s="36">
        <f t="shared" si="68"/>
        <v>0</v>
      </c>
      <c r="AD33" s="36">
        <f t="shared" si="68"/>
        <v>0</v>
      </c>
      <c r="AE33" s="36">
        <f t="shared" si="68"/>
        <v>0</v>
      </c>
      <c r="AF33" s="36">
        <f t="shared" si="68"/>
        <v>0</v>
      </c>
      <c r="AG33" s="36">
        <f t="shared" si="68"/>
        <v>0</v>
      </c>
      <c r="AH33" s="36">
        <f t="shared" si="68"/>
        <v>0</v>
      </c>
      <c r="AI33" s="36">
        <f t="shared" si="68"/>
        <v>0</v>
      </c>
      <c r="AJ33" s="36">
        <f t="shared" si="68"/>
        <v>0</v>
      </c>
      <c r="AK33" s="36">
        <f t="shared" si="68"/>
        <v>0</v>
      </c>
      <c r="AL33" s="36">
        <f t="shared" si="68"/>
        <v>0</v>
      </c>
      <c r="AM33" s="36">
        <f t="shared" si="68"/>
        <v>0</v>
      </c>
      <c r="AN33" s="36">
        <f t="shared" si="68"/>
        <v>0</v>
      </c>
      <c r="AO33" s="36">
        <f t="shared" si="68"/>
        <v>0</v>
      </c>
      <c r="AP33" s="36">
        <f t="shared" si="68"/>
        <v>0</v>
      </c>
      <c r="AQ33" s="36">
        <f t="shared" si="68"/>
        <v>0</v>
      </c>
      <c r="AR33" s="36">
        <f t="shared" si="68"/>
        <v>0</v>
      </c>
      <c r="AS33" s="36">
        <f t="shared" si="68"/>
        <v>0</v>
      </c>
      <c r="AT33" s="36">
        <f t="shared" si="68"/>
        <v>0</v>
      </c>
      <c r="AU33" s="36">
        <f t="shared" si="68"/>
        <v>0</v>
      </c>
      <c r="AV33" s="36">
        <f t="shared" si="68"/>
        <v>0</v>
      </c>
      <c r="AW33" s="36">
        <f t="shared" si="68"/>
        <v>0</v>
      </c>
      <c r="AX33" s="36">
        <f t="shared" si="68"/>
        <v>0</v>
      </c>
      <c r="AY33" s="36">
        <f t="shared" si="68"/>
        <v>0</v>
      </c>
      <c r="AZ33" s="36">
        <f t="shared" si="68"/>
        <v>0</v>
      </c>
      <c r="BA33" s="36">
        <f t="shared" si="68"/>
        <v>0</v>
      </c>
      <c r="BB33" s="36">
        <f t="shared" si="68"/>
        <v>0</v>
      </c>
      <c r="BC33" s="36">
        <f t="shared" si="68"/>
        <v>0</v>
      </c>
      <c r="BD33" s="36">
        <f t="shared" si="68"/>
        <v>0</v>
      </c>
      <c r="BE33" s="36">
        <f t="shared" si="68"/>
        <v>0</v>
      </c>
      <c r="BF33" s="36">
        <f t="shared" si="68"/>
        <v>0</v>
      </c>
      <c r="BG33" s="36">
        <f t="shared" si="68"/>
        <v>0</v>
      </c>
      <c r="BH33" s="36">
        <f t="shared" si="68"/>
        <v>0</v>
      </c>
      <c r="BI33" s="36">
        <f t="shared" si="68"/>
        <v>0</v>
      </c>
      <c r="BJ33" s="36">
        <f t="shared" si="68"/>
        <v>0</v>
      </c>
      <c r="BK33" s="36">
        <f t="shared" si="68"/>
        <v>0</v>
      </c>
      <c r="BL33" s="36">
        <f t="shared" si="68"/>
        <v>0</v>
      </c>
      <c r="BM33" s="36">
        <f t="shared" si="68"/>
        <v>0</v>
      </c>
    </row>
    <row r="34" spans="2:65" x14ac:dyDescent="0.25">
      <c r="B34" t="str">
        <f t="shared" si="69"/>
        <v>ATTREZZATURE IND.LI E COMM.LI</v>
      </c>
      <c r="F34" s="36">
        <f t="shared" si="70"/>
        <v>0</v>
      </c>
      <c r="G34" s="36">
        <f t="shared" si="71"/>
        <v>0</v>
      </c>
      <c r="H34" s="36">
        <f t="shared" si="68"/>
        <v>0</v>
      </c>
      <c r="I34" s="36">
        <f t="shared" si="68"/>
        <v>0</v>
      </c>
      <c r="J34" s="36">
        <f t="shared" si="68"/>
        <v>0</v>
      </c>
      <c r="K34" s="36">
        <f t="shared" si="68"/>
        <v>0</v>
      </c>
      <c r="L34" s="36">
        <f t="shared" si="68"/>
        <v>0</v>
      </c>
      <c r="M34" s="36">
        <f t="shared" si="68"/>
        <v>0</v>
      </c>
      <c r="N34" s="36">
        <f t="shared" si="68"/>
        <v>0</v>
      </c>
      <c r="O34" s="36">
        <f t="shared" si="68"/>
        <v>0</v>
      </c>
      <c r="P34" s="36">
        <f t="shared" si="68"/>
        <v>0</v>
      </c>
      <c r="Q34" s="36">
        <f t="shared" si="68"/>
        <v>0</v>
      </c>
      <c r="R34" s="36">
        <f t="shared" si="68"/>
        <v>0</v>
      </c>
      <c r="S34" s="36">
        <f t="shared" si="68"/>
        <v>0</v>
      </c>
      <c r="T34" s="36">
        <f t="shared" si="68"/>
        <v>0</v>
      </c>
      <c r="U34" s="36">
        <f t="shared" si="68"/>
        <v>0</v>
      </c>
      <c r="V34" s="36">
        <f t="shared" si="68"/>
        <v>0</v>
      </c>
      <c r="W34" s="36">
        <f t="shared" si="68"/>
        <v>0</v>
      </c>
      <c r="X34" s="36">
        <f t="shared" si="68"/>
        <v>0</v>
      </c>
      <c r="Y34" s="36">
        <f t="shared" si="68"/>
        <v>0</v>
      </c>
      <c r="Z34" s="36">
        <f t="shared" si="68"/>
        <v>0</v>
      </c>
      <c r="AA34" s="36">
        <f t="shared" si="68"/>
        <v>0</v>
      </c>
      <c r="AB34" s="36">
        <f t="shared" si="68"/>
        <v>0</v>
      </c>
      <c r="AC34" s="36">
        <f t="shared" si="68"/>
        <v>0</v>
      </c>
      <c r="AD34" s="36">
        <f t="shared" si="68"/>
        <v>0</v>
      </c>
      <c r="AE34" s="36">
        <f t="shared" si="68"/>
        <v>0</v>
      </c>
      <c r="AF34" s="36">
        <f t="shared" si="68"/>
        <v>0</v>
      </c>
      <c r="AG34" s="36">
        <f t="shared" si="68"/>
        <v>0</v>
      </c>
      <c r="AH34" s="36">
        <f t="shared" si="68"/>
        <v>0</v>
      </c>
      <c r="AI34" s="36">
        <f t="shared" si="68"/>
        <v>0</v>
      </c>
      <c r="AJ34" s="36">
        <f t="shared" si="68"/>
        <v>0</v>
      </c>
      <c r="AK34" s="36">
        <f t="shared" si="68"/>
        <v>0</v>
      </c>
      <c r="AL34" s="36">
        <f t="shared" si="68"/>
        <v>0</v>
      </c>
      <c r="AM34" s="36">
        <f t="shared" si="68"/>
        <v>0</v>
      </c>
      <c r="AN34" s="36">
        <f t="shared" si="68"/>
        <v>0</v>
      </c>
      <c r="AO34" s="36">
        <f t="shared" si="68"/>
        <v>0</v>
      </c>
      <c r="AP34" s="36">
        <f t="shared" si="68"/>
        <v>0</v>
      </c>
      <c r="AQ34" s="36">
        <f t="shared" si="68"/>
        <v>0</v>
      </c>
      <c r="AR34" s="36">
        <f t="shared" si="68"/>
        <v>0</v>
      </c>
      <c r="AS34" s="36">
        <f t="shared" si="68"/>
        <v>0</v>
      </c>
      <c r="AT34" s="36">
        <f t="shared" si="68"/>
        <v>0</v>
      </c>
      <c r="AU34" s="36">
        <f t="shared" si="68"/>
        <v>0</v>
      </c>
      <c r="AV34" s="36">
        <f t="shared" si="68"/>
        <v>0</v>
      </c>
      <c r="AW34" s="36">
        <f t="shared" si="68"/>
        <v>0</v>
      </c>
      <c r="AX34" s="36">
        <f t="shared" si="68"/>
        <v>0</v>
      </c>
      <c r="AY34" s="36">
        <f t="shared" si="68"/>
        <v>0</v>
      </c>
      <c r="AZ34" s="36">
        <f t="shared" si="68"/>
        <v>0</v>
      </c>
      <c r="BA34" s="36">
        <f t="shared" si="68"/>
        <v>0</v>
      </c>
      <c r="BB34" s="36">
        <f t="shared" si="68"/>
        <v>0</v>
      </c>
      <c r="BC34" s="36">
        <f t="shared" si="68"/>
        <v>0</v>
      </c>
      <c r="BD34" s="36">
        <f t="shared" si="68"/>
        <v>0</v>
      </c>
      <c r="BE34" s="36">
        <f t="shared" si="68"/>
        <v>0</v>
      </c>
      <c r="BF34" s="36">
        <f t="shared" si="68"/>
        <v>0</v>
      </c>
      <c r="BG34" s="36">
        <f t="shared" si="68"/>
        <v>0</v>
      </c>
      <c r="BH34" s="36">
        <f t="shared" si="68"/>
        <v>0</v>
      </c>
      <c r="BI34" s="36">
        <f t="shared" si="68"/>
        <v>0</v>
      </c>
      <c r="BJ34" s="36">
        <f t="shared" si="68"/>
        <v>0</v>
      </c>
      <c r="BK34" s="36">
        <f t="shared" si="68"/>
        <v>0</v>
      </c>
      <c r="BL34" s="36">
        <f t="shared" si="68"/>
        <v>0</v>
      </c>
      <c r="BM34" s="36">
        <f t="shared" si="68"/>
        <v>0</v>
      </c>
    </row>
    <row r="35" spans="2:65" x14ac:dyDescent="0.25">
      <c r="B35" t="str">
        <f t="shared" si="69"/>
        <v>COSTI D'IMPIANTO E AMPLIAMENTO</v>
      </c>
      <c r="F35" s="36">
        <f t="shared" si="70"/>
        <v>0</v>
      </c>
      <c r="G35" s="36">
        <f t="shared" si="71"/>
        <v>0</v>
      </c>
      <c r="H35" s="36">
        <f t="shared" si="68"/>
        <v>0</v>
      </c>
      <c r="I35" s="36">
        <f t="shared" si="68"/>
        <v>0</v>
      </c>
      <c r="J35" s="36">
        <f t="shared" si="68"/>
        <v>0</v>
      </c>
      <c r="K35" s="36">
        <f t="shared" si="68"/>
        <v>0</v>
      </c>
      <c r="L35" s="36">
        <f t="shared" si="68"/>
        <v>0</v>
      </c>
      <c r="M35" s="36">
        <f t="shared" si="68"/>
        <v>0</v>
      </c>
      <c r="N35" s="36">
        <f t="shared" si="68"/>
        <v>0</v>
      </c>
      <c r="O35" s="36">
        <f t="shared" si="68"/>
        <v>0</v>
      </c>
      <c r="P35" s="36">
        <f t="shared" si="68"/>
        <v>0</v>
      </c>
      <c r="Q35" s="36">
        <f t="shared" si="68"/>
        <v>0</v>
      </c>
      <c r="R35" s="36">
        <f t="shared" si="68"/>
        <v>0</v>
      </c>
      <c r="S35" s="36">
        <f t="shared" si="68"/>
        <v>0</v>
      </c>
      <c r="T35" s="36">
        <f t="shared" si="68"/>
        <v>0</v>
      </c>
      <c r="U35" s="36">
        <f t="shared" si="68"/>
        <v>0</v>
      </c>
      <c r="V35" s="36">
        <f t="shared" si="68"/>
        <v>0</v>
      </c>
      <c r="W35" s="36">
        <f t="shared" si="68"/>
        <v>0</v>
      </c>
      <c r="X35" s="36">
        <f t="shared" si="68"/>
        <v>0</v>
      </c>
      <c r="Y35" s="36">
        <f t="shared" si="68"/>
        <v>0</v>
      </c>
      <c r="Z35" s="36">
        <f t="shared" si="68"/>
        <v>0</v>
      </c>
      <c r="AA35" s="36">
        <f t="shared" si="68"/>
        <v>0</v>
      </c>
      <c r="AB35" s="36">
        <f t="shared" si="68"/>
        <v>0</v>
      </c>
      <c r="AC35" s="36">
        <f t="shared" si="68"/>
        <v>0</v>
      </c>
      <c r="AD35" s="36">
        <f t="shared" si="68"/>
        <v>0</v>
      </c>
      <c r="AE35" s="36">
        <f t="shared" si="68"/>
        <v>0</v>
      </c>
      <c r="AF35" s="36">
        <f t="shared" si="68"/>
        <v>0</v>
      </c>
      <c r="AG35" s="36">
        <f t="shared" si="68"/>
        <v>0</v>
      </c>
      <c r="AH35" s="36">
        <f t="shared" si="68"/>
        <v>0</v>
      </c>
      <c r="AI35" s="36">
        <f t="shared" si="68"/>
        <v>0</v>
      </c>
      <c r="AJ35" s="36">
        <f t="shared" si="68"/>
        <v>0</v>
      </c>
      <c r="AK35" s="36">
        <f t="shared" si="68"/>
        <v>0</v>
      </c>
      <c r="AL35" s="36">
        <f t="shared" si="68"/>
        <v>0</v>
      </c>
      <c r="AM35" s="36">
        <f t="shared" si="68"/>
        <v>0</v>
      </c>
      <c r="AN35" s="36">
        <f t="shared" si="68"/>
        <v>0</v>
      </c>
      <c r="AO35" s="36">
        <f t="shared" si="68"/>
        <v>0</v>
      </c>
      <c r="AP35" s="36">
        <f t="shared" si="68"/>
        <v>0</v>
      </c>
      <c r="AQ35" s="36">
        <f t="shared" si="68"/>
        <v>0</v>
      </c>
      <c r="AR35" s="36">
        <f t="shared" si="68"/>
        <v>0</v>
      </c>
      <c r="AS35" s="36">
        <f t="shared" si="68"/>
        <v>0</v>
      </c>
      <c r="AT35" s="36">
        <f t="shared" si="68"/>
        <v>0</v>
      </c>
      <c r="AU35" s="36">
        <f t="shared" si="68"/>
        <v>0</v>
      </c>
      <c r="AV35" s="36">
        <f t="shared" si="68"/>
        <v>0</v>
      </c>
      <c r="AW35" s="36">
        <f t="shared" si="68"/>
        <v>0</v>
      </c>
      <c r="AX35" s="36">
        <f t="shared" si="68"/>
        <v>0</v>
      </c>
      <c r="AY35" s="36">
        <f t="shared" si="68"/>
        <v>0</v>
      </c>
      <c r="AZ35" s="36">
        <f t="shared" si="68"/>
        <v>0</v>
      </c>
      <c r="BA35" s="36">
        <f t="shared" si="68"/>
        <v>0</v>
      </c>
      <c r="BB35" s="36">
        <f t="shared" si="68"/>
        <v>0</v>
      </c>
      <c r="BC35" s="36">
        <f t="shared" si="68"/>
        <v>0</v>
      </c>
      <c r="BD35" s="36">
        <f t="shared" si="68"/>
        <v>0</v>
      </c>
      <c r="BE35" s="36">
        <f t="shared" si="68"/>
        <v>0</v>
      </c>
      <c r="BF35" s="36">
        <f t="shared" si="68"/>
        <v>0</v>
      </c>
      <c r="BG35" s="36">
        <f t="shared" si="68"/>
        <v>0</v>
      </c>
      <c r="BH35" s="36">
        <f t="shared" si="68"/>
        <v>0</v>
      </c>
      <c r="BI35" s="36">
        <f t="shared" si="68"/>
        <v>0</v>
      </c>
      <c r="BJ35" s="36">
        <f t="shared" si="68"/>
        <v>0</v>
      </c>
      <c r="BK35" s="36">
        <f t="shared" si="68"/>
        <v>0</v>
      </c>
      <c r="BL35" s="36">
        <f t="shared" si="68"/>
        <v>0</v>
      </c>
      <c r="BM35" s="36">
        <f t="shared" si="68"/>
        <v>0</v>
      </c>
    </row>
    <row r="36" spans="2:65" x14ac:dyDescent="0.25">
      <c r="B36" t="str">
        <f t="shared" si="69"/>
        <v>FEE D'INGRESSO</v>
      </c>
      <c r="F36" s="36">
        <f t="shared" si="70"/>
        <v>0</v>
      </c>
      <c r="G36" s="36">
        <f t="shared" si="71"/>
        <v>0</v>
      </c>
      <c r="H36" s="36">
        <f t="shared" si="68"/>
        <v>0</v>
      </c>
      <c r="I36" s="36">
        <f t="shared" si="68"/>
        <v>0</v>
      </c>
      <c r="J36" s="36">
        <f t="shared" si="68"/>
        <v>0</v>
      </c>
      <c r="K36" s="36">
        <f t="shared" si="68"/>
        <v>0</v>
      </c>
      <c r="L36" s="36">
        <f t="shared" si="68"/>
        <v>0</v>
      </c>
      <c r="M36" s="36">
        <f t="shared" si="68"/>
        <v>0</v>
      </c>
      <c r="N36" s="36">
        <f t="shared" si="68"/>
        <v>0</v>
      </c>
      <c r="O36" s="36">
        <f t="shared" si="68"/>
        <v>0</v>
      </c>
      <c r="P36" s="36">
        <f t="shared" si="68"/>
        <v>0</v>
      </c>
      <c r="Q36" s="36">
        <f t="shared" si="68"/>
        <v>0</v>
      </c>
      <c r="R36" s="36">
        <f t="shared" si="68"/>
        <v>0</v>
      </c>
      <c r="S36" s="36">
        <f t="shared" si="68"/>
        <v>0</v>
      </c>
      <c r="T36" s="36">
        <f t="shared" si="68"/>
        <v>0</v>
      </c>
      <c r="U36" s="36">
        <f t="shared" si="68"/>
        <v>0</v>
      </c>
      <c r="V36" s="36">
        <f t="shared" si="68"/>
        <v>0</v>
      </c>
      <c r="W36" s="36">
        <f t="shared" si="68"/>
        <v>0</v>
      </c>
      <c r="X36" s="36">
        <f t="shared" si="68"/>
        <v>0</v>
      </c>
      <c r="Y36" s="36">
        <f t="shared" si="68"/>
        <v>0</v>
      </c>
      <c r="Z36" s="36">
        <f t="shared" si="68"/>
        <v>0</v>
      </c>
      <c r="AA36" s="36">
        <f t="shared" si="68"/>
        <v>0</v>
      </c>
      <c r="AB36" s="36">
        <f t="shared" si="68"/>
        <v>0</v>
      </c>
      <c r="AC36" s="36">
        <f t="shared" si="68"/>
        <v>0</v>
      </c>
      <c r="AD36" s="36">
        <f t="shared" si="68"/>
        <v>0</v>
      </c>
      <c r="AE36" s="36">
        <f t="shared" si="68"/>
        <v>0</v>
      </c>
      <c r="AF36" s="36">
        <f t="shared" si="68"/>
        <v>0</v>
      </c>
      <c r="AG36" s="36">
        <f t="shared" si="68"/>
        <v>0</v>
      </c>
      <c r="AH36" s="36">
        <f t="shared" si="68"/>
        <v>0</v>
      </c>
      <c r="AI36" s="36">
        <f t="shared" si="68"/>
        <v>0</v>
      </c>
      <c r="AJ36" s="36">
        <f t="shared" si="68"/>
        <v>0</v>
      </c>
      <c r="AK36" s="36">
        <f t="shared" si="68"/>
        <v>0</v>
      </c>
      <c r="AL36" s="36">
        <f t="shared" si="68"/>
        <v>0</v>
      </c>
      <c r="AM36" s="36">
        <f t="shared" si="68"/>
        <v>0</v>
      </c>
      <c r="AN36" s="36">
        <f t="shared" si="68"/>
        <v>0</v>
      </c>
      <c r="AO36" s="36">
        <f t="shared" si="68"/>
        <v>0</v>
      </c>
      <c r="AP36" s="36">
        <f t="shared" si="68"/>
        <v>0</v>
      </c>
      <c r="AQ36" s="36">
        <f t="shared" si="68"/>
        <v>0</v>
      </c>
      <c r="AR36" s="36">
        <f t="shared" si="68"/>
        <v>0</v>
      </c>
      <c r="AS36" s="36">
        <f t="shared" si="68"/>
        <v>0</v>
      </c>
      <c r="AT36" s="36">
        <f t="shared" ref="H36:BM37" si="72">+AT9+AT18-(AT27-AS27)</f>
        <v>0</v>
      </c>
      <c r="AU36" s="36">
        <f t="shared" si="72"/>
        <v>0</v>
      </c>
      <c r="AV36" s="36">
        <f t="shared" si="72"/>
        <v>0</v>
      </c>
      <c r="AW36" s="36">
        <f t="shared" si="72"/>
        <v>0</v>
      </c>
      <c r="AX36" s="36">
        <f t="shared" si="72"/>
        <v>0</v>
      </c>
      <c r="AY36" s="36">
        <f t="shared" si="72"/>
        <v>0</v>
      </c>
      <c r="AZ36" s="36">
        <f t="shared" si="72"/>
        <v>0</v>
      </c>
      <c r="BA36" s="36">
        <f t="shared" si="72"/>
        <v>0</v>
      </c>
      <c r="BB36" s="36">
        <f t="shared" si="72"/>
        <v>0</v>
      </c>
      <c r="BC36" s="36">
        <f t="shared" si="72"/>
        <v>0</v>
      </c>
      <c r="BD36" s="36">
        <f t="shared" si="72"/>
        <v>0</v>
      </c>
      <c r="BE36" s="36">
        <f t="shared" si="72"/>
        <v>0</v>
      </c>
      <c r="BF36" s="36">
        <f t="shared" si="72"/>
        <v>0</v>
      </c>
      <c r="BG36" s="36">
        <f t="shared" si="72"/>
        <v>0</v>
      </c>
      <c r="BH36" s="36">
        <f t="shared" si="72"/>
        <v>0</v>
      </c>
      <c r="BI36" s="36">
        <f t="shared" si="72"/>
        <v>0</v>
      </c>
      <c r="BJ36" s="36">
        <f t="shared" si="72"/>
        <v>0</v>
      </c>
      <c r="BK36" s="36">
        <f t="shared" si="72"/>
        <v>0</v>
      </c>
      <c r="BL36" s="36">
        <f t="shared" si="72"/>
        <v>0</v>
      </c>
      <c r="BM36" s="36">
        <f t="shared" si="72"/>
        <v>0</v>
      </c>
    </row>
    <row r="37" spans="2:65" x14ac:dyDescent="0.25">
      <c r="B37" t="str">
        <f t="shared" si="69"/>
        <v>ALTRE IMM.NI IMMATERIALI</v>
      </c>
      <c r="F37" s="36">
        <f t="shared" si="70"/>
        <v>0</v>
      </c>
      <c r="G37" s="36">
        <f t="shared" si="71"/>
        <v>0</v>
      </c>
      <c r="H37" s="36">
        <f t="shared" si="72"/>
        <v>0</v>
      </c>
      <c r="I37" s="36">
        <f t="shared" si="72"/>
        <v>0</v>
      </c>
      <c r="J37" s="36">
        <f t="shared" si="72"/>
        <v>0</v>
      </c>
      <c r="K37" s="36">
        <f t="shared" si="72"/>
        <v>0</v>
      </c>
      <c r="L37" s="36">
        <f t="shared" si="72"/>
        <v>0</v>
      </c>
      <c r="M37" s="36">
        <f t="shared" si="72"/>
        <v>0</v>
      </c>
      <c r="N37" s="36">
        <f t="shared" si="72"/>
        <v>0</v>
      </c>
      <c r="O37" s="36">
        <f t="shared" si="72"/>
        <v>0</v>
      </c>
      <c r="P37" s="36">
        <f t="shared" si="72"/>
        <v>0</v>
      </c>
      <c r="Q37" s="36">
        <f t="shared" si="72"/>
        <v>0</v>
      </c>
      <c r="R37" s="36">
        <f t="shared" si="72"/>
        <v>0</v>
      </c>
      <c r="S37" s="36">
        <f t="shared" si="72"/>
        <v>0</v>
      </c>
      <c r="T37" s="36">
        <f t="shared" si="72"/>
        <v>0</v>
      </c>
      <c r="U37" s="36">
        <f t="shared" si="72"/>
        <v>0</v>
      </c>
      <c r="V37" s="36">
        <f t="shared" si="72"/>
        <v>0</v>
      </c>
      <c r="W37" s="36">
        <f t="shared" si="72"/>
        <v>0</v>
      </c>
      <c r="X37" s="36">
        <f t="shared" si="72"/>
        <v>0</v>
      </c>
      <c r="Y37" s="36">
        <f t="shared" si="72"/>
        <v>0</v>
      </c>
      <c r="Z37" s="36">
        <f t="shared" si="72"/>
        <v>0</v>
      </c>
      <c r="AA37" s="36">
        <f t="shared" si="72"/>
        <v>0</v>
      </c>
      <c r="AB37" s="36">
        <f t="shared" si="72"/>
        <v>0</v>
      </c>
      <c r="AC37" s="36">
        <f t="shared" si="72"/>
        <v>0</v>
      </c>
      <c r="AD37" s="36">
        <f t="shared" si="72"/>
        <v>0</v>
      </c>
      <c r="AE37" s="36">
        <f t="shared" si="72"/>
        <v>0</v>
      </c>
      <c r="AF37" s="36">
        <f t="shared" si="72"/>
        <v>0</v>
      </c>
      <c r="AG37" s="36">
        <f t="shared" si="72"/>
        <v>0</v>
      </c>
      <c r="AH37" s="36">
        <f t="shared" si="72"/>
        <v>0</v>
      </c>
      <c r="AI37" s="36">
        <f t="shared" si="72"/>
        <v>0</v>
      </c>
      <c r="AJ37" s="36">
        <f t="shared" si="72"/>
        <v>0</v>
      </c>
      <c r="AK37" s="36">
        <f t="shared" si="72"/>
        <v>0</v>
      </c>
      <c r="AL37" s="36">
        <f t="shared" si="72"/>
        <v>0</v>
      </c>
      <c r="AM37" s="36">
        <f t="shared" si="72"/>
        <v>0</v>
      </c>
      <c r="AN37" s="36">
        <f t="shared" si="72"/>
        <v>0</v>
      </c>
      <c r="AO37" s="36">
        <f t="shared" si="72"/>
        <v>0</v>
      </c>
      <c r="AP37" s="36">
        <f t="shared" si="72"/>
        <v>0</v>
      </c>
      <c r="AQ37" s="36">
        <f t="shared" si="72"/>
        <v>0</v>
      </c>
      <c r="AR37" s="36">
        <f t="shared" si="72"/>
        <v>0</v>
      </c>
      <c r="AS37" s="36">
        <f t="shared" si="72"/>
        <v>0</v>
      </c>
      <c r="AT37" s="36">
        <f t="shared" si="72"/>
        <v>0</v>
      </c>
      <c r="AU37" s="36">
        <f t="shared" si="72"/>
        <v>0</v>
      </c>
      <c r="AV37" s="36">
        <f t="shared" si="72"/>
        <v>0</v>
      </c>
      <c r="AW37" s="36">
        <f t="shared" si="72"/>
        <v>0</v>
      </c>
      <c r="AX37" s="36">
        <f t="shared" si="72"/>
        <v>0</v>
      </c>
      <c r="AY37" s="36">
        <f t="shared" si="72"/>
        <v>0</v>
      </c>
      <c r="AZ37" s="36">
        <f t="shared" si="72"/>
        <v>0</v>
      </c>
      <c r="BA37" s="36">
        <f t="shared" si="72"/>
        <v>0</v>
      </c>
      <c r="BB37" s="36">
        <f t="shared" si="72"/>
        <v>0</v>
      </c>
      <c r="BC37" s="36">
        <f t="shared" si="72"/>
        <v>0</v>
      </c>
      <c r="BD37" s="36">
        <f t="shared" si="72"/>
        <v>0</v>
      </c>
      <c r="BE37" s="36">
        <f t="shared" si="72"/>
        <v>0</v>
      </c>
      <c r="BF37" s="36">
        <f t="shared" si="72"/>
        <v>0</v>
      </c>
      <c r="BG37" s="36">
        <f t="shared" si="72"/>
        <v>0</v>
      </c>
      <c r="BH37" s="36">
        <f t="shared" si="72"/>
        <v>0</v>
      </c>
      <c r="BI37" s="36">
        <f t="shared" si="72"/>
        <v>0</v>
      </c>
      <c r="BJ37" s="36">
        <f t="shared" si="72"/>
        <v>0</v>
      </c>
      <c r="BK37" s="36">
        <f t="shared" si="72"/>
        <v>0</v>
      </c>
      <c r="BL37" s="36">
        <f t="shared" si="72"/>
        <v>0</v>
      </c>
      <c r="BM37" s="36">
        <f t="shared" si="72"/>
        <v>0</v>
      </c>
    </row>
    <row r="38" spans="2:65" s="22" customFormat="1" x14ac:dyDescent="0.25">
      <c r="B38" s="22" t="s">
        <v>176</v>
      </c>
      <c r="F38" s="63">
        <f>SUM(F32:F37)</f>
        <v>0</v>
      </c>
      <c r="G38" s="63">
        <f t="shared" ref="G38:BM38" si="73">SUM(G32:G37)</f>
        <v>0</v>
      </c>
      <c r="H38" s="63">
        <f t="shared" si="73"/>
        <v>0</v>
      </c>
      <c r="I38" s="63">
        <f t="shared" si="73"/>
        <v>0</v>
      </c>
      <c r="J38" s="63">
        <f t="shared" si="73"/>
        <v>0</v>
      </c>
      <c r="K38" s="63">
        <f t="shared" si="73"/>
        <v>0</v>
      </c>
      <c r="L38" s="63">
        <f t="shared" si="73"/>
        <v>0</v>
      </c>
      <c r="M38" s="63">
        <f t="shared" si="73"/>
        <v>0</v>
      </c>
      <c r="N38" s="63">
        <f t="shared" si="73"/>
        <v>0</v>
      </c>
      <c r="O38" s="63">
        <f t="shared" si="73"/>
        <v>0</v>
      </c>
      <c r="P38" s="63">
        <f t="shared" si="73"/>
        <v>0</v>
      </c>
      <c r="Q38" s="63">
        <f t="shared" si="73"/>
        <v>0</v>
      </c>
      <c r="R38" s="63">
        <f t="shared" si="73"/>
        <v>0</v>
      </c>
      <c r="S38" s="63">
        <f t="shared" si="73"/>
        <v>0</v>
      </c>
      <c r="T38" s="63">
        <f t="shared" si="73"/>
        <v>0</v>
      </c>
      <c r="U38" s="63">
        <f t="shared" si="73"/>
        <v>0</v>
      </c>
      <c r="V38" s="63">
        <f t="shared" si="73"/>
        <v>0</v>
      </c>
      <c r="W38" s="63">
        <f t="shared" si="73"/>
        <v>0</v>
      </c>
      <c r="X38" s="63">
        <f t="shared" si="73"/>
        <v>0</v>
      </c>
      <c r="Y38" s="63">
        <f t="shared" si="73"/>
        <v>0</v>
      </c>
      <c r="Z38" s="63">
        <f t="shared" si="73"/>
        <v>0</v>
      </c>
      <c r="AA38" s="63">
        <f t="shared" si="73"/>
        <v>0</v>
      </c>
      <c r="AB38" s="63">
        <f t="shared" si="73"/>
        <v>0</v>
      </c>
      <c r="AC38" s="63">
        <f t="shared" si="73"/>
        <v>0</v>
      </c>
      <c r="AD38" s="63">
        <f t="shared" si="73"/>
        <v>0</v>
      </c>
      <c r="AE38" s="63">
        <f t="shared" si="73"/>
        <v>0</v>
      </c>
      <c r="AF38" s="63">
        <f t="shared" si="73"/>
        <v>0</v>
      </c>
      <c r="AG38" s="63">
        <f t="shared" si="73"/>
        <v>0</v>
      </c>
      <c r="AH38" s="63">
        <f t="shared" si="73"/>
        <v>0</v>
      </c>
      <c r="AI38" s="63">
        <f t="shared" si="73"/>
        <v>0</v>
      </c>
      <c r="AJ38" s="63">
        <f t="shared" si="73"/>
        <v>0</v>
      </c>
      <c r="AK38" s="63">
        <f t="shared" si="73"/>
        <v>0</v>
      </c>
      <c r="AL38" s="63">
        <f t="shared" si="73"/>
        <v>0</v>
      </c>
      <c r="AM38" s="63">
        <f t="shared" si="73"/>
        <v>0</v>
      </c>
      <c r="AN38" s="63">
        <f t="shared" si="73"/>
        <v>0</v>
      </c>
      <c r="AO38" s="63">
        <f t="shared" si="73"/>
        <v>0</v>
      </c>
      <c r="AP38" s="63">
        <f t="shared" si="73"/>
        <v>0</v>
      </c>
      <c r="AQ38" s="63">
        <f t="shared" si="73"/>
        <v>0</v>
      </c>
      <c r="AR38" s="63">
        <f t="shared" si="73"/>
        <v>0</v>
      </c>
      <c r="AS38" s="63">
        <f t="shared" si="73"/>
        <v>0</v>
      </c>
      <c r="AT38" s="63">
        <f t="shared" si="73"/>
        <v>0</v>
      </c>
      <c r="AU38" s="63">
        <f t="shared" si="73"/>
        <v>0</v>
      </c>
      <c r="AV38" s="63">
        <f t="shared" si="73"/>
        <v>0</v>
      </c>
      <c r="AW38" s="63">
        <f t="shared" si="73"/>
        <v>0</v>
      </c>
      <c r="AX38" s="63">
        <f t="shared" si="73"/>
        <v>0</v>
      </c>
      <c r="AY38" s="63">
        <f t="shared" si="73"/>
        <v>0</v>
      </c>
      <c r="AZ38" s="63">
        <f t="shared" si="73"/>
        <v>0</v>
      </c>
      <c r="BA38" s="63">
        <f t="shared" si="73"/>
        <v>0</v>
      </c>
      <c r="BB38" s="63">
        <f t="shared" si="73"/>
        <v>0</v>
      </c>
      <c r="BC38" s="63">
        <f t="shared" si="73"/>
        <v>0</v>
      </c>
      <c r="BD38" s="63">
        <f t="shared" si="73"/>
        <v>0</v>
      </c>
      <c r="BE38" s="63">
        <f t="shared" si="73"/>
        <v>0</v>
      </c>
      <c r="BF38" s="63">
        <f t="shared" si="73"/>
        <v>0</v>
      </c>
      <c r="BG38" s="63">
        <f t="shared" si="73"/>
        <v>0</v>
      </c>
      <c r="BH38" s="63">
        <f t="shared" si="73"/>
        <v>0</v>
      </c>
      <c r="BI38" s="63">
        <f t="shared" si="73"/>
        <v>0</v>
      </c>
      <c r="BJ38" s="63">
        <f t="shared" si="73"/>
        <v>0</v>
      </c>
      <c r="BK38" s="63">
        <f t="shared" si="73"/>
        <v>0</v>
      </c>
      <c r="BL38" s="63">
        <f t="shared" si="73"/>
        <v>0</v>
      </c>
      <c r="BM38" s="63">
        <f t="shared" si="73"/>
        <v>0</v>
      </c>
    </row>
    <row r="40" spans="2:65" ht="30" x14ac:dyDescent="0.25">
      <c r="C40" s="57" t="s">
        <v>159</v>
      </c>
      <c r="F40" s="57" t="s">
        <v>160</v>
      </c>
      <c r="G40" s="57" t="s">
        <v>160</v>
      </c>
      <c r="H40" s="57" t="s">
        <v>160</v>
      </c>
      <c r="I40" s="57" t="s">
        <v>160</v>
      </c>
      <c r="J40" s="57" t="s">
        <v>160</v>
      </c>
      <c r="K40" s="57" t="s">
        <v>160</v>
      </c>
      <c r="L40" s="57" t="s">
        <v>160</v>
      </c>
      <c r="M40" s="57" t="s">
        <v>160</v>
      </c>
      <c r="N40" s="57" t="s">
        <v>160</v>
      </c>
      <c r="O40" s="57" t="s">
        <v>160</v>
      </c>
      <c r="P40" s="57" t="s">
        <v>160</v>
      </c>
      <c r="Q40" s="57" t="s">
        <v>160</v>
      </c>
      <c r="R40" s="57" t="s">
        <v>160</v>
      </c>
      <c r="S40" s="57" t="s">
        <v>160</v>
      </c>
      <c r="T40" s="57" t="s">
        <v>160</v>
      </c>
      <c r="U40" s="57" t="s">
        <v>160</v>
      </c>
      <c r="V40" s="57" t="s">
        <v>160</v>
      </c>
      <c r="W40" s="57" t="s">
        <v>160</v>
      </c>
      <c r="X40" s="57" t="s">
        <v>160</v>
      </c>
      <c r="Y40" s="57" t="s">
        <v>160</v>
      </c>
      <c r="Z40" s="57" t="s">
        <v>160</v>
      </c>
      <c r="AA40" s="57" t="s">
        <v>160</v>
      </c>
      <c r="AB40" s="57" t="s">
        <v>160</v>
      </c>
      <c r="AC40" s="57" t="s">
        <v>160</v>
      </c>
      <c r="AD40" s="57" t="s">
        <v>160</v>
      </c>
      <c r="AE40" s="57" t="s">
        <v>160</v>
      </c>
      <c r="AF40" s="57" t="s">
        <v>160</v>
      </c>
      <c r="AG40" s="57" t="s">
        <v>160</v>
      </c>
      <c r="AH40" s="57" t="s">
        <v>160</v>
      </c>
      <c r="AI40" s="57" t="s">
        <v>160</v>
      </c>
      <c r="AJ40" s="57" t="s">
        <v>160</v>
      </c>
      <c r="AK40" s="57" t="s">
        <v>160</v>
      </c>
      <c r="AL40" s="57" t="s">
        <v>160</v>
      </c>
      <c r="AM40" s="57" t="s">
        <v>160</v>
      </c>
      <c r="AN40" s="57" t="s">
        <v>160</v>
      </c>
      <c r="AO40" s="57" t="s">
        <v>160</v>
      </c>
      <c r="AP40" s="57" t="s">
        <v>160</v>
      </c>
      <c r="AQ40" s="57" t="s">
        <v>160</v>
      </c>
      <c r="AR40" s="57" t="s">
        <v>160</v>
      </c>
      <c r="AS40" s="57" t="s">
        <v>160</v>
      </c>
      <c r="AT40" s="57" t="s">
        <v>160</v>
      </c>
      <c r="AU40" s="57" t="s">
        <v>160</v>
      </c>
      <c r="AV40" s="57" t="s">
        <v>160</v>
      </c>
      <c r="AW40" s="57" t="s">
        <v>160</v>
      </c>
      <c r="AX40" s="57" t="s">
        <v>160</v>
      </c>
      <c r="AY40" s="57" t="s">
        <v>160</v>
      </c>
      <c r="AZ40" s="57" t="s">
        <v>160</v>
      </c>
      <c r="BA40" s="57" t="s">
        <v>160</v>
      </c>
      <c r="BB40" s="57" t="s">
        <v>160</v>
      </c>
      <c r="BC40" s="57" t="s">
        <v>160</v>
      </c>
      <c r="BD40" s="57" t="s">
        <v>160</v>
      </c>
      <c r="BE40" s="57" t="s">
        <v>160</v>
      </c>
      <c r="BF40" s="57" t="s">
        <v>160</v>
      </c>
      <c r="BG40" s="57" t="s">
        <v>160</v>
      </c>
      <c r="BH40" s="57" t="s">
        <v>160</v>
      </c>
      <c r="BI40" s="57" t="s">
        <v>160</v>
      </c>
      <c r="BJ40" s="57" t="s">
        <v>160</v>
      </c>
      <c r="BK40" s="57" t="s">
        <v>160</v>
      </c>
      <c r="BL40" s="57" t="s">
        <v>160</v>
      </c>
      <c r="BM40" s="57" t="s">
        <v>160</v>
      </c>
    </row>
    <row r="41" spans="2:65" x14ac:dyDescent="0.25">
      <c r="B41" t="str">
        <f>+B32</f>
        <v>FABBRICATI</v>
      </c>
      <c r="C41" s="58">
        <f>+I_Inv!E4</f>
        <v>0.25</v>
      </c>
      <c r="F41" s="27">
        <f>+(F5*$C41)/12</f>
        <v>0</v>
      </c>
      <c r="G41" s="27">
        <f>+IF(F48=$F5,0,1)*($F5*$C41)/12</f>
        <v>0</v>
      </c>
      <c r="H41" s="27">
        <f t="shared" ref="H41:BM45" si="74">+IF(G48=$F5,0,1)*($F5*$C41)/12</f>
        <v>0</v>
      </c>
      <c r="I41" s="27">
        <f t="shared" si="74"/>
        <v>0</v>
      </c>
      <c r="J41" s="27">
        <f t="shared" si="74"/>
        <v>0</v>
      </c>
      <c r="K41" s="27">
        <f t="shared" si="74"/>
        <v>0</v>
      </c>
      <c r="L41" s="27">
        <f t="shared" si="74"/>
        <v>0</v>
      </c>
      <c r="M41" s="27">
        <f t="shared" si="74"/>
        <v>0</v>
      </c>
      <c r="N41" s="27">
        <f t="shared" si="74"/>
        <v>0</v>
      </c>
      <c r="O41" s="27">
        <f t="shared" si="74"/>
        <v>0</v>
      </c>
      <c r="P41" s="27">
        <f t="shared" si="74"/>
        <v>0</v>
      </c>
      <c r="Q41" s="27">
        <f t="shared" si="74"/>
        <v>0</v>
      </c>
      <c r="R41" s="27">
        <f t="shared" si="74"/>
        <v>0</v>
      </c>
      <c r="S41" s="27">
        <f t="shared" si="74"/>
        <v>0</v>
      </c>
      <c r="T41" s="27">
        <f t="shared" si="74"/>
        <v>0</v>
      </c>
      <c r="U41" s="27">
        <f t="shared" si="74"/>
        <v>0</v>
      </c>
      <c r="V41" s="27">
        <f t="shared" si="74"/>
        <v>0</v>
      </c>
      <c r="W41" s="27">
        <f t="shared" si="74"/>
        <v>0</v>
      </c>
      <c r="X41" s="27">
        <f t="shared" si="74"/>
        <v>0</v>
      </c>
      <c r="Y41" s="27">
        <f t="shared" si="74"/>
        <v>0</v>
      </c>
      <c r="Z41" s="27">
        <f t="shared" si="74"/>
        <v>0</v>
      </c>
      <c r="AA41" s="27">
        <f t="shared" si="74"/>
        <v>0</v>
      </c>
      <c r="AB41" s="27">
        <f t="shared" si="74"/>
        <v>0</v>
      </c>
      <c r="AC41" s="27">
        <f t="shared" si="74"/>
        <v>0</v>
      </c>
      <c r="AD41" s="27">
        <f t="shared" si="74"/>
        <v>0</v>
      </c>
      <c r="AE41" s="27">
        <f t="shared" si="74"/>
        <v>0</v>
      </c>
      <c r="AF41" s="27">
        <f t="shared" si="74"/>
        <v>0</v>
      </c>
      <c r="AG41" s="27">
        <f t="shared" si="74"/>
        <v>0</v>
      </c>
      <c r="AH41" s="27">
        <f t="shared" si="74"/>
        <v>0</v>
      </c>
      <c r="AI41" s="27">
        <f t="shared" si="74"/>
        <v>0</v>
      </c>
      <c r="AJ41" s="27">
        <f t="shared" si="74"/>
        <v>0</v>
      </c>
      <c r="AK41" s="27">
        <f t="shared" si="74"/>
        <v>0</v>
      </c>
      <c r="AL41" s="27">
        <f t="shared" si="74"/>
        <v>0</v>
      </c>
      <c r="AM41" s="27">
        <f t="shared" si="74"/>
        <v>0</v>
      </c>
      <c r="AN41" s="27">
        <f t="shared" si="74"/>
        <v>0</v>
      </c>
      <c r="AO41" s="27">
        <f t="shared" si="74"/>
        <v>0</v>
      </c>
      <c r="AP41" s="27">
        <f t="shared" si="74"/>
        <v>0</v>
      </c>
      <c r="AQ41" s="27">
        <f t="shared" si="74"/>
        <v>0</v>
      </c>
      <c r="AR41" s="27">
        <f t="shared" si="74"/>
        <v>0</v>
      </c>
      <c r="AS41" s="27">
        <f t="shared" si="74"/>
        <v>0</v>
      </c>
      <c r="AT41" s="27">
        <f t="shared" si="74"/>
        <v>0</v>
      </c>
      <c r="AU41" s="27">
        <f t="shared" si="74"/>
        <v>0</v>
      </c>
      <c r="AV41" s="27">
        <f t="shared" si="74"/>
        <v>0</v>
      </c>
      <c r="AW41" s="27">
        <f t="shared" si="74"/>
        <v>0</v>
      </c>
      <c r="AX41" s="27">
        <f t="shared" si="74"/>
        <v>0</v>
      </c>
      <c r="AY41" s="27">
        <f t="shared" si="74"/>
        <v>0</v>
      </c>
      <c r="AZ41" s="27">
        <f t="shared" si="74"/>
        <v>0</v>
      </c>
      <c r="BA41" s="27">
        <f t="shared" si="74"/>
        <v>0</v>
      </c>
      <c r="BB41" s="27">
        <f t="shared" si="74"/>
        <v>0</v>
      </c>
      <c r="BC41" s="27">
        <f t="shared" si="74"/>
        <v>0</v>
      </c>
      <c r="BD41" s="27">
        <f t="shared" si="74"/>
        <v>0</v>
      </c>
      <c r="BE41" s="27">
        <f t="shared" si="74"/>
        <v>0</v>
      </c>
      <c r="BF41" s="27">
        <f t="shared" si="74"/>
        <v>0</v>
      </c>
      <c r="BG41" s="27">
        <f t="shared" si="74"/>
        <v>0</v>
      </c>
      <c r="BH41" s="27">
        <f t="shared" si="74"/>
        <v>0</v>
      </c>
      <c r="BI41" s="27">
        <f t="shared" si="74"/>
        <v>0</v>
      </c>
      <c r="BJ41" s="27">
        <f t="shared" si="74"/>
        <v>0</v>
      </c>
      <c r="BK41" s="27">
        <f t="shared" si="74"/>
        <v>0</v>
      </c>
      <c r="BL41" s="27">
        <f t="shared" si="74"/>
        <v>0</v>
      </c>
      <c r="BM41" s="27">
        <f t="shared" si="74"/>
        <v>0</v>
      </c>
    </row>
    <row r="42" spans="2:65" x14ac:dyDescent="0.25">
      <c r="B42" t="str">
        <f t="shared" ref="B42:B45" si="75">+B33</f>
        <v>IMPIANTI E MACCHINARI</v>
      </c>
      <c r="C42" s="58">
        <f>+I_Inv!E5</f>
        <v>0.1</v>
      </c>
      <c r="F42" s="27">
        <f t="shared" ref="F42:F46" si="76">+(F6*$C42)/12</f>
        <v>0</v>
      </c>
      <c r="G42" s="27">
        <f t="shared" ref="G42:V46" si="77">+IF(F49=$F6,0,1)*($F6*$C42)/12</f>
        <v>0</v>
      </c>
      <c r="H42" s="27">
        <f t="shared" si="77"/>
        <v>0</v>
      </c>
      <c r="I42" s="27">
        <f t="shared" si="77"/>
        <v>0</v>
      </c>
      <c r="J42" s="27">
        <f t="shared" si="77"/>
        <v>0</v>
      </c>
      <c r="K42" s="27">
        <f t="shared" si="77"/>
        <v>0</v>
      </c>
      <c r="L42" s="27">
        <f t="shared" si="77"/>
        <v>0</v>
      </c>
      <c r="M42" s="27">
        <f t="shared" si="77"/>
        <v>0</v>
      </c>
      <c r="N42" s="27">
        <f t="shared" si="77"/>
        <v>0</v>
      </c>
      <c r="O42" s="27">
        <f t="shared" si="77"/>
        <v>0</v>
      </c>
      <c r="P42" s="27">
        <f t="shared" si="77"/>
        <v>0</v>
      </c>
      <c r="Q42" s="27">
        <f t="shared" si="77"/>
        <v>0</v>
      </c>
      <c r="R42" s="27">
        <f t="shared" si="77"/>
        <v>0</v>
      </c>
      <c r="S42" s="27">
        <f t="shared" si="77"/>
        <v>0</v>
      </c>
      <c r="T42" s="27">
        <f t="shared" si="77"/>
        <v>0</v>
      </c>
      <c r="U42" s="27">
        <f t="shared" si="77"/>
        <v>0</v>
      </c>
      <c r="V42" s="27">
        <f t="shared" si="77"/>
        <v>0</v>
      </c>
      <c r="W42" s="27">
        <f t="shared" si="74"/>
        <v>0</v>
      </c>
      <c r="X42" s="27">
        <f t="shared" si="74"/>
        <v>0</v>
      </c>
      <c r="Y42" s="27">
        <f t="shared" si="74"/>
        <v>0</v>
      </c>
      <c r="Z42" s="27">
        <f t="shared" si="74"/>
        <v>0</v>
      </c>
      <c r="AA42" s="27">
        <f t="shared" si="74"/>
        <v>0</v>
      </c>
      <c r="AB42" s="27">
        <f t="shared" si="74"/>
        <v>0</v>
      </c>
      <c r="AC42" s="27">
        <f t="shared" si="74"/>
        <v>0</v>
      </c>
      <c r="AD42" s="27">
        <f t="shared" si="74"/>
        <v>0</v>
      </c>
      <c r="AE42" s="27">
        <f t="shared" si="74"/>
        <v>0</v>
      </c>
      <c r="AF42" s="27">
        <f t="shared" si="74"/>
        <v>0</v>
      </c>
      <c r="AG42" s="27">
        <f t="shared" si="74"/>
        <v>0</v>
      </c>
      <c r="AH42" s="27">
        <f t="shared" si="74"/>
        <v>0</v>
      </c>
      <c r="AI42" s="27">
        <f t="shared" si="74"/>
        <v>0</v>
      </c>
      <c r="AJ42" s="27">
        <f t="shared" si="74"/>
        <v>0</v>
      </c>
      <c r="AK42" s="27">
        <f t="shared" si="74"/>
        <v>0</v>
      </c>
      <c r="AL42" s="27">
        <f t="shared" si="74"/>
        <v>0</v>
      </c>
      <c r="AM42" s="27">
        <f t="shared" si="74"/>
        <v>0</v>
      </c>
      <c r="AN42" s="27">
        <f t="shared" si="74"/>
        <v>0</v>
      </c>
      <c r="AO42" s="27">
        <f t="shared" si="74"/>
        <v>0</v>
      </c>
      <c r="AP42" s="27">
        <f t="shared" si="74"/>
        <v>0</v>
      </c>
      <c r="AQ42" s="27">
        <f t="shared" si="74"/>
        <v>0</v>
      </c>
      <c r="AR42" s="27">
        <f t="shared" si="74"/>
        <v>0</v>
      </c>
      <c r="AS42" s="27">
        <f t="shared" si="74"/>
        <v>0</v>
      </c>
      <c r="AT42" s="27">
        <f t="shared" si="74"/>
        <v>0</v>
      </c>
      <c r="AU42" s="27">
        <f t="shared" si="74"/>
        <v>0</v>
      </c>
      <c r="AV42" s="27">
        <f t="shared" si="74"/>
        <v>0</v>
      </c>
      <c r="AW42" s="27">
        <f t="shared" si="74"/>
        <v>0</v>
      </c>
      <c r="AX42" s="27">
        <f t="shared" si="74"/>
        <v>0</v>
      </c>
      <c r="AY42" s="27">
        <f t="shared" si="74"/>
        <v>0</v>
      </c>
      <c r="AZ42" s="27">
        <f t="shared" si="74"/>
        <v>0</v>
      </c>
      <c r="BA42" s="27">
        <f t="shared" si="74"/>
        <v>0</v>
      </c>
      <c r="BB42" s="27">
        <f t="shared" si="74"/>
        <v>0</v>
      </c>
      <c r="BC42" s="27">
        <f t="shared" si="74"/>
        <v>0</v>
      </c>
      <c r="BD42" s="27">
        <f t="shared" si="74"/>
        <v>0</v>
      </c>
      <c r="BE42" s="27">
        <f t="shared" si="74"/>
        <v>0</v>
      </c>
      <c r="BF42" s="27">
        <f t="shared" si="74"/>
        <v>0</v>
      </c>
      <c r="BG42" s="27">
        <f t="shared" si="74"/>
        <v>0</v>
      </c>
      <c r="BH42" s="27">
        <f t="shared" si="74"/>
        <v>0</v>
      </c>
      <c r="BI42" s="27">
        <f t="shared" si="74"/>
        <v>0</v>
      </c>
      <c r="BJ42" s="27">
        <f t="shared" si="74"/>
        <v>0</v>
      </c>
      <c r="BK42" s="27">
        <f t="shared" si="74"/>
        <v>0</v>
      </c>
      <c r="BL42" s="27">
        <f t="shared" si="74"/>
        <v>0</v>
      </c>
      <c r="BM42" s="27">
        <f t="shared" si="74"/>
        <v>0</v>
      </c>
    </row>
    <row r="43" spans="2:65" x14ac:dyDescent="0.25">
      <c r="B43" t="str">
        <f t="shared" si="75"/>
        <v>ATTREZZATURE IND.LI E COMM.LI</v>
      </c>
      <c r="C43" s="58">
        <f>+I_Inv!E6</f>
        <v>0.2</v>
      </c>
      <c r="F43" s="27">
        <f t="shared" si="76"/>
        <v>0</v>
      </c>
      <c r="G43" s="27">
        <f t="shared" si="77"/>
        <v>0</v>
      </c>
      <c r="H43" s="27">
        <f t="shared" si="74"/>
        <v>0</v>
      </c>
      <c r="I43" s="27">
        <f t="shared" si="74"/>
        <v>0</v>
      </c>
      <c r="J43" s="27">
        <f t="shared" si="74"/>
        <v>0</v>
      </c>
      <c r="K43" s="27">
        <f t="shared" si="74"/>
        <v>0</v>
      </c>
      <c r="L43" s="27">
        <f t="shared" si="74"/>
        <v>0</v>
      </c>
      <c r="M43" s="27">
        <f t="shared" si="74"/>
        <v>0</v>
      </c>
      <c r="N43" s="27">
        <f t="shared" si="74"/>
        <v>0</v>
      </c>
      <c r="O43" s="27">
        <f t="shared" si="74"/>
        <v>0</v>
      </c>
      <c r="P43" s="27">
        <f t="shared" si="74"/>
        <v>0</v>
      </c>
      <c r="Q43" s="27">
        <f t="shared" si="74"/>
        <v>0</v>
      </c>
      <c r="R43" s="27">
        <f t="shared" si="74"/>
        <v>0</v>
      </c>
      <c r="S43" s="27">
        <f t="shared" si="74"/>
        <v>0</v>
      </c>
      <c r="T43" s="27">
        <f t="shared" si="74"/>
        <v>0</v>
      </c>
      <c r="U43" s="27">
        <f t="shared" si="74"/>
        <v>0</v>
      </c>
      <c r="V43" s="27">
        <f t="shared" si="74"/>
        <v>0</v>
      </c>
      <c r="W43" s="27">
        <f t="shared" si="74"/>
        <v>0</v>
      </c>
      <c r="X43" s="27">
        <f t="shared" si="74"/>
        <v>0</v>
      </c>
      <c r="Y43" s="27">
        <f t="shared" si="74"/>
        <v>0</v>
      </c>
      <c r="Z43" s="27">
        <f t="shared" si="74"/>
        <v>0</v>
      </c>
      <c r="AA43" s="27">
        <f t="shared" si="74"/>
        <v>0</v>
      </c>
      <c r="AB43" s="27">
        <f t="shared" si="74"/>
        <v>0</v>
      </c>
      <c r="AC43" s="27">
        <f t="shared" si="74"/>
        <v>0</v>
      </c>
      <c r="AD43" s="27">
        <f t="shared" si="74"/>
        <v>0</v>
      </c>
      <c r="AE43" s="27">
        <f t="shared" si="74"/>
        <v>0</v>
      </c>
      <c r="AF43" s="27">
        <f t="shared" si="74"/>
        <v>0</v>
      </c>
      <c r="AG43" s="27">
        <f t="shared" si="74"/>
        <v>0</v>
      </c>
      <c r="AH43" s="27">
        <f t="shared" si="74"/>
        <v>0</v>
      </c>
      <c r="AI43" s="27">
        <f t="shared" si="74"/>
        <v>0</v>
      </c>
      <c r="AJ43" s="27">
        <f t="shared" si="74"/>
        <v>0</v>
      </c>
      <c r="AK43" s="27">
        <f t="shared" si="74"/>
        <v>0</v>
      </c>
      <c r="AL43" s="27">
        <f t="shared" si="74"/>
        <v>0</v>
      </c>
      <c r="AM43" s="27">
        <f t="shared" si="74"/>
        <v>0</v>
      </c>
      <c r="AN43" s="27">
        <f t="shared" si="74"/>
        <v>0</v>
      </c>
      <c r="AO43" s="27">
        <f t="shared" si="74"/>
        <v>0</v>
      </c>
      <c r="AP43" s="27">
        <f t="shared" si="74"/>
        <v>0</v>
      </c>
      <c r="AQ43" s="27">
        <f t="shared" si="74"/>
        <v>0</v>
      </c>
      <c r="AR43" s="27">
        <f t="shared" si="74"/>
        <v>0</v>
      </c>
      <c r="AS43" s="27">
        <f t="shared" si="74"/>
        <v>0</v>
      </c>
      <c r="AT43" s="27">
        <f t="shared" si="74"/>
        <v>0</v>
      </c>
      <c r="AU43" s="27">
        <f t="shared" si="74"/>
        <v>0</v>
      </c>
      <c r="AV43" s="27">
        <f t="shared" si="74"/>
        <v>0</v>
      </c>
      <c r="AW43" s="27">
        <f t="shared" si="74"/>
        <v>0</v>
      </c>
      <c r="AX43" s="27">
        <f t="shared" si="74"/>
        <v>0</v>
      </c>
      <c r="AY43" s="27">
        <f t="shared" si="74"/>
        <v>0</v>
      </c>
      <c r="AZ43" s="27">
        <f t="shared" si="74"/>
        <v>0</v>
      </c>
      <c r="BA43" s="27">
        <f t="shared" si="74"/>
        <v>0</v>
      </c>
      <c r="BB43" s="27">
        <f t="shared" si="74"/>
        <v>0</v>
      </c>
      <c r="BC43" s="27">
        <f t="shared" si="74"/>
        <v>0</v>
      </c>
      <c r="BD43" s="27">
        <f t="shared" si="74"/>
        <v>0</v>
      </c>
      <c r="BE43" s="27">
        <f t="shared" si="74"/>
        <v>0</v>
      </c>
      <c r="BF43" s="27">
        <f t="shared" si="74"/>
        <v>0</v>
      </c>
      <c r="BG43" s="27">
        <f t="shared" si="74"/>
        <v>0</v>
      </c>
      <c r="BH43" s="27">
        <f t="shared" si="74"/>
        <v>0</v>
      </c>
      <c r="BI43" s="27">
        <f t="shared" si="74"/>
        <v>0</v>
      </c>
      <c r="BJ43" s="27">
        <f t="shared" si="74"/>
        <v>0</v>
      </c>
      <c r="BK43" s="27">
        <f t="shared" si="74"/>
        <v>0</v>
      </c>
      <c r="BL43" s="27">
        <f t="shared" si="74"/>
        <v>0</v>
      </c>
      <c r="BM43" s="27">
        <f t="shared" si="74"/>
        <v>0</v>
      </c>
    </row>
    <row r="44" spans="2:65" x14ac:dyDescent="0.25">
      <c r="B44" t="str">
        <f t="shared" si="75"/>
        <v>COSTI D'IMPIANTO E AMPLIAMENTO</v>
      </c>
      <c r="C44" s="58">
        <f>+I_Inv!E7</f>
        <v>0.5</v>
      </c>
      <c r="F44" s="27">
        <f t="shared" si="76"/>
        <v>0</v>
      </c>
      <c r="G44" s="27">
        <f t="shared" si="77"/>
        <v>0</v>
      </c>
      <c r="H44" s="27">
        <f t="shared" si="74"/>
        <v>0</v>
      </c>
      <c r="I44" s="27">
        <f t="shared" si="74"/>
        <v>0</v>
      </c>
      <c r="J44" s="27">
        <f t="shared" si="74"/>
        <v>0</v>
      </c>
      <c r="K44" s="27">
        <f t="shared" si="74"/>
        <v>0</v>
      </c>
      <c r="L44" s="27">
        <f t="shared" si="74"/>
        <v>0</v>
      </c>
      <c r="M44" s="27">
        <f t="shared" si="74"/>
        <v>0</v>
      </c>
      <c r="N44" s="27">
        <f t="shared" si="74"/>
        <v>0</v>
      </c>
      <c r="O44" s="27">
        <f t="shared" si="74"/>
        <v>0</v>
      </c>
      <c r="P44" s="27">
        <f t="shared" si="74"/>
        <v>0</v>
      </c>
      <c r="Q44" s="27">
        <f t="shared" si="74"/>
        <v>0</v>
      </c>
      <c r="R44" s="27">
        <f t="shared" si="74"/>
        <v>0</v>
      </c>
      <c r="S44" s="27">
        <f t="shared" si="74"/>
        <v>0</v>
      </c>
      <c r="T44" s="27">
        <f t="shared" si="74"/>
        <v>0</v>
      </c>
      <c r="U44" s="27">
        <f t="shared" si="74"/>
        <v>0</v>
      </c>
      <c r="V44" s="27">
        <f t="shared" si="74"/>
        <v>0</v>
      </c>
      <c r="W44" s="27">
        <f t="shared" si="74"/>
        <v>0</v>
      </c>
      <c r="X44" s="27">
        <f t="shared" si="74"/>
        <v>0</v>
      </c>
      <c r="Y44" s="27">
        <f t="shared" si="74"/>
        <v>0</v>
      </c>
      <c r="Z44" s="27">
        <f t="shared" si="74"/>
        <v>0</v>
      </c>
      <c r="AA44" s="27">
        <f t="shared" si="74"/>
        <v>0</v>
      </c>
      <c r="AB44" s="27">
        <f t="shared" si="74"/>
        <v>0</v>
      </c>
      <c r="AC44" s="27">
        <f t="shared" si="74"/>
        <v>0</v>
      </c>
      <c r="AD44" s="27">
        <f t="shared" si="74"/>
        <v>0</v>
      </c>
      <c r="AE44" s="27">
        <f t="shared" si="74"/>
        <v>0</v>
      </c>
      <c r="AF44" s="27">
        <f t="shared" si="74"/>
        <v>0</v>
      </c>
      <c r="AG44" s="27">
        <f t="shared" si="74"/>
        <v>0</v>
      </c>
      <c r="AH44" s="27">
        <f t="shared" si="74"/>
        <v>0</v>
      </c>
      <c r="AI44" s="27">
        <f t="shared" si="74"/>
        <v>0</v>
      </c>
      <c r="AJ44" s="27">
        <f t="shared" si="74"/>
        <v>0</v>
      </c>
      <c r="AK44" s="27">
        <f t="shared" si="74"/>
        <v>0</v>
      </c>
      <c r="AL44" s="27">
        <f t="shared" si="74"/>
        <v>0</v>
      </c>
      <c r="AM44" s="27">
        <f t="shared" si="74"/>
        <v>0</v>
      </c>
      <c r="AN44" s="27">
        <f t="shared" si="74"/>
        <v>0</v>
      </c>
      <c r="AO44" s="27">
        <f t="shared" si="74"/>
        <v>0</v>
      </c>
      <c r="AP44" s="27">
        <f t="shared" si="74"/>
        <v>0</v>
      </c>
      <c r="AQ44" s="27">
        <f t="shared" si="74"/>
        <v>0</v>
      </c>
      <c r="AR44" s="27">
        <f t="shared" si="74"/>
        <v>0</v>
      </c>
      <c r="AS44" s="27">
        <f t="shared" si="74"/>
        <v>0</v>
      </c>
      <c r="AT44" s="27">
        <f t="shared" si="74"/>
        <v>0</v>
      </c>
      <c r="AU44" s="27">
        <f t="shared" si="74"/>
        <v>0</v>
      </c>
      <c r="AV44" s="27">
        <f t="shared" si="74"/>
        <v>0</v>
      </c>
      <c r="AW44" s="27">
        <f t="shared" si="74"/>
        <v>0</v>
      </c>
      <c r="AX44" s="27">
        <f t="shared" si="74"/>
        <v>0</v>
      </c>
      <c r="AY44" s="27">
        <f t="shared" si="74"/>
        <v>0</v>
      </c>
      <c r="AZ44" s="27">
        <f t="shared" si="74"/>
        <v>0</v>
      </c>
      <c r="BA44" s="27">
        <f t="shared" si="74"/>
        <v>0</v>
      </c>
      <c r="BB44" s="27">
        <f t="shared" si="74"/>
        <v>0</v>
      </c>
      <c r="BC44" s="27">
        <f t="shared" si="74"/>
        <v>0</v>
      </c>
      <c r="BD44" s="27">
        <f t="shared" si="74"/>
        <v>0</v>
      </c>
      <c r="BE44" s="27">
        <f t="shared" si="74"/>
        <v>0</v>
      </c>
      <c r="BF44" s="27">
        <f t="shared" si="74"/>
        <v>0</v>
      </c>
      <c r="BG44" s="27">
        <f t="shared" si="74"/>
        <v>0</v>
      </c>
      <c r="BH44" s="27">
        <f t="shared" si="74"/>
        <v>0</v>
      </c>
      <c r="BI44" s="27">
        <f t="shared" si="74"/>
        <v>0</v>
      </c>
      <c r="BJ44" s="27">
        <f t="shared" si="74"/>
        <v>0</v>
      </c>
      <c r="BK44" s="27">
        <f t="shared" si="74"/>
        <v>0</v>
      </c>
      <c r="BL44" s="27">
        <f t="shared" si="74"/>
        <v>0</v>
      </c>
      <c r="BM44" s="27">
        <f t="shared" si="74"/>
        <v>0</v>
      </c>
    </row>
    <row r="45" spans="2:65" x14ac:dyDescent="0.25">
      <c r="B45" t="str">
        <f t="shared" si="75"/>
        <v>FEE D'INGRESSO</v>
      </c>
      <c r="C45" s="58">
        <f>+I_Inv!E8</f>
        <v>0.2</v>
      </c>
      <c r="F45" s="27">
        <f t="shared" si="76"/>
        <v>0</v>
      </c>
      <c r="G45" s="27">
        <f t="shared" si="77"/>
        <v>0</v>
      </c>
      <c r="H45" s="27">
        <f t="shared" si="74"/>
        <v>0</v>
      </c>
      <c r="I45" s="27">
        <f t="shared" si="74"/>
        <v>0</v>
      </c>
      <c r="J45" s="27">
        <f t="shared" si="74"/>
        <v>0</v>
      </c>
      <c r="K45" s="27">
        <f t="shared" si="74"/>
        <v>0</v>
      </c>
      <c r="L45" s="27">
        <f t="shared" si="74"/>
        <v>0</v>
      </c>
      <c r="M45" s="27">
        <f t="shared" si="74"/>
        <v>0</v>
      </c>
      <c r="N45" s="27">
        <f t="shared" si="74"/>
        <v>0</v>
      </c>
      <c r="O45" s="27">
        <f t="shared" si="74"/>
        <v>0</v>
      </c>
      <c r="P45" s="27">
        <f t="shared" si="74"/>
        <v>0</v>
      </c>
      <c r="Q45" s="27">
        <f t="shared" si="74"/>
        <v>0</v>
      </c>
      <c r="R45" s="27">
        <f t="shared" si="74"/>
        <v>0</v>
      </c>
      <c r="S45" s="27">
        <f t="shared" si="74"/>
        <v>0</v>
      </c>
      <c r="T45" s="27">
        <f t="shared" si="74"/>
        <v>0</v>
      </c>
      <c r="U45" s="27">
        <f t="shared" si="74"/>
        <v>0</v>
      </c>
      <c r="V45" s="27">
        <f t="shared" si="74"/>
        <v>0</v>
      </c>
      <c r="W45" s="27">
        <f t="shared" si="74"/>
        <v>0</v>
      </c>
      <c r="X45" s="27">
        <f t="shared" si="74"/>
        <v>0</v>
      </c>
      <c r="Y45" s="27">
        <f t="shared" si="74"/>
        <v>0</v>
      </c>
      <c r="Z45" s="27">
        <f t="shared" si="74"/>
        <v>0</v>
      </c>
      <c r="AA45" s="27">
        <f t="shared" si="74"/>
        <v>0</v>
      </c>
      <c r="AB45" s="27">
        <f t="shared" si="74"/>
        <v>0</v>
      </c>
      <c r="AC45" s="27">
        <f t="shared" si="74"/>
        <v>0</v>
      </c>
      <c r="AD45" s="27">
        <f t="shared" si="74"/>
        <v>0</v>
      </c>
      <c r="AE45" s="27">
        <f t="shared" si="74"/>
        <v>0</v>
      </c>
      <c r="AF45" s="27">
        <f t="shared" si="74"/>
        <v>0</v>
      </c>
      <c r="AG45" s="27">
        <f t="shared" si="74"/>
        <v>0</v>
      </c>
      <c r="AH45" s="27">
        <f t="shared" si="74"/>
        <v>0</v>
      </c>
      <c r="AI45" s="27">
        <f t="shared" si="74"/>
        <v>0</v>
      </c>
      <c r="AJ45" s="27">
        <f t="shared" si="74"/>
        <v>0</v>
      </c>
      <c r="AK45" s="27">
        <f t="shared" si="74"/>
        <v>0</v>
      </c>
      <c r="AL45" s="27">
        <f t="shared" si="74"/>
        <v>0</v>
      </c>
      <c r="AM45" s="27">
        <f t="shared" si="74"/>
        <v>0</v>
      </c>
      <c r="AN45" s="27">
        <f t="shared" si="74"/>
        <v>0</v>
      </c>
      <c r="AO45" s="27">
        <f t="shared" si="74"/>
        <v>0</v>
      </c>
      <c r="AP45" s="27">
        <f t="shared" si="74"/>
        <v>0</v>
      </c>
      <c r="AQ45" s="27">
        <f t="shared" si="74"/>
        <v>0</v>
      </c>
      <c r="AR45" s="27">
        <f t="shared" si="74"/>
        <v>0</v>
      </c>
      <c r="AS45" s="27">
        <f t="shared" si="74"/>
        <v>0</v>
      </c>
      <c r="AT45" s="27">
        <f t="shared" ref="H45:BM46" si="78">+IF(AS52=$F9,0,1)*($F9*$C45)/12</f>
        <v>0</v>
      </c>
      <c r="AU45" s="27">
        <f t="shared" si="78"/>
        <v>0</v>
      </c>
      <c r="AV45" s="27">
        <f t="shared" si="78"/>
        <v>0</v>
      </c>
      <c r="AW45" s="27">
        <f t="shared" si="78"/>
        <v>0</v>
      </c>
      <c r="AX45" s="27">
        <f t="shared" si="78"/>
        <v>0</v>
      </c>
      <c r="AY45" s="27">
        <f t="shared" si="78"/>
        <v>0</v>
      </c>
      <c r="AZ45" s="27">
        <f t="shared" si="78"/>
        <v>0</v>
      </c>
      <c r="BA45" s="27">
        <f t="shared" si="78"/>
        <v>0</v>
      </c>
      <c r="BB45" s="27">
        <f t="shared" si="78"/>
        <v>0</v>
      </c>
      <c r="BC45" s="27">
        <f t="shared" si="78"/>
        <v>0</v>
      </c>
      <c r="BD45" s="27">
        <f t="shared" si="78"/>
        <v>0</v>
      </c>
      <c r="BE45" s="27">
        <f t="shared" si="78"/>
        <v>0</v>
      </c>
      <c r="BF45" s="27">
        <f t="shared" si="78"/>
        <v>0</v>
      </c>
      <c r="BG45" s="27">
        <f t="shared" si="78"/>
        <v>0</v>
      </c>
      <c r="BH45" s="27">
        <f t="shared" si="78"/>
        <v>0</v>
      </c>
      <c r="BI45" s="27">
        <f t="shared" si="78"/>
        <v>0</v>
      </c>
      <c r="BJ45" s="27">
        <f t="shared" si="78"/>
        <v>0</v>
      </c>
      <c r="BK45" s="27">
        <f t="shared" si="78"/>
        <v>0</v>
      </c>
      <c r="BL45" s="27">
        <f t="shared" si="78"/>
        <v>0</v>
      </c>
      <c r="BM45" s="27">
        <f t="shared" si="78"/>
        <v>0</v>
      </c>
    </row>
    <row r="46" spans="2:65" x14ac:dyDescent="0.25">
      <c r="B46" t="str">
        <f>+B37</f>
        <v>ALTRE IMM.NI IMMATERIALI</v>
      </c>
      <c r="C46" s="58">
        <f>+I_Inv!E9</f>
        <v>0.25</v>
      </c>
      <c r="F46" s="27">
        <f t="shared" si="76"/>
        <v>0</v>
      </c>
      <c r="G46" s="27">
        <f t="shared" si="77"/>
        <v>0</v>
      </c>
      <c r="H46" s="27">
        <f t="shared" si="78"/>
        <v>0</v>
      </c>
      <c r="I46" s="27">
        <f t="shared" si="78"/>
        <v>0</v>
      </c>
      <c r="J46" s="27">
        <f t="shared" si="78"/>
        <v>0</v>
      </c>
      <c r="K46" s="27">
        <f t="shared" si="78"/>
        <v>0</v>
      </c>
      <c r="L46" s="27">
        <f t="shared" si="78"/>
        <v>0</v>
      </c>
      <c r="M46" s="27">
        <f t="shared" si="78"/>
        <v>0</v>
      </c>
      <c r="N46" s="27">
        <f t="shared" si="78"/>
        <v>0</v>
      </c>
      <c r="O46" s="27">
        <f t="shared" si="78"/>
        <v>0</v>
      </c>
      <c r="P46" s="27">
        <f t="shared" si="78"/>
        <v>0</v>
      </c>
      <c r="Q46" s="27">
        <f t="shared" si="78"/>
        <v>0</v>
      </c>
      <c r="R46" s="27">
        <f t="shared" si="78"/>
        <v>0</v>
      </c>
      <c r="S46" s="27">
        <f t="shared" si="78"/>
        <v>0</v>
      </c>
      <c r="T46" s="27">
        <f t="shared" si="78"/>
        <v>0</v>
      </c>
      <c r="U46" s="27">
        <f t="shared" si="78"/>
        <v>0</v>
      </c>
      <c r="V46" s="27">
        <f t="shared" si="78"/>
        <v>0</v>
      </c>
      <c r="W46" s="27">
        <f t="shared" si="78"/>
        <v>0</v>
      </c>
      <c r="X46" s="27">
        <f t="shared" si="78"/>
        <v>0</v>
      </c>
      <c r="Y46" s="27">
        <f t="shared" si="78"/>
        <v>0</v>
      </c>
      <c r="Z46" s="27">
        <f t="shared" si="78"/>
        <v>0</v>
      </c>
      <c r="AA46" s="27">
        <f t="shared" si="78"/>
        <v>0</v>
      </c>
      <c r="AB46" s="27">
        <f t="shared" si="78"/>
        <v>0</v>
      </c>
      <c r="AC46" s="27">
        <f t="shared" si="78"/>
        <v>0</v>
      </c>
      <c r="AD46" s="27">
        <f t="shared" si="78"/>
        <v>0</v>
      </c>
      <c r="AE46" s="27">
        <f t="shared" si="78"/>
        <v>0</v>
      </c>
      <c r="AF46" s="27">
        <f t="shared" si="78"/>
        <v>0</v>
      </c>
      <c r="AG46" s="27">
        <f t="shared" si="78"/>
        <v>0</v>
      </c>
      <c r="AH46" s="27">
        <f t="shared" si="78"/>
        <v>0</v>
      </c>
      <c r="AI46" s="27">
        <f t="shared" si="78"/>
        <v>0</v>
      </c>
      <c r="AJ46" s="27">
        <f t="shared" si="78"/>
        <v>0</v>
      </c>
      <c r="AK46" s="27">
        <f t="shared" si="78"/>
        <v>0</v>
      </c>
      <c r="AL46" s="27">
        <f t="shared" si="78"/>
        <v>0</v>
      </c>
      <c r="AM46" s="27">
        <f t="shared" si="78"/>
        <v>0</v>
      </c>
      <c r="AN46" s="27">
        <f t="shared" si="78"/>
        <v>0</v>
      </c>
      <c r="AO46" s="27">
        <f t="shared" si="78"/>
        <v>0</v>
      </c>
      <c r="AP46" s="27">
        <f t="shared" si="78"/>
        <v>0</v>
      </c>
      <c r="AQ46" s="27">
        <f t="shared" si="78"/>
        <v>0</v>
      </c>
      <c r="AR46" s="27">
        <f t="shared" si="78"/>
        <v>0</v>
      </c>
      <c r="AS46" s="27">
        <f t="shared" si="78"/>
        <v>0</v>
      </c>
      <c r="AT46" s="27">
        <f t="shared" si="78"/>
        <v>0</v>
      </c>
      <c r="AU46" s="27">
        <f t="shared" si="78"/>
        <v>0</v>
      </c>
      <c r="AV46" s="27">
        <f t="shared" si="78"/>
        <v>0</v>
      </c>
      <c r="AW46" s="27">
        <f t="shared" si="78"/>
        <v>0</v>
      </c>
      <c r="AX46" s="27">
        <f t="shared" si="78"/>
        <v>0</v>
      </c>
      <c r="AY46" s="27">
        <f t="shared" si="78"/>
        <v>0</v>
      </c>
      <c r="AZ46" s="27">
        <f t="shared" si="78"/>
        <v>0</v>
      </c>
      <c r="BA46" s="27">
        <f t="shared" si="78"/>
        <v>0</v>
      </c>
      <c r="BB46" s="27">
        <f t="shared" si="78"/>
        <v>0</v>
      </c>
      <c r="BC46" s="27">
        <f t="shared" si="78"/>
        <v>0</v>
      </c>
      <c r="BD46" s="27">
        <f t="shared" si="78"/>
        <v>0</v>
      </c>
      <c r="BE46" s="27">
        <f t="shared" si="78"/>
        <v>0</v>
      </c>
      <c r="BF46" s="27">
        <f t="shared" si="78"/>
        <v>0</v>
      </c>
      <c r="BG46" s="27">
        <f t="shared" si="78"/>
        <v>0</v>
      </c>
      <c r="BH46" s="27">
        <f t="shared" si="78"/>
        <v>0</v>
      </c>
      <c r="BI46" s="27">
        <f t="shared" si="78"/>
        <v>0</v>
      </c>
      <c r="BJ46" s="27">
        <f t="shared" si="78"/>
        <v>0</v>
      </c>
      <c r="BK46" s="27">
        <f t="shared" si="78"/>
        <v>0</v>
      </c>
      <c r="BL46" s="27">
        <f t="shared" si="78"/>
        <v>0</v>
      </c>
      <c r="BM46" s="27">
        <f t="shared" si="78"/>
        <v>0</v>
      </c>
    </row>
    <row r="47" spans="2:65" ht="30" x14ac:dyDescent="0.25">
      <c r="C47" s="57"/>
      <c r="F47" s="57" t="s">
        <v>161</v>
      </c>
      <c r="G47" s="57" t="s">
        <v>161</v>
      </c>
      <c r="H47" s="57" t="s">
        <v>161</v>
      </c>
      <c r="I47" s="57" t="s">
        <v>161</v>
      </c>
      <c r="J47" s="57" t="s">
        <v>161</v>
      </c>
      <c r="K47" s="57" t="s">
        <v>161</v>
      </c>
      <c r="L47" s="57" t="s">
        <v>161</v>
      </c>
      <c r="M47" s="57" t="s">
        <v>161</v>
      </c>
      <c r="N47" s="57" t="s">
        <v>161</v>
      </c>
      <c r="O47" s="57" t="s">
        <v>161</v>
      </c>
      <c r="P47" s="57" t="s">
        <v>161</v>
      </c>
      <c r="Q47" s="57" t="s">
        <v>161</v>
      </c>
      <c r="R47" s="57" t="s">
        <v>161</v>
      </c>
      <c r="S47" s="57" t="s">
        <v>161</v>
      </c>
      <c r="T47" s="57" t="s">
        <v>161</v>
      </c>
      <c r="U47" s="57" t="s">
        <v>161</v>
      </c>
      <c r="V47" s="57" t="s">
        <v>161</v>
      </c>
      <c r="W47" s="57" t="s">
        <v>161</v>
      </c>
      <c r="X47" s="57" t="s">
        <v>161</v>
      </c>
      <c r="Y47" s="57" t="s">
        <v>161</v>
      </c>
      <c r="Z47" s="57" t="s">
        <v>161</v>
      </c>
      <c r="AA47" s="57" t="s">
        <v>161</v>
      </c>
      <c r="AB47" s="57" t="s">
        <v>161</v>
      </c>
      <c r="AC47" s="57" t="s">
        <v>161</v>
      </c>
      <c r="AD47" s="57" t="s">
        <v>161</v>
      </c>
      <c r="AE47" s="57" t="s">
        <v>161</v>
      </c>
      <c r="AF47" s="57" t="s">
        <v>161</v>
      </c>
      <c r="AG47" s="57" t="s">
        <v>161</v>
      </c>
      <c r="AH47" s="57" t="s">
        <v>161</v>
      </c>
      <c r="AI47" s="57" t="s">
        <v>161</v>
      </c>
      <c r="AJ47" s="57" t="s">
        <v>161</v>
      </c>
      <c r="AK47" s="57" t="s">
        <v>161</v>
      </c>
      <c r="AL47" s="57" t="s">
        <v>161</v>
      </c>
      <c r="AM47" s="57" t="s">
        <v>161</v>
      </c>
      <c r="AN47" s="57" t="s">
        <v>161</v>
      </c>
      <c r="AO47" s="57" t="s">
        <v>161</v>
      </c>
      <c r="AP47" s="57" t="s">
        <v>161</v>
      </c>
      <c r="AQ47" s="57" t="s">
        <v>161</v>
      </c>
      <c r="AR47" s="57" t="s">
        <v>161</v>
      </c>
      <c r="AS47" s="57" t="s">
        <v>161</v>
      </c>
      <c r="AT47" s="57" t="s">
        <v>161</v>
      </c>
      <c r="AU47" s="57" t="s">
        <v>161</v>
      </c>
      <c r="AV47" s="57" t="s">
        <v>161</v>
      </c>
      <c r="AW47" s="57" t="s">
        <v>161</v>
      </c>
      <c r="AX47" s="57" t="s">
        <v>161</v>
      </c>
      <c r="AY47" s="57" t="s">
        <v>161</v>
      </c>
      <c r="AZ47" s="57" t="s">
        <v>161</v>
      </c>
      <c r="BA47" s="57" t="s">
        <v>161</v>
      </c>
      <c r="BB47" s="57" t="s">
        <v>161</v>
      </c>
      <c r="BC47" s="57" t="s">
        <v>161</v>
      </c>
      <c r="BD47" s="57" t="s">
        <v>161</v>
      </c>
      <c r="BE47" s="57" t="s">
        <v>161</v>
      </c>
      <c r="BF47" s="57" t="s">
        <v>161</v>
      </c>
      <c r="BG47" s="57" t="s">
        <v>161</v>
      </c>
      <c r="BH47" s="57" t="s">
        <v>161</v>
      </c>
      <c r="BI47" s="57" t="s">
        <v>161</v>
      </c>
      <c r="BJ47" s="57" t="s">
        <v>161</v>
      </c>
      <c r="BK47" s="57" t="s">
        <v>161</v>
      </c>
      <c r="BL47" s="57" t="s">
        <v>161</v>
      </c>
      <c r="BM47" s="57" t="s">
        <v>161</v>
      </c>
    </row>
    <row r="48" spans="2:65" x14ac:dyDescent="0.25">
      <c r="B48" t="str">
        <f>+B41</f>
        <v>FABBRICATI</v>
      </c>
      <c r="C48" s="58"/>
      <c r="F48" s="27">
        <f>+F41</f>
        <v>0</v>
      </c>
      <c r="G48" s="27">
        <f t="shared" ref="G48:BM52" si="79">+F48+G41</f>
        <v>0</v>
      </c>
      <c r="H48" s="27">
        <f t="shared" si="79"/>
        <v>0</v>
      </c>
      <c r="I48" s="27">
        <f t="shared" si="79"/>
        <v>0</v>
      </c>
      <c r="J48" s="27">
        <f t="shared" si="79"/>
        <v>0</v>
      </c>
      <c r="K48" s="27">
        <f t="shared" si="79"/>
        <v>0</v>
      </c>
      <c r="L48" s="27">
        <f t="shared" si="79"/>
        <v>0</v>
      </c>
      <c r="M48" s="27">
        <f t="shared" si="79"/>
        <v>0</v>
      </c>
      <c r="N48" s="27">
        <f t="shared" si="79"/>
        <v>0</v>
      </c>
      <c r="O48" s="27">
        <f t="shared" si="79"/>
        <v>0</v>
      </c>
      <c r="P48" s="27">
        <f t="shared" si="79"/>
        <v>0</v>
      </c>
      <c r="Q48" s="27">
        <f t="shared" si="79"/>
        <v>0</v>
      </c>
      <c r="R48" s="27">
        <f t="shared" si="79"/>
        <v>0</v>
      </c>
      <c r="S48" s="27">
        <f t="shared" si="79"/>
        <v>0</v>
      </c>
      <c r="T48" s="27">
        <f t="shared" si="79"/>
        <v>0</v>
      </c>
      <c r="U48" s="27">
        <f t="shared" si="79"/>
        <v>0</v>
      </c>
      <c r="V48" s="27">
        <f t="shared" si="79"/>
        <v>0</v>
      </c>
      <c r="W48" s="27">
        <f t="shared" si="79"/>
        <v>0</v>
      </c>
      <c r="X48" s="27">
        <f t="shared" si="79"/>
        <v>0</v>
      </c>
      <c r="Y48" s="27">
        <f t="shared" si="79"/>
        <v>0</v>
      </c>
      <c r="Z48" s="27">
        <f t="shared" si="79"/>
        <v>0</v>
      </c>
      <c r="AA48" s="27">
        <f t="shared" si="79"/>
        <v>0</v>
      </c>
      <c r="AB48" s="27">
        <f t="shared" si="79"/>
        <v>0</v>
      </c>
      <c r="AC48" s="27">
        <f t="shared" si="79"/>
        <v>0</v>
      </c>
      <c r="AD48" s="27">
        <f t="shared" si="79"/>
        <v>0</v>
      </c>
      <c r="AE48" s="27">
        <f t="shared" si="79"/>
        <v>0</v>
      </c>
      <c r="AF48" s="27">
        <f t="shared" si="79"/>
        <v>0</v>
      </c>
      <c r="AG48" s="27">
        <f t="shared" si="79"/>
        <v>0</v>
      </c>
      <c r="AH48" s="27">
        <f t="shared" si="79"/>
        <v>0</v>
      </c>
      <c r="AI48" s="27">
        <f t="shared" si="79"/>
        <v>0</v>
      </c>
      <c r="AJ48" s="27">
        <f t="shared" si="79"/>
        <v>0</v>
      </c>
      <c r="AK48" s="27">
        <f t="shared" si="79"/>
        <v>0</v>
      </c>
      <c r="AL48" s="27">
        <f t="shared" si="79"/>
        <v>0</v>
      </c>
      <c r="AM48" s="27">
        <f t="shared" si="79"/>
        <v>0</v>
      </c>
      <c r="AN48" s="27">
        <f t="shared" si="79"/>
        <v>0</v>
      </c>
      <c r="AO48" s="27">
        <f t="shared" si="79"/>
        <v>0</v>
      </c>
      <c r="AP48" s="27">
        <f t="shared" si="79"/>
        <v>0</v>
      </c>
      <c r="AQ48" s="27">
        <f t="shared" si="79"/>
        <v>0</v>
      </c>
      <c r="AR48" s="27">
        <f t="shared" si="79"/>
        <v>0</v>
      </c>
      <c r="AS48" s="27">
        <f t="shared" si="79"/>
        <v>0</v>
      </c>
      <c r="AT48" s="27">
        <f t="shared" si="79"/>
        <v>0</v>
      </c>
      <c r="AU48" s="27">
        <f t="shared" si="79"/>
        <v>0</v>
      </c>
      <c r="AV48" s="27">
        <f t="shared" si="79"/>
        <v>0</v>
      </c>
      <c r="AW48" s="27">
        <f t="shared" si="79"/>
        <v>0</v>
      </c>
      <c r="AX48" s="27">
        <f t="shared" si="79"/>
        <v>0</v>
      </c>
      <c r="AY48" s="27">
        <f t="shared" si="79"/>
        <v>0</v>
      </c>
      <c r="AZ48" s="27">
        <f t="shared" si="79"/>
        <v>0</v>
      </c>
      <c r="BA48" s="27">
        <f t="shared" si="79"/>
        <v>0</v>
      </c>
      <c r="BB48" s="27">
        <f t="shared" si="79"/>
        <v>0</v>
      </c>
      <c r="BC48" s="27">
        <f t="shared" si="79"/>
        <v>0</v>
      </c>
      <c r="BD48" s="27">
        <f t="shared" si="79"/>
        <v>0</v>
      </c>
      <c r="BE48" s="27">
        <f t="shared" si="79"/>
        <v>0</v>
      </c>
      <c r="BF48" s="27">
        <f t="shared" si="79"/>
        <v>0</v>
      </c>
      <c r="BG48" s="27">
        <f t="shared" si="79"/>
        <v>0</v>
      </c>
      <c r="BH48" s="27">
        <f t="shared" si="79"/>
        <v>0</v>
      </c>
      <c r="BI48" s="27">
        <f t="shared" si="79"/>
        <v>0</v>
      </c>
      <c r="BJ48" s="27">
        <f t="shared" si="79"/>
        <v>0</v>
      </c>
      <c r="BK48" s="27">
        <f t="shared" si="79"/>
        <v>0</v>
      </c>
      <c r="BL48" s="27">
        <f t="shared" si="79"/>
        <v>0</v>
      </c>
      <c r="BM48" s="27">
        <f t="shared" si="79"/>
        <v>0</v>
      </c>
    </row>
    <row r="49" spans="2:65" x14ac:dyDescent="0.25">
      <c r="B49" t="str">
        <f t="shared" ref="B49:B52" si="80">+B42</f>
        <v>IMPIANTI E MACCHINARI</v>
      </c>
      <c r="C49" s="58"/>
      <c r="F49" s="27">
        <f t="shared" ref="F49:F53" si="81">+F42</f>
        <v>0</v>
      </c>
      <c r="G49" s="27">
        <f t="shared" si="79"/>
        <v>0</v>
      </c>
      <c r="H49" s="27">
        <f t="shared" si="79"/>
        <v>0</v>
      </c>
      <c r="I49" s="27">
        <f t="shared" si="79"/>
        <v>0</v>
      </c>
      <c r="J49" s="27">
        <f t="shared" si="79"/>
        <v>0</v>
      </c>
      <c r="K49" s="27">
        <f t="shared" si="79"/>
        <v>0</v>
      </c>
      <c r="L49" s="27">
        <f t="shared" si="79"/>
        <v>0</v>
      </c>
      <c r="M49" s="27">
        <f t="shared" si="79"/>
        <v>0</v>
      </c>
      <c r="N49" s="27">
        <f t="shared" si="79"/>
        <v>0</v>
      </c>
      <c r="O49" s="27">
        <f t="shared" si="79"/>
        <v>0</v>
      </c>
      <c r="P49" s="27">
        <f t="shared" si="79"/>
        <v>0</v>
      </c>
      <c r="Q49" s="27">
        <f t="shared" si="79"/>
        <v>0</v>
      </c>
      <c r="R49" s="27">
        <f t="shared" si="79"/>
        <v>0</v>
      </c>
      <c r="S49" s="27">
        <f t="shared" si="79"/>
        <v>0</v>
      </c>
      <c r="T49" s="27">
        <f t="shared" si="79"/>
        <v>0</v>
      </c>
      <c r="U49" s="27">
        <f t="shared" si="79"/>
        <v>0</v>
      </c>
      <c r="V49" s="27">
        <f t="shared" si="79"/>
        <v>0</v>
      </c>
      <c r="W49" s="27">
        <f t="shared" si="79"/>
        <v>0</v>
      </c>
      <c r="X49" s="27">
        <f t="shared" si="79"/>
        <v>0</v>
      </c>
      <c r="Y49" s="27">
        <f t="shared" si="79"/>
        <v>0</v>
      </c>
      <c r="Z49" s="27">
        <f t="shared" si="79"/>
        <v>0</v>
      </c>
      <c r="AA49" s="27">
        <f t="shared" si="79"/>
        <v>0</v>
      </c>
      <c r="AB49" s="27">
        <f t="shared" si="79"/>
        <v>0</v>
      </c>
      <c r="AC49" s="27">
        <f t="shared" si="79"/>
        <v>0</v>
      </c>
      <c r="AD49" s="27">
        <f t="shared" si="79"/>
        <v>0</v>
      </c>
      <c r="AE49" s="27">
        <f t="shared" si="79"/>
        <v>0</v>
      </c>
      <c r="AF49" s="27">
        <f t="shared" si="79"/>
        <v>0</v>
      </c>
      <c r="AG49" s="27">
        <f t="shared" si="79"/>
        <v>0</v>
      </c>
      <c r="AH49" s="27">
        <f t="shared" si="79"/>
        <v>0</v>
      </c>
      <c r="AI49" s="27">
        <f t="shared" si="79"/>
        <v>0</v>
      </c>
      <c r="AJ49" s="27">
        <f t="shared" si="79"/>
        <v>0</v>
      </c>
      <c r="AK49" s="27">
        <f t="shared" si="79"/>
        <v>0</v>
      </c>
      <c r="AL49" s="27">
        <f t="shared" si="79"/>
        <v>0</v>
      </c>
      <c r="AM49" s="27">
        <f t="shared" si="79"/>
        <v>0</v>
      </c>
      <c r="AN49" s="27">
        <f t="shared" si="79"/>
        <v>0</v>
      </c>
      <c r="AO49" s="27">
        <f t="shared" si="79"/>
        <v>0</v>
      </c>
      <c r="AP49" s="27">
        <f t="shared" si="79"/>
        <v>0</v>
      </c>
      <c r="AQ49" s="27">
        <f t="shared" si="79"/>
        <v>0</v>
      </c>
      <c r="AR49" s="27">
        <f t="shared" si="79"/>
        <v>0</v>
      </c>
      <c r="AS49" s="27">
        <f t="shared" si="79"/>
        <v>0</v>
      </c>
      <c r="AT49" s="27">
        <f t="shared" si="79"/>
        <v>0</v>
      </c>
      <c r="AU49" s="27">
        <f t="shared" si="79"/>
        <v>0</v>
      </c>
      <c r="AV49" s="27">
        <f t="shared" si="79"/>
        <v>0</v>
      </c>
      <c r="AW49" s="27">
        <f t="shared" si="79"/>
        <v>0</v>
      </c>
      <c r="AX49" s="27">
        <f t="shared" si="79"/>
        <v>0</v>
      </c>
      <c r="AY49" s="27">
        <f t="shared" si="79"/>
        <v>0</v>
      </c>
      <c r="AZ49" s="27">
        <f t="shared" si="79"/>
        <v>0</v>
      </c>
      <c r="BA49" s="27">
        <f t="shared" si="79"/>
        <v>0</v>
      </c>
      <c r="BB49" s="27">
        <f t="shared" si="79"/>
        <v>0</v>
      </c>
      <c r="BC49" s="27">
        <f t="shared" si="79"/>
        <v>0</v>
      </c>
      <c r="BD49" s="27">
        <f t="shared" si="79"/>
        <v>0</v>
      </c>
      <c r="BE49" s="27">
        <f t="shared" si="79"/>
        <v>0</v>
      </c>
      <c r="BF49" s="27">
        <f t="shared" si="79"/>
        <v>0</v>
      </c>
      <c r="BG49" s="27">
        <f t="shared" si="79"/>
        <v>0</v>
      </c>
      <c r="BH49" s="27">
        <f t="shared" si="79"/>
        <v>0</v>
      </c>
      <c r="BI49" s="27">
        <f t="shared" si="79"/>
        <v>0</v>
      </c>
      <c r="BJ49" s="27">
        <f t="shared" si="79"/>
        <v>0</v>
      </c>
      <c r="BK49" s="27">
        <f t="shared" si="79"/>
        <v>0</v>
      </c>
      <c r="BL49" s="27">
        <f t="shared" si="79"/>
        <v>0</v>
      </c>
      <c r="BM49" s="27">
        <f t="shared" si="79"/>
        <v>0</v>
      </c>
    </row>
    <row r="50" spans="2:65" x14ac:dyDescent="0.25">
      <c r="B50" t="str">
        <f t="shared" si="80"/>
        <v>ATTREZZATURE IND.LI E COMM.LI</v>
      </c>
      <c r="C50" s="58"/>
      <c r="F50" s="27">
        <f t="shared" si="81"/>
        <v>0</v>
      </c>
      <c r="G50" s="27">
        <f t="shared" si="79"/>
        <v>0</v>
      </c>
      <c r="H50" s="27">
        <f t="shared" si="79"/>
        <v>0</v>
      </c>
      <c r="I50" s="27">
        <f t="shared" si="79"/>
        <v>0</v>
      </c>
      <c r="J50" s="27">
        <f t="shared" si="79"/>
        <v>0</v>
      </c>
      <c r="K50" s="27">
        <f t="shared" si="79"/>
        <v>0</v>
      </c>
      <c r="L50" s="27">
        <f t="shared" si="79"/>
        <v>0</v>
      </c>
      <c r="M50" s="27">
        <f t="shared" si="79"/>
        <v>0</v>
      </c>
      <c r="N50" s="27">
        <f t="shared" si="79"/>
        <v>0</v>
      </c>
      <c r="O50" s="27">
        <f t="shared" si="79"/>
        <v>0</v>
      </c>
      <c r="P50" s="27">
        <f t="shared" si="79"/>
        <v>0</v>
      </c>
      <c r="Q50" s="27">
        <f t="shared" si="79"/>
        <v>0</v>
      </c>
      <c r="R50" s="27">
        <f t="shared" si="79"/>
        <v>0</v>
      </c>
      <c r="S50" s="27">
        <f t="shared" si="79"/>
        <v>0</v>
      </c>
      <c r="T50" s="27">
        <f t="shared" si="79"/>
        <v>0</v>
      </c>
      <c r="U50" s="27">
        <f t="shared" si="79"/>
        <v>0</v>
      </c>
      <c r="V50" s="27">
        <f t="shared" si="79"/>
        <v>0</v>
      </c>
      <c r="W50" s="27">
        <f t="shared" si="79"/>
        <v>0</v>
      </c>
      <c r="X50" s="27">
        <f t="shared" si="79"/>
        <v>0</v>
      </c>
      <c r="Y50" s="27">
        <f t="shared" si="79"/>
        <v>0</v>
      </c>
      <c r="Z50" s="27">
        <f t="shared" si="79"/>
        <v>0</v>
      </c>
      <c r="AA50" s="27">
        <f t="shared" si="79"/>
        <v>0</v>
      </c>
      <c r="AB50" s="27">
        <f t="shared" si="79"/>
        <v>0</v>
      </c>
      <c r="AC50" s="27">
        <f t="shared" si="79"/>
        <v>0</v>
      </c>
      <c r="AD50" s="27">
        <f t="shared" si="79"/>
        <v>0</v>
      </c>
      <c r="AE50" s="27">
        <f t="shared" si="79"/>
        <v>0</v>
      </c>
      <c r="AF50" s="27">
        <f t="shared" si="79"/>
        <v>0</v>
      </c>
      <c r="AG50" s="27">
        <f t="shared" si="79"/>
        <v>0</v>
      </c>
      <c r="AH50" s="27">
        <f t="shared" si="79"/>
        <v>0</v>
      </c>
      <c r="AI50" s="27">
        <f t="shared" si="79"/>
        <v>0</v>
      </c>
      <c r="AJ50" s="27">
        <f t="shared" si="79"/>
        <v>0</v>
      </c>
      <c r="AK50" s="27">
        <f t="shared" si="79"/>
        <v>0</v>
      </c>
      <c r="AL50" s="27">
        <f t="shared" si="79"/>
        <v>0</v>
      </c>
      <c r="AM50" s="27">
        <f t="shared" si="79"/>
        <v>0</v>
      </c>
      <c r="AN50" s="27">
        <f t="shared" si="79"/>
        <v>0</v>
      </c>
      <c r="AO50" s="27">
        <f t="shared" si="79"/>
        <v>0</v>
      </c>
      <c r="AP50" s="27">
        <f t="shared" si="79"/>
        <v>0</v>
      </c>
      <c r="AQ50" s="27">
        <f t="shared" si="79"/>
        <v>0</v>
      </c>
      <c r="AR50" s="27">
        <f t="shared" si="79"/>
        <v>0</v>
      </c>
      <c r="AS50" s="27">
        <f t="shared" si="79"/>
        <v>0</v>
      </c>
      <c r="AT50" s="27">
        <f t="shared" si="79"/>
        <v>0</v>
      </c>
      <c r="AU50" s="27">
        <f t="shared" si="79"/>
        <v>0</v>
      </c>
      <c r="AV50" s="27">
        <f t="shared" si="79"/>
        <v>0</v>
      </c>
      <c r="AW50" s="27">
        <f t="shared" si="79"/>
        <v>0</v>
      </c>
      <c r="AX50" s="27">
        <f t="shared" si="79"/>
        <v>0</v>
      </c>
      <c r="AY50" s="27">
        <f t="shared" si="79"/>
        <v>0</v>
      </c>
      <c r="AZ50" s="27">
        <f t="shared" si="79"/>
        <v>0</v>
      </c>
      <c r="BA50" s="27">
        <f t="shared" si="79"/>
        <v>0</v>
      </c>
      <c r="BB50" s="27">
        <f t="shared" si="79"/>
        <v>0</v>
      </c>
      <c r="BC50" s="27">
        <f t="shared" si="79"/>
        <v>0</v>
      </c>
      <c r="BD50" s="27">
        <f t="shared" si="79"/>
        <v>0</v>
      </c>
      <c r="BE50" s="27">
        <f t="shared" si="79"/>
        <v>0</v>
      </c>
      <c r="BF50" s="27">
        <f t="shared" si="79"/>
        <v>0</v>
      </c>
      <c r="BG50" s="27">
        <f t="shared" si="79"/>
        <v>0</v>
      </c>
      <c r="BH50" s="27">
        <f t="shared" si="79"/>
        <v>0</v>
      </c>
      <c r="BI50" s="27">
        <f t="shared" si="79"/>
        <v>0</v>
      </c>
      <c r="BJ50" s="27">
        <f t="shared" si="79"/>
        <v>0</v>
      </c>
      <c r="BK50" s="27">
        <f t="shared" si="79"/>
        <v>0</v>
      </c>
      <c r="BL50" s="27">
        <f t="shared" si="79"/>
        <v>0</v>
      </c>
      <c r="BM50" s="27">
        <f t="shared" si="79"/>
        <v>0</v>
      </c>
    </row>
    <row r="51" spans="2:65" x14ac:dyDescent="0.25">
      <c r="B51" t="str">
        <f t="shared" si="80"/>
        <v>COSTI D'IMPIANTO E AMPLIAMENTO</v>
      </c>
      <c r="C51" s="58"/>
      <c r="F51" s="27">
        <f t="shared" si="81"/>
        <v>0</v>
      </c>
      <c r="G51" s="27">
        <f t="shared" si="79"/>
        <v>0</v>
      </c>
      <c r="H51" s="27">
        <f t="shared" si="79"/>
        <v>0</v>
      </c>
      <c r="I51" s="27">
        <f t="shared" si="79"/>
        <v>0</v>
      </c>
      <c r="J51" s="27">
        <f t="shared" si="79"/>
        <v>0</v>
      </c>
      <c r="K51" s="27">
        <f t="shared" si="79"/>
        <v>0</v>
      </c>
      <c r="L51" s="27">
        <f t="shared" si="79"/>
        <v>0</v>
      </c>
      <c r="M51" s="27">
        <f t="shared" si="79"/>
        <v>0</v>
      </c>
      <c r="N51" s="27">
        <f t="shared" si="79"/>
        <v>0</v>
      </c>
      <c r="O51" s="27">
        <f t="shared" si="79"/>
        <v>0</v>
      </c>
      <c r="P51" s="27">
        <f t="shared" si="79"/>
        <v>0</v>
      </c>
      <c r="Q51" s="27">
        <f t="shared" si="79"/>
        <v>0</v>
      </c>
      <c r="R51" s="27">
        <f t="shared" si="79"/>
        <v>0</v>
      </c>
      <c r="S51" s="27">
        <f t="shared" si="79"/>
        <v>0</v>
      </c>
      <c r="T51" s="27">
        <f t="shared" si="79"/>
        <v>0</v>
      </c>
      <c r="U51" s="27">
        <f t="shared" si="79"/>
        <v>0</v>
      </c>
      <c r="V51" s="27">
        <f t="shared" si="79"/>
        <v>0</v>
      </c>
      <c r="W51" s="27">
        <f t="shared" si="79"/>
        <v>0</v>
      </c>
      <c r="X51" s="27">
        <f t="shared" si="79"/>
        <v>0</v>
      </c>
      <c r="Y51" s="27">
        <f t="shared" si="79"/>
        <v>0</v>
      </c>
      <c r="Z51" s="27">
        <f t="shared" si="79"/>
        <v>0</v>
      </c>
      <c r="AA51" s="27">
        <f t="shared" si="79"/>
        <v>0</v>
      </c>
      <c r="AB51" s="27">
        <f t="shared" si="79"/>
        <v>0</v>
      </c>
      <c r="AC51" s="27">
        <f t="shared" si="79"/>
        <v>0</v>
      </c>
      <c r="AD51" s="27">
        <f t="shared" si="79"/>
        <v>0</v>
      </c>
      <c r="AE51" s="27">
        <f t="shared" si="79"/>
        <v>0</v>
      </c>
      <c r="AF51" s="27">
        <f t="shared" si="79"/>
        <v>0</v>
      </c>
      <c r="AG51" s="27">
        <f t="shared" si="79"/>
        <v>0</v>
      </c>
      <c r="AH51" s="27">
        <f t="shared" si="79"/>
        <v>0</v>
      </c>
      <c r="AI51" s="27">
        <f t="shared" si="79"/>
        <v>0</v>
      </c>
      <c r="AJ51" s="27">
        <f t="shared" si="79"/>
        <v>0</v>
      </c>
      <c r="AK51" s="27">
        <f t="shared" si="79"/>
        <v>0</v>
      </c>
      <c r="AL51" s="27">
        <f t="shared" si="79"/>
        <v>0</v>
      </c>
      <c r="AM51" s="27">
        <f t="shared" si="79"/>
        <v>0</v>
      </c>
      <c r="AN51" s="27">
        <f t="shared" si="79"/>
        <v>0</v>
      </c>
      <c r="AO51" s="27">
        <f t="shared" si="79"/>
        <v>0</v>
      </c>
      <c r="AP51" s="27">
        <f t="shared" si="79"/>
        <v>0</v>
      </c>
      <c r="AQ51" s="27">
        <f t="shared" si="79"/>
        <v>0</v>
      </c>
      <c r="AR51" s="27">
        <f t="shared" si="79"/>
        <v>0</v>
      </c>
      <c r="AS51" s="27">
        <f t="shared" si="79"/>
        <v>0</v>
      </c>
      <c r="AT51" s="27">
        <f t="shared" si="79"/>
        <v>0</v>
      </c>
      <c r="AU51" s="27">
        <f t="shared" si="79"/>
        <v>0</v>
      </c>
      <c r="AV51" s="27">
        <f t="shared" si="79"/>
        <v>0</v>
      </c>
      <c r="AW51" s="27">
        <f t="shared" si="79"/>
        <v>0</v>
      </c>
      <c r="AX51" s="27">
        <f t="shared" si="79"/>
        <v>0</v>
      </c>
      <c r="AY51" s="27">
        <f t="shared" si="79"/>
        <v>0</v>
      </c>
      <c r="AZ51" s="27">
        <f t="shared" si="79"/>
        <v>0</v>
      </c>
      <c r="BA51" s="27">
        <f t="shared" si="79"/>
        <v>0</v>
      </c>
      <c r="BB51" s="27">
        <f t="shared" si="79"/>
        <v>0</v>
      </c>
      <c r="BC51" s="27">
        <f t="shared" si="79"/>
        <v>0</v>
      </c>
      <c r="BD51" s="27">
        <f t="shared" si="79"/>
        <v>0</v>
      </c>
      <c r="BE51" s="27">
        <f t="shared" si="79"/>
        <v>0</v>
      </c>
      <c r="BF51" s="27">
        <f t="shared" si="79"/>
        <v>0</v>
      </c>
      <c r="BG51" s="27">
        <f t="shared" si="79"/>
        <v>0</v>
      </c>
      <c r="BH51" s="27">
        <f t="shared" si="79"/>
        <v>0</v>
      </c>
      <c r="BI51" s="27">
        <f t="shared" si="79"/>
        <v>0</v>
      </c>
      <c r="BJ51" s="27">
        <f t="shared" si="79"/>
        <v>0</v>
      </c>
      <c r="BK51" s="27">
        <f t="shared" si="79"/>
        <v>0</v>
      </c>
      <c r="BL51" s="27">
        <f t="shared" si="79"/>
        <v>0</v>
      </c>
      <c r="BM51" s="27">
        <f t="shared" si="79"/>
        <v>0</v>
      </c>
    </row>
    <row r="52" spans="2:65" x14ac:dyDescent="0.25">
      <c r="B52" t="str">
        <f t="shared" si="80"/>
        <v>FEE D'INGRESSO</v>
      </c>
      <c r="C52" s="58"/>
      <c r="F52" s="27">
        <f t="shared" si="81"/>
        <v>0</v>
      </c>
      <c r="G52" s="27">
        <f t="shared" si="79"/>
        <v>0</v>
      </c>
      <c r="H52" s="27">
        <f t="shared" si="79"/>
        <v>0</v>
      </c>
      <c r="I52" s="27">
        <f t="shared" si="79"/>
        <v>0</v>
      </c>
      <c r="J52" s="27">
        <f t="shared" si="79"/>
        <v>0</v>
      </c>
      <c r="K52" s="27">
        <f t="shared" si="79"/>
        <v>0</v>
      </c>
      <c r="L52" s="27">
        <f t="shared" si="79"/>
        <v>0</v>
      </c>
      <c r="M52" s="27">
        <f t="shared" si="79"/>
        <v>0</v>
      </c>
      <c r="N52" s="27">
        <f t="shared" si="79"/>
        <v>0</v>
      </c>
      <c r="O52" s="27">
        <f t="shared" si="79"/>
        <v>0</v>
      </c>
      <c r="P52" s="27">
        <f t="shared" si="79"/>
        <v>0</v>
      </c>
      <c r="Q52" s="27">
        <f t="shared" si="79"/>
        <v>0</v>
      </c>
      <c r="R52" s="27">
        <f t="shared" si="79"/>
        <v>0</v>
      </c>
      <c r="S52" s="27">
        <f t="shared" si="79"/>
        <v>0</v>
      </c>
      <c r="T52" s="27">
        <f t="shared" si="79"/>
        <v>0</v>
      </c>
      <c r="U52" s="27">
        <f t="shared" si="79"/>
        <v>0</v>
      </c>
      <c r="V52" s="27">
        <f t="shared" si="79"/>
        <v>0</v>
      </c>
      <c r="W52" s="27">
        <f t="shared" si="79"/>
        <v>0</v>
      </c>
      <c r="X52" s="27">
        <f t="shared" si="79"/>
        <v>0</v>
      </c>
      <c r="Y52" s="27">
        <f t="shared" si="79"/>
        <v>0</v>
      </c>
      <c r="Z52" s="27">
        <f t="shared" ref="Z52:BM53" si="82">+Y52+Z45</f>
        <v>0</v>
      </c>
      <c r="AA52" s="27">
        <f t="shared" si="82"/>
        <v>0</v>
      </c>
      <c r="AB52" s="27">
        <f t="shared" si="82"/>
        <v>0</v>
      </c>
      <c r="AC52" s="27">
        <f t="shared" si="82"/>
        <v>0</v>
      </c>
      <c r="AD52" s="27">
        <f t="shared" si="82"/>
        <v>0</v>
      </c>
      <c r="AE52" s="27">
        <f t="shared" si="82"/>
        <v>0</v>
      </c>
      <c r="AF52" s="27">
        <f t="shared" si="82"/>
        <v>0</v>
      </c>
      <c r="AG52" s="27">
        <f t="shared" si="82"/>
        <v>0</v>
      </c>
      <c r="AH52" s="27">
        <f t="shared" si="82"/>
        <v>0</v>
      </c>
      <c r="AI52" s="27">
        <f t="shared" si="82"/>
        <v>0</v>
      </c>
      <c r="AJ52" s="27">
        <f t="shared" si="82"/>
        <v>0</v>
      </c>
      <c r="AK52" s="27">
        <f t="shared" si="82"/>
        <v>0</v>
      </c>
      <c r="AL52" s="27">
        <f t="shared" si="82"/>
        <v>0</v>
      </c>
      <c r="AM52" s="27">
        <f t="shared" si="82"/>
        <v>0</v>
      </c>
      <c r="AN52" s="27">
        <f t="shared" si="82"/>
        <v>0</v>
      </c>
      <c r="AO52" s="27">
        <f t="shared" si="82"/>
        <v>0</v>
      </c>
      <c r="AP52" s="27">
        <f t="shared" si="82"/>
        <v>0</v>
      </c>
      <c r="AQ52" s="27">
        <f t="shared" si="82"/>
        <v>0</v>
      </c>
      <c r="AR52" s="27">
        <f t="shared" si="82"/>
        <v>0</v>
      </c>
      <c r="AS52" s="27">
        <f t="shared" si="82"/>
        <v>0</v>
      </c>
      <c r="AT52" s="27">
        <f t="shared" si="82"/>
        <v>0</v>
      </c>
      <c r="AU52" s="27">
        <f t="shared" si="82"/>
        <v>0</v>
      </c>
      <c r="AV52" s="27">
        <f t="shared" si="82"/>
        <v>0</v>
      </c>
      <c r="AW52" s="27">
        <f t="shared" si="82"/>
        <v>0</v>
      </c>
      <c r="AX52" s="27">
        <f t="shared" si="82"/>
        <v>0</v>
      </c>
      <c r="AY52" s="27">
        <f t="shared" si="82"/>
        <v>0</v>
      </c>
      <c r="AZ52" s="27">
        <f t="shared" si="82"/>
        <v>0</v>
      </c>
      <c r="BA52" s="27">
        <f t="shared" si="82"/>
        <v>0</v>
      </c>
      <c r="BB52" s="27">
        <f t="shared" si="82"/>
        <v>0</v>
      </c>
      <c r="BC52" s="27">
        <f t="shared" si="82"/>
        <v>0</v>
      </c>
      <c r="BD52" s="27">
        <f t="shared" si="82"/>
        <v>0</v>
      </c>
      <c r="BE52" s="27">
        <f t="shared" si="82"/>
        <v>0</v>
      </c>
      <c r="BF52" s="27">
        <f t="shared" si="82"/>
        <v>0</v>
      </c>
      <c r="BG52" s="27">
        <f t="shared" si="82"/>
        <v>0</v>
      </c>
      <c r="BH52" s="27">
        <f t="shared" si="82"/>
        <v>0</v>
      </c>
      <c r="BI52" s="27">
        <f t="shared" si="82"/>
        <v>0</v>
      </c>
      <c r="BJ52" s="27">
        <f t="shared" si="82"/>
        <v>0</v>
      </c>
      <c r="BK52" s="27">
        <f t="shared" si="82"/>
        <v>0</v>
      </c>
      <c r="BL52" s="27">
        <f t="shared" si="82"/>
        <v>0</v>
      </c>
      <c r="BM52" s="27">
        <f t="shared" si="82"/>
        <v>0</v>
      </c>
    </row>
    <row r="53" spans="2:65" x14ac:dyDescent="0.25">
      <c r="B53" t="str">
        <f>+B46</f>
        <v>ALTRE IMM.NI IMMATERIALI</v>
      </c>
      <c r="C53" s="58"/>
      <c r="F53" s="27">
        <f t="shared" si="81"/>
        <v>0</v>
      </c>
      <c r="G53" s="27">
        <f t="shared" ref="G53:AL53" si="83">+F53+G46</f>
        <v>0</v>
      </c>
      <c r="H53" s="27">
        <f t="shared" si="83"/>
        <v>0</v>
      </c>
      <c r="I53" s="27">
        <f t="shared" si="83"/>
        <v>0</v>
      </c>
      <c r="J53" s="27">
        <f t="shared" si="83"/>
        <v>0</v>
      </c>
      <c r="K53" s="27">
        <f t="shared" si="83"/>
        <v>0</v>
      </c>
      <c r="L53" s="27">
        <f t="shared" si="83"/>
        <v>0</v>
      </c>
      <c r="M53" s="27">
        <f t="shared" si="83"/>
        <v>0</v>
      </c>
      <c r="N53" s="27">
        <f t="shared" si="83"/>
        <v>0</v>
      </c>
      <c r="O53" s="27">
        <f t="shared" si="83"/>
        <v>0</v>
      </c>
      <c r="P53" s="27">
        <f t="shared" si="83"/>
        <v>0</v>
      </c>
      <c r="Q53" s="27">
        <f t="shared" si="83"/>
        <v>0</v>
      </c>
      <c r="R53" s="27">
        <f t="shared" si="83"/>
        <v>0</v>
      </c>
      <c r="S53" s="27">
        <f t="shared" si="83"/>
        <v>0</v>
      </c>
      <c r="T53" s="27">
        <f t="shared" si="83"/>
        <v>0</v>
      </c>
      <c r="U53" s="27">
        <f t="shared" si="83"/>
        <v>0</v>
      </c>
      <c r="V53" s="27">
        <f t="shared" si="83"/>
        <v>0</v>
      </c>
      <c r="W53" s="27">
        <f t="shared" si="83"/>
        <v>0</v>
      </c>
      <c r="X53" s="27">
        <f t="shared" si="83"/>
        <v>0</v>
      </c>
      <c r="Y53" s="27">
        <f t="shared" si="83"/>
        <v>0</v>
      </c>
      <c r="Z53" s="27">
        <f t="shared" si="83"/>
        <v>0</v>
      </c>
      <c r="AA53" s="27">
        <f t="shared" si="83"/>
        <v>0</v>
      </c>
      <c r="AB53" s="27">
        <f t="shared" si="83"/>
        <v>0</v>
      </c>
      <c r="AC53" s="27">
        <f t="shared" si="83"/>
        <v>0</v>
      </c>
      <c r="AD53" s="27">
        <f t="shared" si="83"/>
        <v>0</v>
      </c>
      <c r="AE53" s="27">
        <f t="shared" si="83"/>
        <v>0</v>
      </c>
      <c r="AF53" s="27">
        <f t="shared" si="83"/>
        <v>0</v>
      </c>
      <c r="AG53" s="27">
        <f t="shared" si="83"/>
        <v>0</v>
      </c>
      <c r="AH53" s="27">
        <f t="shared" si="83"/>
        <v>0</v>
      </c>
      <c r="AI53" s="27">
        <f t="shared" si="83"/>
        <v>0</v>
      </c>
      <c r="AJ53" s="27">
        <f t="shared" si="83"/>
        <v>0</v>
      </c>
      <c r="AK53" s="27">
        <f t="shared" si="83"/>
        <v>0</v>
      </c>
      <c r="AL53" s="27">
        <f t="shared" si="83"/>
        <v>0</v>
      </c>
      <c r="AM53" s="27">
        <f t="shared" si="82"/>
        <v>0</v>
      </c>
      <c r="AN53" s="27">
        <f t="shared" si="82"/>
        <v>0</v>
      </c>
      <c r="AO53" s="27">
        <f t="shared" si="82"/>
        <v>0</v>
      </c>
      <c r="AP53" s="27">
        <f t="shared" si="82"/>
        <v>0</v>
      </c>
      <c r="AQ53" s="27">
        <f t="shared" si="82"/>
        <v>0</v>
      </c>
      <c r="AR53" s="27">
        <f t="shared" si="82"/>
        <v>0</v>
      </c>
      <c r="AS53" s="27">
        <f t="shared" si="82"/>
        <v>0</v>
      </c>
      <c r="AT53" s="27">
        <f t="shared" si="82"/>
        <v>0</v>
      </c>
      <c r="AU53" s="27">
        <f t="shared" si="82"/>
        <v>0</v>
      </c>
      <c r="AV53" s="27">
        <f t="shared" si="82"/>
        <v>0</v>
      </c>
      <c r="AW53" s="27">
        <f t="shared" si="82"/>
        <v>0</v>
      </c>
      <c r="AX53" s="27">
        <f t="shared" si="82"/>
        <v>0</v>
      </c>
      <c r="AY53" s="27">
        <f t="shared" si="82"/>
        <v>0</v>
      </c>
      <c r="AZ53" s="27">
        <f t="shared" si="82"/>
        <v>0</v>
      </c>
      <c r="BA53" s="27">
        <f t="shared" si="82"/>
        <v>0</v>
      </c>
      <c r="BB53" s="27">
        <f t="shared" si="82"/>
        <v>0</v>
      </c>
      <c r="BC53" s="27">
        <f t="shared" si="82"/>
        <v>0</v>
      </c>
      <c r="BD53" s="27">
        <f t="shared" si="82"/>
        <v>0</v>
      </c>
      <c r="BE53" s="27">
        <f t="shared" si="82"/>
        <v>0</v>
      </c>
      <c r="BF53" s="27">
        <f t="shared" si="82"/>
        <v>0</v>
      </c>
      <c r="BG53" s="27">
        <f t="shared" si="82"/>
        <v>0</v>
      </c>
      <c r="BH53" s="27">
        <f t="shared" si="82"/>
        <v>0</v>
      </c>
      <c r="BI53" s="27">
        <f t="shared" si="82"/>
        <v>0</v>
      </c>
      <c r="BJ53" s="27">
        <f t="shared" si="82"/>
        <v>0</v>
      </c>
      <c r="BK53" s="27">
        <f t="shared" si="82"/>
        <v>0</v>
      </c>
      <c r="BL53" s="27">
        <f t="shared" si="82"/>
        <v>0</v>
      </c>
      <c r="BM53" s="27">
        <f t="shared" si="82"/>
        <v>0</v>
      </c>
    </row>
    <row r="55" spans="2:65" ht="30" x14ac:dyDescent="0.25">
      <c r="C55" s="57" t="s">
        <v>159</v>
      </c>
      <c r="F55" s="57" t="s">
        <v>160</v>
      </c>
      <c r="G55" s="57" t="s">
        <v>160</v>
      </c>
      <c r="H55" s="57" t="s">
        <v>160</v>
      </c>
      <c r="I55" s="57" t="s">
        <v>160</v>
      </c>
      <c r="J55" s="57" t="s">
        <v>160</v>
      </c>
      <c r="K55" s="57" t="s">
        <v>160</v>
      </c>
      <c r="L55" s="57" t="s">
        <v>160</v>
      </c>
      <c r="M55" s="57" t="s">
        <v>160</v>
      </c>
      <c r="N55" s="57" t="s">
        <v>160</v>
      </c>
      <c r="O55" s="57" t="s">
        <v>160</v>
      </c>
      <c r="P55" s="57" t="s">
        <v>160</v>
      </c>
      <c r="Q55" s="57" t="s">
        <v>160</v>
      </c>
      <c r="R55" s="57" t="s">
        <v>160</v>
      </c>
      <c r="S55" s="57" t="s">
        <v>160</v>
      </c>
      <c r="T55" s="57" t="s">
        <v>160</v>
      </c>
      <c r="U55" s="57" t="s">
        <v>160</v>
      </c>
      <c r="V55" s="57" t="s">
        <v>160</v>
      </c>
      <c r="W55" s="57" t="s">
        <v>160</v>
      </c>
      <c r="X55" s="57" t="s">
        <v>160</v>
      </c>
      <c r="Y55" s="57" t="s">
        <v>160</v>
      </c>
      <c r="Z55" s="57" t="s">
        <v>160</v>
      </c>
      <c r="AA55" s="57" t="s">
        <v>160</v>
      </c>
      <c r="AB55" s="57" t="s">
        <v>160</v>
      </c>
      <c r="AC55" s="57" t="s">
        <v>160</v>
      </c>
      <c r="AD55" s="57" t="s">
        <v>160</v>
      </c>
      <c r="AE55" s="57" t="s">
        <v>160</v>
      </c>
      <c r="AF55" s="57" t="s">
        <v>160</v>
      </c>
      <c r="AG55" s="57" t="s">
        <v>160</v>
      </c>
      <c r="AH55" s="57" t="s">
        <v>160</v>
      </c>
      <c r="AI55" s="57" t="s">
        <v>160</v>
      </c>
      <c r="AJ55" s="57" t="s">
        <v>160</v>
      </c>
      <c r="AK55" s="57" t="s">
        <v>160</v>
      </c>
      <c r="AL55" s="57" t="s">
        <v>160</v>
      </c>
      <c r="AM55" s="57" t="s">
        <v>160</v>
      </c>
      <c r="AN55" s="57" t="s">
        <v>160</v>
      </c>
      <c r="AO55" s="57" t="s">
        <v>160</v>
      </c>
      <c r="AP55" s="57" t="s">
        <v>160</v>
      </c>
      <c r="AQ55" s="57" t="s">
        <v>160</v>
      </c>
      <c r="AR55" s="57" t="s">
        <v>160</v>
      </c>
      <c r="AS55" s="57" t="s">
        <v>160</v>
      </c>
      <c r="AT55" s="57" t="s">
        <v>160</v>
      </c>
      <c r="AU55" s="57" t="s">
        <v>160</v>
      </c>
      <c r="AV55" s="57" t="s">
        <v>160</v>
      </c>
      <c r="AW55" s="57" t="s">
        <v>160</v>
      </c>
      <c r="AX55" s="57" t="s">
        <v>160</v>
      </c>
      <c r="AY55" s="57" t="s">
        <v>160</v>
      </c>
      <c r="AZ55" s="57" t="s">
        <v>160</v>
      </c>
      <c r="BA55" s="57" t="s">
        <v>160</v>
      </c>
      <c r="BB55" s="57" t="s">
        <v>160</v>
      </c>
      <c r="BC55" s="57" t="s">
        <v>160</v>
      </c>
      <c r="BD55" s="57" t="s">
        <v>160</v>
      </c>
      <c r="BE55" s="57" t="s">
        <v>160</v>
      </c>
      <c r="BF55" s="57" t="s">
        <v>160</v>
      </c>
      <c r="BG55" s="57" t="s">
        <v>160</v>
      </c>
      <c r="BH55" s="57" t="s">
        <v>160</v>
      </c>
      <c r="BI55" s="57" t="s">
        <v>160</v>
      </c>
      <c r="BJ55" s="57" t="s">
        <v>160</v>
      </c>
      <c r="BK55" s="57" t="s">
        <v>160</v>
      </c>
      <c r="BL55" s="57" t="s">
        <v>160</v>
      </c>
      <c r="BM55" s="57" t="s">
        <v>160</v>
      </c>
    </row>
    <row r="56" spans="2:65" x14ac:dyDescent="0.25">
      <c r="B56" t="str">
        <f>+B41</f>
        <v>FABBRICATI</v>
      </c>
      <c r="C56" s="58">
        <f>+C41</f>
        <v>0.25</v>
      </c>
      <c r="F56" s="27"/>
      <c r="G56" s="27">
        <f>+IF(F63=$G$5,0,1)*(SUM($G5)*$C56)/12</f>
        <v>0</v>
      </c>
      <c r="H56" s="27">
        <f>+IF(G63=$G$5,0,1)*(SUM($G5)*$C56)/12</f>
        <v>0</v>
      </c>
      <c r="I56" s="27">
        <f t="shared" ref="I56:AM56" si="84">+IF(H63=$G$5,0,1)*(SUM($G5)*$C56)/12</f>
        <v>0</v>
      </c>
      <c r="J56" s="27">
        <f t="shared" si="84"/>
        <v>0</v>
      </c>
      <c r="K56" s="27">
        <f t="shared" si="84"/>
        <v>0</v>
      </c>
      <c r="L56" s="27">
        <f t="shared" si="84"/>
        <v>0</v>
      </c>
      <c r="M56" s="27">
        <f t="shared" si="84"/>
        <v>0</v>
      </c>
      <c r="N56" s="27">
        <f t="shared" si="84"/>
        <v>0</v>
      </c>
      <c r="O56" s="27">
        <f t="shared" si="84"/>
        <v>0</v>
      </c>
      <c r="P56" s="27">
        <f t="shared" si="84"/>
        <v>0</v>
      </c>
      <c r="Q56" s="27">
        <f t="shared" si="84"/>
        <v>0</v>
      </c>
      <c r="R56" s="27">
        <f t="shared" si="84"/>
        <v>0</v>
      </c>
      <c r="S56" s="27">
        <f t="shared" si="84"/>
        <v>0</v>
      </c>
      <c r="T56" s="27">
        <f t="shared" si="84"/>
        <v>0</v>
      </c>
      <c r="U56" s="27">
        <f t="shared" si="84"/>
        <v>0</v>
      </c>
      <c r="V56" s="27">
        <f t="shared" si="84"/>
        <v>0</v>
      </c>
      <c r="W56" s="27">
        <f t="shared" si="84"/>
        <v>0</v>
      </c>
      <c r="X56" s="27">
        <f t="shared" si="84"/>
        <v>0</v>
      </c>
      <c r="Y56" s="27">
        <f t="shared" si="84"/>
        <v>0</v>
      </c>
      <c r="Z56" s="27">
        <f t="shared" si="84"/>
        <v>0</v>
      </c>
      <c r="AA56" s="27">
        <f t="shared" si="84"/>
        <v>0</v>
      </c>
      <c r="AB56" s="27">
        <f t="shared" si="84"/>
        <v>0</v>
      </c>
      <c r="AC56" s="27">
        <f t="shared" si="84"/>
        <v>0</v>
      </c>
      <c r="AD56" s="27">
        <f t="shared" si="84"/>
        <v>0</v>
      </c>
      <c r="AE56" s="27">
        <f t="shared" si="84"/>
        <v>0</v>
      </c>
      <c r="AF56" s="27">
        <f t="shared" si="84"/>
        <v>0</v>
      </c>
      <c r="AG56" s="27">
        <f t="shared" si="84"/>
        <v>0</v>
      </c>
      <c r="AH56" s="27">
        <f t="shared" si="84"/>
        <v>0</v>
      </c>
      <c r="AI56" s="27">
        <f t="shared" si="84"/>
        <v>0</v>
      </c>
      <c r="AJ56" s="27">
        <f t="shared" si="84"/>
        <v>0</v>
      </c>
      <c r="AK56" s="27">
        <f t="shared" si="84"/>
        <v>0</v>
      </c>
      <c r="AL56" s="27">
        <f t="shared" si="84"/>
        <v>0</v>
      </c>
      <c r="AM56" s="27">
        <f t="shared" si="84"/>
        <v>0</v>
      </c>
      <c r="AN56" s="27">
        <f>+IF(AM63=$G$5,0,1)*(SUM($G5)*$C56)/12</f>
        <v>0</v>
      </c>
      <c r="AO56" s="27">
        <f t="shared" ref="AO56:BM56" si="85">+IF(AN63=$G$5,0,1)*(SUM($G5)*$C56)/12</f>
        <v>0</v>
      </c>
      <c r="AP56" s="27">
        <f t="shared" si="85"/>
        <v>0</v>
      </c>
      <c r="AQ56" s="27">
        <f t="shared" si="85"/>
        <v>0</v>
      </c>
      <c r="AR56" s="27">
        <f t="shared" si="85"/>
        <v>0</v>
      </c>
      <c r="AS56" s="27">
        <f t="shared" si="85"/>
        <v>0</v>
      </c>
      <c r="AT56" s="27">
        <f t="shared" si="85"/>
        <v>0</v>
      </c>
      <c r="AU56" s="27">
        <f t="shared" si="85"/>
        <v>0</v>
      </c>
      <c r="AV56" s="27">
        <f t="shared" si="85"/>
        <v>0</v>
      </c>
      <c r="AW56" s="27">
        <f t="shared" si="85"/>
        <v>0</v>
      </c>
      <c r="AX56" s="27">
        <f t="shared" si="85"/>
        <v>0</v>
      </c>
      <c r="AY56" s="27">
        <f t="shared" si="85"/>
        <v>0</v>
      </c>
      <c r="AZ56" s="27">
        <f t="shared" si="85"/>
        <v>0</v>
      </c>
      <c r="BA56" s="27">
        <f t="shared" si="85"/>
        <v>0</v>
      </c>
      <c r="BB56" s="27">
        <f t="shared" si="85"/>
        <v>0</v>
      </c>
      <c r="BC56" s="27">
        <f t="shared" si="85"/>
        <v>0</v>
      </c>
      <c r="BD56" s="27">
        <f t="shared" si="85"/>
        <v>0</v>
      </c>
      <c r="BE56" s="27">
        <f t="shared" si="85"/>
        <v>0</v>
      </c>
      <c r="BF56" s="27">
        <f t="shared" si="85"/>
        <v>0</v>
      </c>
      <c r="BG56" s="27">
        <f t="shared" si="85"/>
        <v>0</v>
      </c>
      <c r="BH56" s="27">
        <f t="shared" si="85"/>
        <v>0</v>
      </c>
      <c r="BI56" s="27">
        <f t="shared" si="85"/>
        <v>0</v>
      </c>
      <c r="BJ56" s="27">
        <f t="shared" si="85"/>
        <v>0</v>
      </c>
      <c r="BK56" s="27">
        <f t="shared" si="85"/>
        <v>0</v>
      </c>
      <c r="BL56" s="27">
        <f t="shared" si="85"/>
        <v>0</v>
      </c>
      <c r="BM56" s="27">
        <f t="shared" si="85"/>
        <v>0</v>
      </c>
    </row>
    <row r="57" spans="2:65" x14ac:dyDescent="0.25">
      <c r="B57" t="str">
        <f t="shared" ref="B57:C61" si="86">+B42</f>
        <v>IMPIANTI E MACCHINARI</v>
      </c>
      <c r="C57" s="58">
        <f t="shared" si="86"/>
        <v>0.1</v>
      </c>
      <c r="F57" s="27"/>
      <c r="G57" s="27">
        <f>+IF(F64=$G$6,0,1)*(SUM($G6)*$C57)/12</f>
        <v>0</v>
      </c>
      <c r="H57" s="27">
        <f>+IF(G64=$G$6,0,1)*(SUM($G6)*$C57)/12</f>
        <v>0</v>
      </c>
      <c r="I57" s="27">
        <f t="shared" ref="I57:AM57" si="87">+IF(H64=$G$6,0,1)*(SUM($G6)*$C57)/12</f>
        <v>0</v>
      </c>
      <c r="J57" s="27">
        <f t="shared" si="87"/>
        <v>0</v>
      </c>
      <c r="K57" s="27">
        <f t="shared" si="87"/>
        <v>0</v>
      </c>
      <c r="L57" s="27">
        <f t="shared" si="87"/>
        <v>0</v>
      </c>
      <c r="M57" s="27">
        <f t="shared" si="87"/>
        <v>0</v>
      </c>
      <c r="N57" s="27">
        <f t="shared" si="87"/>
        <v>0</v>
      </c>
      <c r="O57" s="27">
        <f t="shared" si="87"/>
        <v>0</v>
      </c>
      <c r="P57" s="27">
        <f t="shared" si="87"/>
        <v>0</v>
      </c>
      <c r="Q57" s="27">
        <f t="shared" si="87"/>
        <v>0</v>
      </c>
      <c r="R57" s="27">
        <f t="shared" si="87"/>
        <v>0</v>
      </c>
      <c r="S57" s="27">
        <f t="shared" si="87"/>
        <v>0</v>
      </c>
      <c r="T57" s="27">
        <f t="shared" si="87"/>
        <v>0</v>
      </c>
      <c r="U57" s="27">
        <f t="shared" si="87"/>
        <v>0</v>
      </c>
      <c r="V57" s="27">
        <f t="shared" si="87"/>
        <v>0</v>
      </c>
      <c r="W57" s="27">
        <f t="shared" si="87"/>
        <v>0</v>
      </c>
      <c r="X57" s="27">
        <f t="shared" si="87"/>
        <v>0</v>
      </c>
      <c r="Y57" s="27">
        <f t="shared" si="87"/>
        <v>0</v>
      </c>
      <c r="Z57" s="27">
        <f t="shared" si="87"/>
        <v>0</v>
      </c>
      <c r="AA57" s="27">
        <f t="shared" si="87"/>
        <v>0</v>
      </c>
      <c r="AB57" s="27">
        <f t="shared" si="87"/>
        <v>0</v>
      </c>
      <c r="AC57" s="27">
        <f t="shared" si="87"/>
        <v>0</v>
      </c>
      <c r="AD57" s="27">
        <f t="shared" si="87"/>
        <v>0</v>
      </c>
      <c r="AE57" s="27">
        <f t="shared" si="87"/>
        <v>0</v>
      </c>
      <c r="AF57" s="27">
        <f t="shared" si="87"/>
        <v>0</v>
      </c>
      <c r="AG57" s="27">
        <f t="shared" si="87"/>
        <v>0</v>
      </c>
      <c r="AH57" s="27">
        <f t="shared" si="87"/>
        <v>0</v>
      </c>
      <c r="AI57" s="27">
        <f t="shared" si="87"/>
        <v>0</v>
      </c>
      <c r="AJ57" s="27">
        <f t="shared" si="87"/>
        <v>0</v>
      </c>
      <c r="AK57" s="27">
        <f t="shared" si="87"/>
        <v>0</v>
      </c>
      <c r="AL57" s="27">
        <f t="shared" si="87"/>
        <v>0</v>
      </c>
      <c r="AM57" s="27">
        <f t="shared" si="87"/>
        <v>0</v>
      </c>
      <c r="AN57" s="27">
        <f>+IF(AM64=$G$6,0,1)*(SUM($G6)*$C57)/12</f>
        <v>0</v>
      </c>
      <c r="AO57" s="27">
        <f t="shared" ref="AO57:BM57" si="88">+IF(AN64=$G$6,0,1)*(SUM($G6)*$C57)/12</f>
        <v>0</v>
      </c>
      <c r="AP57" s="27">
        <f t="shared" si="88"/>
        <v>0</v>
      </c>
      <c r="AQ57" s="27">
        <f t="shared" si="88"/>
        <v>0</v>
      </c>
      <c r="AR57" s="27">
        <f t="shared" si="88"/>
        <v>0</v>
      </c>
      <c r="AS57" s="27">
        <f t="shared" si="88"/>
        <v>0</v>
      </c>
      <c r="AT57" s="27">
        <f t="shared" si="88"/>
        <v>0</v>
      </c>
      <c r="AU57" s="27">
        <f t="shared" si="88"/>
        <v>0</v>
      </c>
      <c r="AV57" s="27">
        <f t="shared" si="88"/>
        <v>0</v>
      </c>
      <c r="AW57" s="27">
        <f t="shared" si="88"/>
        <v>0</v>
      </c>
      <c r="AX57" s="27">
        <f t="shared" si="88"/>
        <v>0</v>
      </c>
      <c r="AY57" s="27">
        <f t="shared" si="88"/>
        <v>0</v>
      </c>
      <c r="AZ57" s="27">
        <f t="shared" si="88"/>
        <v>0</v>
      </c>
      <c r="BA57" s="27">
        <f t="shared" si="88"/>
        <v>0</v>
      </c>
      <c r="BB57" s="27">
        <f t="shared" si="88"/>
        <v>0</v>
      </c>
      <c r="BC57" s="27">
        <f t="shared" si="88"/>
        <v>0</v>
      </c>
      <c r="BD57" s="27">
        <f t="shared" si="88"/>
        <v>0</v>
      </c>
      <c r="BE57" s="27">
        <f t="shared" si="88"/>
        <v>0</v>
      </c>
      <c r="BF57" s="27">
        <f t="shared" si="88"/>
        <v>0</v>
      </c>
      <c r="BG57" s="27">
        <f t="shared" si="88"/>
        <v>0</v>
      </c>
      <c r="BH57" s="27">
        <f t="shared" si="88"/>
        <v>0</v>
      </c>
      <c r="BI57" s="27">
        <f t="shared" si="88"/>
        <v>0</v>
      </c>
      <c r="BJ57" s="27">
        <f t="shared" si="88"/>
        <v>0</v>
      </c>
      <c r="BK57" s="27">
        <f t="shared" si="88"/>
        <v>0</v>
      </c>
      <c r="BL57" s="27">
        <f t="shared" si="88"/>
        <v>0</v>
      </c>
      <c r="BM57" s="27">
        <f t="shared" si="88"/>
        <v>0</v>
      </c>
    </row>
    <row r="58" spans="2:65" x14ac:dyDescent="0.25">
      <c r="B58" t="str">
        <f t="shared" si="86"/>
        <v>ATTREZZATURE IND.LI E COMM.LI</v>
      </c>
      <c r="C58" s="58">
        <f t="shared" si="86"/>
        <v>0.2</v>
      </c>
      <c r="F58" s="27"/>
      <c r="G58" s="27">
        <f>+IF(F65=$G$7,0,1)*(SUM($G7)*$C58)/12</f>
        <v>0</v>
      </c>
      <c r="H58" s="27">
        <f>+IF(G65=$G$7,0,1)*(SUM($G7)*$C58)/12</f>
        <v>0</v>
      </c>
      <c r="I58" s="27">
        <f t="shared" ref="I58:AM58" si="89">+IF(H65=$G$7,0,1)*(SUM($G7)*$C58)/12</f>
        <v>0</v>
      </c>
      <c r="J58" s="27">
        <f t="shared" si="89"/>
        <v>0</v>
      </c>
      <c r="K58" s="27">
        <f t="shared" si="89"/>
        <v>0</v>
      </c>
      <c r="L58" s="27">
        <f t="shared" si="89"/>
        <v>0</v>
      </c>
      <c r="M58" s="27">
        <f t="shared" si="89"/>
        <v>0</v>
      </c>
      <c r="N58" s="27">
        <f t="shared" si="89"/>
        <v>0</v>
      </c>
      <c r="O58" s="27">
        <f t="shared" si="89"/>
        <v>0</v>
      </c>
      <c r="P58" s="27">
        <f t="shared" si="89"/>
        <v>0</v>
      </c>
      <c r="Q58" s="27">
        <f t="shared" si="89"/>
        <v>0</v>
      </c>
      <c r="R58" s="27">
        <f t="shared" si="89"/>
        <v>0</v>
      </c>
      <c r="S58" s="27">
        <f t="shared" si="89"/>
        <v>0</v>
      </c>
      <c r="T58" s="27">
        <f t="shared" si="89"/>
        <v>0</v>
      </c>
      <c r="U58" s="27">
        <f t="shared" si="89"/>
        <v>0</v>
      </c>
      <c r="V58" s="27">
        <f t="shared" si="89"/>
        <v>0</v>
      </c>
      <c r="W58" s="27">
        <f t="shared" si="89"/>
        <v>0</v>
      </c>
      <c r="X58" s="27">
        <f t="shared" si="89"/>
        <v>0</v>
      </c>
      <c r="Y58" s="27">
        <f t="shared" si="89"/>
        <v>0</v>
      </c>
      <c r="Z58" s="27">
        <f t="shared" si="89"/>
        <v>0</v>
      </c>
      <c r="AA58" s="27">
        <f t="shared" si="89"/>
        <v>0</v>
      </c>
      <c r="AB58" s="27">
        <f t="shared" si="89"/>
        <v>0</v>
      </c>
      <c r="AC58" s="27">
        <f t="shared" si="89"/>
        <v>0</v>
      </c>
      <c r="AD58" s="27">
        <f t="shared" si="89"/>
        <v>0</v>
      </c>
      <c r="AE58" s="27">
        <f t="shared" si="89"/>
        <v>0</v>
      </c>
      <c r="AF58" s="27">
        <f t="shared" si="89"/>
        <v>0</v>
      </c>
      <c r="AG58" s="27">
        <f t="shared" si="89"/>
        <v>0</v>
      </c>
      <c r="AH58" s="27">
        <f t="shared" si="89"/>
        <v>0</v>
      </c>
      <c r="AI58" s="27">
        <f t="shared" si="89"/>
        <v>0</v>
      </c>
      <c r="AJ58" s="27">
        <f t="shared" si="89"/>
        <v>0</v>
      </c>
      <c r="AK58" s="27">
        <f t="shared" si="89"/>
        <v>0</v>
      </c>
      <c r="AL58" s="27">
        <f t="shared" si="89"/>
        <v>0</v>
      </c>
      <c r="AM58" s="27">
        <f t="shared" si="89"/>
        <v>0</v>
      </c>
      <c r="AN58" s="27">
        <f>+IF(AM65=$G$7,0,1)*(SUM($G7)*$C58)/12</f>
        <v>0</v>
      </c>
      <c r="AO58" s="27">
        <f t="shared" ref="AO58:BM58" si="90">+IF(AN65=$G$7,0,1)*(SUM($G7)*$C58)/12</f>
        <v>0</v>
      </c>
      <c r="AP58" s="27">
        <f t="shared" si="90"/>
        <v>0</v>
      </c>
      <c r="AQ58" s="27">
        <f t="shared" si="90"/>
        <v>0</v>
      </c>
      <c r="AR58" s="27">
        <f t="shared" si="90"/>
        <v>0</v>
      </c>
      <c r="AS58" s="27">
        <f t="shared" si="90"/>
        <v>0</v>
      </c>
      <c r="AT58" s="27">
        <f t="shared" si="90"/>
        <v>0</v>
      </c>
      <c r="AU58" s="27">
        <f t="shared" si="90"/>
        <v>0</v>
      </c>
      <c r="AV58" s="27">
        <f t="shared" si="90"/>
        <v>0</v>
      </c>
      <c r="AW58" s="27">
        <f t="shared" si="90"/>
        <v>0</v>
      </c>
      <c r="AX58" s="27">
        <f t="shared" si="90"/>
        <v>0</v>
      </c>
      <c r="AY58" s="27">
        <f t="shared" si="90"/>
        <v>0</v>
      </c>
      <c r="AZ58" s="27">
        <f t="shared" si="90"/>
        <v>0</v>
      </c>
      <c r="BA58" s="27">
        <f t="shared" si="90"/>
        <v>0</v>
      </c>
      <c r="BB58" s="27">
        <f t="shared" si="90"/>
        <v>0</v>
      </c>
      <c r="BC58" s="27">
        <f t="shared" si="90"/>
        <v>0</v>
      </c>
      <c r="BD58" s="27">
        <f t="shared" si="90"/>
        <v>0</v>
      </c>
      <c r="BE58" s="27">
        <f t="shared" si="90"/>
        <v>0</v>
      </c>
      <c r="BF58" s="27">
        <f t="shared" si="90"/>
        <v>0</v>
      </c>
      <c r="BG58" s="27">
        <f t="shared" si="90"/>
        <v>0</v>
      </c>
      <c r="BH58" s="27">
        <f t="shared" si="90"/>
        <v>0</v>
      </c>
      <c r="BI58" s="27">
        <f t="shared" si="90"/>
        <v>0</v>
      </c>
      <c r="BJ58" s="27">
        <f t="shared" si="90"/>
        <v>0</v>
      </c>
      <c r="BK58" s="27">
        <f t="shared" si="90"/>
        <v>0</v>
      </c>
      <c r="BL58" s="27">
        <f t="shared" si="90"/>
        <v>0</v>
      </c>
      <c r="BM58" s="27">
        <f t="shared" si="90"/>
        <v>0</v>
      </c>
    </row>
    <row r="59" spans="2:65" x14ac:dyDescent="0.25">
      <c r="B59" t="str">
        <f t="shared" si="86"/>
        <v>COSTI D'IMPIANTO E AMPLIAMENTO</v>
      </c>
      <c r="C59" s="58">
        <f t="shared" si="86"/>
        <v>0.5</v>
      </c>
      <c r="F59" s="27"/>
      <c r="G59" s="27">
        <f>+IF(F66=$G$8,0,1)*(SUM($G8)*$C59)/12</f>
        <v>0</v>
      </c>
      <c r="H59" s="27">
        <f>+IF(G66=$G$8,0,1)*(SUM($G8)*$C59)/12</f>
        <v>0</v>
      </c>
      <c r="I59" s="27">
        <f t="shared" ref="I59:AM59" si="91">+IF(H66=$G$8,0,1)*(SUM($G8)*$C59)/12</f>
        <v>0</v>
      </c>
      <c r="J59" s="27">
        <f t="shared" si="91"/>
        <v>0</v>
      </c>
      <c r="K59" s="27">
        <f t="shared" si="91"/>
        <v>0</v>
      </c>
      <c r="L59" s="27">
        <f t="shared" si="91"/>
        <v>0</v>
      </c>
      <c r="M59" s="27">
        <f t="shared" si="91"/>
        <v>0</v>
      </c>
      <c r="N59" s="27">
        <f t="shared" si="91"/>
        <v>0</v>
      </c>
      <c r="O59" s="27">
        <f t="shared" si="91"/>
        <v>0</v>
      </c>
      <c r="P59" s="27">
        <f t="shared" si="91"/>
        <v>0</v>
      </c>
      <c r="Q59" s="27">
        <f t="shared" si="91"/>
        <v>0</v>
      </c>
      <c r="R59" s="27">
        <f t="shared" si="91"/>
        <v>0</v>
      </c>
      <c r="S59" s="27">
        <f t="shared" si="91"/>
        <v>0</v>
      </c>
      <c r="T59" s="27">
        <f t="shared" si="91"/>
        <v>0</v>
      </c>
      <c r="U59" s="27">
        <f t="shared" si="91"/>
        <v>0</v>
      </c>
      <c r="V59" s="27">
        <f t="shared" si="91"/>
        <v>0</v>
      </c>
      <c r="W59" s="27">
        <f t="shared" si="91"/>
        <v>0</v>
      </c>
      <c r="X59" s="27">
        <f t="shared" si="91"/>
        <v>0</v>
      </c>
      <c r="Y59" s="27">
        <f t="shared" si="91"/>
        <v>0</v>
      </c>
      <c r="Z59" s="27">
        <f t="shared" si="91"/>
        <v>0</v>
      </c>
      <c r="AA59" s="27">
        <f t="shared" si="91"/>
        <v>0</v>
      </c>
      <c r="AB59" s="27">
        <f t="shared" si="91"/>
        <v>0</v>
      </c>
      <c r="AC59" s="27">
        <f t="shared" si="91"/>
        <v>0</v>
      </c>
      <c r="AD59" s="27">
        <f t="shared" si="91"/>
        <v>0</v>
      </c>
      <c r="AE59" s="27">
        <f t="shared" si="91"/>
        <v>0</v>
      </c>
      <c r="AF59" s="27">
        <f t="shared" si="91"/>
        <v>0</v>
      </c>
      <c r="AG59" s="27">
        <f t="shared" si="91"/>
        <v>0</v>
      </c>
      <c r="AH59" s="27">
        <f t="shared" si="91"/>
        <v>0</v>
      </c>
      <c r="AI59" s="27">
        <f t="shared" si="91"/>
        <v>0</v>
      </c>
      <c r="AJ59" s="27">
        <f t="shared" si="91"/>
        <v>0</v>
      </c>
      <c r="AK59" s="27">
        <f t="shared" si="91"/>
        <v>0</v>
      </c>
      <c r="AL59" s="27">
        <f t="shared" si="91"/>
        <v>0</v>
      </c>
      <c r="AM59" s="27">
        <f t="shared" si="91"/>
        <v>0</v>
      </c>
      <c r="AN59" s="27">
        <f>+IF(AM66=$G$8,0,1)*(SUM($G8)*$C59)/12</f>
        <v>0</v>
      </c>
      <c r="AO59" s="27">
        <f t="shared" ref="AO59:BM59" si="92">+IF(AN66=$G$8,0,1)*(SUM($G8)*$C59)/12</f>
        <v>0</v>
      </c>
      <c r="AP59" s="27">
        <f t="shared" si="92"/>
        <v>0</v>
      </c>
      <c r="AQ59" s="27">
        <f t="shared" si="92"/>
        <v>0</v>
      </c>
      <c r="AR59" s="27">
        <f t="shared" si="92"/>
        <v>0</v>
      </c>
      <c r="AS59" s="27">
        <f t="shared" si="92"/>
        <v>0</v>
      </c>
      <c r="AT59" s="27">
        <f t="shared" si="92"/>
        <v>0</v>
      </c>
      <c r="AU59" s="27">
        <f t="shared" si="92"/>
        <v>0</v>
      </c>
      <c r="AV59" s="27">
        <f t="shared" si="92"/>
        <v>0</v>
      </c>
      <c r="AW59" s="27">
        <f t="shared" si="92"/>
        <v>0</v>
      </c>
      <c r="AX59" s="27">
        <f t="shared" si="92"/>
        <v>0</v>
      </c>
      <c r="AY59" s="27">
        <f t="shared" si="92"/>
        <v>0</v>
      </c>
      <c r="AZ59" s="27">
        <f t="shared" si="92"/>
        <v>0</v>
      </c>
      <c r="BA59" s="27">
        <f t="shared" si="92"/>
        <v>0</v>
      </c>
      <c r="BB59" s="27">
        <f t="shared" si="92"/>
        <v>0</v>
      </c>
      <c r="BC59" s="27">
        <f t="shared" si="92"/>
        <v>0</v>
      </c>
      <c r="BD59" s="27">
        <f t="shared" si="92"/>
        <v>0</v>
      </c>
      <c r="BE59" s="27">
        <f t="shared" si="92"/>
        <v>0</v>
      </c>
      <c r="BF59" s="27">
        <f t="shared" si="92"/>
        <v>0</v>
      </c>
      <c r="BG59" s="27">
        <f t="shared" si="92"/>
        <v>0</v>
      </c>
      <c r="BH59" s="27">
        <f t="shared" si="92"/>
        <v>0</v>
      </c>
      <c r="BI59" s="27">
        <f t="shared" si="92"/>
        <v>0</v>
      </c>
      <c r="BJ59" s="27">
        <f t="shared" si="92"/>
        <v>0</v>
      </c>
      <c r="BK59" s="27">
        <f t="shared" si="92"/>
        <v>0</v>
      </c>
      <c r="BL59" s="27">
        <f t="shared" si="92"/>
        <v>0</v>
      </c>
      <c r="BM59" s="27">
        <f t="shared" si="92"/>
        <v>0</v>
      </c>
    </row>
    <row r="60" spans="2:65" x14ac:dyDescent="0.25">
      <c r="B60" t="str">
        <f t="shared" si="86"/>
        <v>FEE D'INGRESSO</v>
      </c>
      <c r="C60" s="58">
        <f t="shared" si="86"/>
        <v>0.2</v>
      </c>
      <c r="F60" s="27"/>
      <c r="G60" s="27">
        <f>+IF(F67=$G$9,0,1)*(SUM($G9)*$C60)/12</f>
        <v>0</v>
      </c>
      <c r="H60" s="27">
        <f>+IF(G67=$G$9,0,1)*(SUM($G9)*$C60)/12</f>
        <v>0</v>
      </c>
      <c r="I60" s="27">
        <f t="shared" ref="I60:AM60" si="93">+IF(H67=$G$9,0,1)*(SUM($G9)*$C60)/12</f>
        <v>0</v>
      </c>
      <c r="J60" s="27">
        <f t="shared" si="93"/>
        <v>0</v>
      </c>
      <c r="K60" s="27">
        <f t="shared" si="93"/>
        <v>0</v>
      </c>
      <c r="L60" s="27">
        <f t="shared" si="93"/>
        <v>0</v>
      </c>
      <c r="M60" s="27">
        <f t="shared" si="93"/>
        <v>0</v>
      </c>
      <c r="N60" s="27">
        <f t="shared" si="93"/>
        <v>0</v>
      </c>
      <c r="O60" s="27">
        <f t="shared" si="93"/>
        <v>0</v>
      </c>
      <c r="P60" s="27">
        <f t="shared" si="93"/>
        <v>0</v>
      </c>
      <c r="Q60" s="27">
        <f t="shared" si="93"/>
        <v>0</v>
      </c>
      <c r="R60" s="27">
        <f t="shared" si="93"/>
        <v>0</v>
      </c>
      <c r="S60" s="27">
        <f t="shared" si="93"/>
        <v>0</v>
      </c>
      <c r="T60" s="27">
        <f t="shared" si="93"/>
        <v>0</v>
      </c>
      <c r="U60" s="27">
        <f t="shared" si="93"/>
        <v>0</v>
      </c>
      <c r="V60" s="27">
        <f t="shared" si="93"/>
        <v>0</v>
      </c>
      <c r="W60" s="27">
        <f t="shared" si="93"/>
        <v>0</v>
      </c>
      <c r="X60" s="27">
        <f t="shared" si="93"/>
        <v>0</v>
      </c>
      <c r="Y60" s="27">
        <f t="shared" si="93"/>
        <v>0</v>
      </c>
      <c r="Z60" s="27">
        <f t="shared" si="93"/>
        <v>0</v>
      </c>
      <c r="AA60" s="27">
        <f t="shared" si="93"/>
        <v>0</v>
      </c>
      <c r="AB60" s="27">
        <f t="shared" si="93"/>
        <v>0</v>
      </c>
      <c r="AC60" s="27">
        <f t="shared" si="93"/>
        <v>0</v>
      </c>
      <c r="AD60" s="27">
        <f t="shared" si="93"/>
        <v>0</v>
      </c>
      <c r="AE60" s="27">
        <f t="shared" si="93"/>
        <v>0</v>
      </c>
      <c r="AF60" s="27">
        <f t="shared" si="93"/>
        <v>0</v>
      </c>
      <c r="AG60" s="27">
        <f t="shared" si="93"/>
        <v>0</v>
      </c>
      <c r="AH60" s="27">
        <f t="shared" si="93"/>
        <v>0</v>
      </c>
      <c r="AI60" s="27">
        <f t="shared" si="93"/>
        <v>0</v>
      </c>
      <c r="AJ60" s="27">
        <f t="shared" si="93"/>
        <v>0</v>
      </c>
      <c r="AK60" s="27">
        <f t="shared" si="93"/>
        <v>0</v>
      </c>
      <c r="AL60" s="27">
        <f t="shared" si="93"/>
        <v>0</v>
      </c>
      <c r="AM60" s="27">
        <f t="shared" si="93"/>
        <v>0</v>
      </c>
      <c r="AN60" s="27">
        <f>+IF(AM67=$G$9,0,1)*(SUM($G9)*$C60)/12</f>
        <v>0</v>
      </c>
      <c r="AO60" s="27">
        <f t="shared" ref="AO60:BM60" si="94">+IF(AN67=$G$9,0,1)*(SUM($G9)*$C60)/12</f>
        <v>0</v>
      </c>
      <c r="AP60" s="27">
        <f t="shared" si="94"/>
        <v>0</v>
      </c>
      <c r="AQ60" s="27">
        <f t="shared" si="94"/>
        <v>0</v>
      </c>
      <c r="AR60" s="27">
        <f t="shared" si="94"/>
        <v>0</v>
      </c>
      <c r="AS60" s="27">
        <f t="shared" si="94"/>
        <v>0</v>
      </c>
      <c r="AT60" s="27">
        <f t="shared" si="94"/>
        <v>0</v>
      </c>
      <c r="AU60" s="27">
        <f t="shared" si="94"/>
        <v>0</v>
      </c>
      <c r="AV60" s="27">
        <f t="shared" si="94"/>
        <v>0</v>
      </c>
      <c r="AW60" s="27">
        <f t="shared" si="94"/>
        <v>0</v>
      </c>
      <c r="AX60" s="27">
        <f t="shared" si="94"/>
        <v>0</v>
      </c>
      <c r="AY60" s="27">
        <f t="shared" si="94"/>
        <v>0</v>
      </c>
      <c r="AZ60" s="27">
        <f t="shared" si="94"/>
        <v>0</v>
      </c>
      <c r="BA60" s="27">
        <f t="shared" si="94"/>
        <v>0</v>
      </c>
      <c r="BB60" s="27">
        <f t="shared" si="94"/>
        <v>0</v>
      </c>
      <c r="BC60" s="27">
        <f t="shared" si="94"/>
        <v>0</v>
      </c>
      <c r="BD60" s="27">
        <f t="shared" si="94"/>
        <v>0</v>
      </c>
      <c r="BE60" s="27">
        <f t="shared" si="94"/>
        <v>0</v>
      </c>
      <c r="BF60" s="27">
        <f t="shared" si="94"/>
        <v>0</v>
      </c>
      <c r="BG60" s="27">
        <f t="shared" si="94"/>
        <v>0</v>
      </c>
      <c r="BH60" s="27">
        <f t="shared" si="94"/>
        <v>0</v>
      </c>
      <c r="BI60" s="27">
        <f t="shared" si="94"/>
        <v>0</v>
      </c>
      <c r="BJ60" s="27">
        <f t="shared" si="94"/>
        <v>0</v>
      </c>
      <c r="BK60" s="27">
        <f t="shared" si="94"/>
        <v>0</v>
      </c>
      <c r="BL60" s="27">
        <f t="shared" si="94"/>
        <v>0</v>
      </c>
      <c r="BM60" s="27">
        <f t="shared" si="94"/>
        <v>0</v>
      </c>
    </row>
    <row r="61" spans="2:65" x14ac:dyDescent="0.25">
      <c r="B61" t="str">
        <f t="shared" si="86"/>
        <v>ALTRE IMM.NI IMMATERIALI</v>
      </c>
      <c r="C61" s="58">
        <f t="shared" si="86"/>
        <v>0.25</v>
      </c>
      <c r="F61" s="27"/>
      <c r="G61" s="27">
        <f>+IF(F68=$G$10,0,1)*(SUM($G10)*$C61)/12</f>
        <v>0</v>
      </c>
      <c r="H61" s="27">
        <f>+IF(G68=$G$10,0,1)*(SUM($G10)*$C61)/12</f>
        <v>0</v>
      </c>
      <c r="I61" s="27">
        <f t="shared" ref="I61:AM61" si="95">+IF(H68=$G$10,0,1)*(SUM($G10)*$C61)/12</f>
        <v>0</v>
      </c>
      <c r="J61" s="27">
        <f t="shared" si="95"/>
        <v>0</v>
      </c>
      <c r="K61" s="27">
        <f t="shared" si="95"/>
        <v>0</v>
      </c>
      <c r="L61" s="27">
        <f t="shared" si="95"/>
        <v>0</v>
      </c>
      <c r="M61" s="27">
        <f t="shared" si="95"/>
        <v>0</v>
      </c>
      <c r="N61" s="27">
        <f t="shared" si="95"/>
        <v>0</v>
      </c>
      <c r="O61" s="27">
        <f t="shared" si="95"/>
        <v>0</v>
      </c>
      <c r="P61" s="27">
        <f t="shared" si="95"/>
        <v>0</v>
      </c>
      <c r="Q61" s="27">
        <f t="shared" si="95"/>
        <v>0</v>
      </c>
      <c r="R61" s="27">
        <f t="shared" si="95"/>
        <v>0</v>
      </c>
      <c r="S61" s="27">
        <f t="shared" si="95"/>
        <v>0</v>
      </c>
      <c r="T61" s="27">
        <f t="shared" si="95"/>
        <v>0</v>
      </c>
      <c r="U61" s="27">
        <f t="shared" si="95"/>
        <v>0</v>
      </c>
      <c r="V61" s="27">
        <f t="shared" si="95"/>
        <v>0</v>
      </c>
      <c r="W61" s="27">
        <f t="shared" si="95"/>
        <v>0</v>
      </c>
      <c r="X61" s="27">
        <f t="shared" si="95"/>
        <v>0</v>
      </c>
      <c r="Y61" s="27">
        <f t="shared" si="95"/>
        <v>0</v>
      </c>
      <c r="Z61" s="27">
        <f t="shared" si="95"/>
        <v>0</v>
      </c>
      <c r="AA61" s="27">
        <f t="shared" si="95"/>
        <v>0</v>
      </c>
      <c r="AB61" s="27">
        <f t="shared" si="95"/>
        <v>0</v>
      </c>
      <c r="AC61" s="27">
        <f t="shared" si="95"/>
        <v>0</v>
      </c>
      <c r="AD61" s="27">
        <f t="shared" si="95"/>
        <v>0</v>
      </c>
      <c r="AE61" s="27">
        <f t="shared" si="95"/>
        <v>0</v>
      </c>
      <c r="AF61" s="27">
        <f t="shared" si="95"/>
        <v>0</v>
      </c>
      <c r="AG61" s="27">
        <f t="shared" si="95"/>
        <v>0</v>
      </c>
      <c r="AH61" s="27">
        <f t="shared" si="95"/>
        <v>0</v>
      </c>
      <c r="AI61" s="27">
        <f t="shared" si="95"/>
        <v>0</v>
      </c>
      <c r="AJ61" s="27">
        <f t="shared" si="95"/>
        <v>0</v>
      </c>
      <c r="AK61" s="27">
        <f t="shared" si="95"/>
        <v>0</v>
      </c>
      <c r="AL61" s="27">
        <f t="shared" si="95"/>
        <v>0</v>
      </c>
      <c r="AM61" s="27">
        <f t="shared" si="95"/>
        <v>0</v>
      </c>
      <c r="AN61" s="27">
        <f>+IF(AM68=$G$10,0,1)*(SUM($G10)*$C61)/12</f>
        <v>0</v>
      </c>
      <c r="AO61" s="27">
        <f t="shared" ref="AO61:BM61" si="96">+IF(AN68=$G$10,0,1)*(SUM($G10)*$C61)/12</f>
        <v>0</v>
      </c>
      <c r="AP61" s="27">
        <f t="shared" si="96"/>
        <v>0</v>
      </c>
      <c r="AQ61" s="27">
        <f t="shared" si="96"/>
        <v>0</v>
      </c>
      <c r="AR61" s="27">
        <f t="shared" si="96"/>
        <v>0</v>
      </c>
      <c r="AS61" s="27">
        <f t="shared" si="96"/>
        <v>0</v>
      </c>
      <c r="AT61" s="27">
        <f t="shared" si="96"/>
        <v>0</v>
      </c>
      <c r="AU61" s="27">
        <f t="shared" si="96"/>
        <v>0</v>
      </c>
      <c r="AV61" s="27">
        <f t="shared" si="96"/>
        <v>0</v>
      </c>
      <c r="AW61" s="27">
        <f t="shared" si="96"/>
        <v>0</v>
      </c>
      <c r="AX61" s="27">
        <f t="shared" si="96"/>
        <v>0</v>
      </c>
      <c r="AY61" s="27">
        <f t="shared" si="96"/>
        <v>0</v>
      </c>
      <c r="AZ61" s="27">
        <f t="shared" si="96"/>
        <v>0</v>
      </c>
      <c r="BA61" s="27">
        <f t="shared" si="96"/>
        <v>0</v>
      </c>
      <c r="BB61" s="27">
        <f t="shared" si="96"/>
        <v>0</v>
      </c>
      <c r="BC61" s="27">
        <f t="shared" si="96"/>
        <v>0</v>
      </c>
      <c r="BD61" s="27">
        <f t="shared" si="96"/>
        <v>0</v>
      </c>
      <c r="BE61" s="27">
        <f t="shared" si="96"/>
        <v>0</v>
      </c>
      <c r="BF61" s="27">
        <f t="shared" si="96"/>
        <v>0</v>
      </c>
      <c r="BG61" s="27">
        <f t="shared" si="96"/>
        <v>0</v>
      </c>
      <c r="BH61" s="27">
        <f t="shared" si="96"/>
        <v>0</v>
      </c>
      <c r="BI61" s="27">
        <f t="shared" si="96"/>
        <v>0</v>
      </c>
      <c r="BJ61" s="27">
        <f t="shared" si="96"/>
        <v>0</v>
      </c>
      <c r="BK61" s="27">
        <f t="shared" si="96"/>
        <v>0</v>
      </c>
      <c r="BL61" s="27">
        <f t="shared" si="96"/>
        <v>0</v>
      </c>
      <c r="BM61" s="27">
        <f t="shared" si="96"/>
        <v>0</v>
      </c>
    </row>
    <row r="62" spans="2:65" ht="30" x14ac:dyDescent="0.25">
      <c r="C62" s="57"/>
      <c r="F62" s="57" t="s">
        <v>161</v>
      </c>
      <c r="G62" s="57" t="s">
        <v>161</v>
      </c>
      <c r="H62" s="57" t="s">
        <v>161</v>
      </c>
      <c r="I62" s="57" t="s">
        <v>161</v>
      </c>
      <c r="J62" s="57" t="s">
        <v>161</v>
      </c>
      <c r="K62" s="57" t="s">
        <v>161</v>
      </c>
      <c r="L62" s="57" t="s">
        <v>161</v>
      </c>
      <c r="M62" s="57" t="s">
        <v>161</v>
      </c>
      <c r="N62" s="57" t="s">
        <v>161</v>
      </c>
      <c r="O62" s="57" t="s">
        <v>161</v>
      </c>
      <c r="P62" s="57" t="s">
        <v>161</v>
      </c>
      <c r="Q62" s="57" t="s">
        <v>161</v>
      </c>
      <c r="R62" s="57" t="s">
        <v>161</v>
      </c>
      <c r="S62" s="57" t="s">
        <v>161</v>
      </c>
      <c r="T62" s="57" t="s">
        <v>161</v>
      </c>
      <c r="U62" s="57" t="s">
        <v>161</v>
      </c>
      <c r="V62" s="57" t="s">
        <v>161</v>
      </c>
      <c r="W62" s="57" t="s">
        <v>161</v>
      </c>
      <c r="X62" s="57" t="s">
        <v>161</v>
      </c>
      <c r="Y62" s="57" t="s">
        <v>161</v>
      </c>
      <c r="Z62" s="57" t="s">
        <v>161</v>
      </c>
      <c r="AA62" s="57" t="s">
        <v>161</v>
      </c>
      <c r="AB62" s="57" t="s">
        <v>161</v>
      </c>
      <c r="AC62" s="57" t="s">
        <v>161</v>
      </c>
      <c r="AD62" s="57" t="s">
        <v>161</v>
      </c>
      <c r="AE62" s="57" t="s">
        <v>161</v>
      </c>
      <c r="AF62" s="57" t="s">
        <v>161</v>
      </c>
      <c r="AG62" s="57" t="s">
        <v>161</v>
      </c>
      <c r="AH62" s="57" t="s">
        <v>161</v>
      </c>
      <c r="AI62" s="57" t="s">
        <v>161</v>
      </c>
      <c r="AJ62" s="57" t="s">
        <v>161</v>
      </c>
      <c r="AK62" s="57" t="s">
        <v>161</v>
      </c>
      <c r="AL62" s="57" t="s">
        <v>161</v>
      </c>
      <c r="AM62" s="57" t="s">
        <v>161</v>
      </c>
      <c r="AN62" s="57" t="s">
        <v>161</v>
      </c>
      <c r="AO62" s="57" t="s">
        <v>161</v>
      </c>
      <c r="AP62" s="57" t="s">
        <v>161</v>
      </c>
      <c r="AQ62" s="57" t="s">
        <v>161</v>
      </c>
      <c r="AR62" s="57" t="s">
        <v>161</v>
      </c>
      <c r="AS62" s="57" t="s">
        <v>161</v>
      </c>
      <c r="AT62" s="57" t="s">
        <v>161</v>
      </c>
      <c r="AU62" s="57" t="s">
        <v>161</v>
      </c>
      <c r="AV62" s="57" t="s">
        <v>161</v>
      </c>
      <c r="AW62" s="57" t="s">
        <v>161</v>
      </c>
      <c r="AX62" s="57" t="s">
        <v>161</v>
      </c>
      <c r="AY62" s="57" t="s">
        <v>161</v>
      </c>
      <c r="AZ62" s="57" t="s">
        <v>161</v>
      </c>
      <c r="BA62" s="57" t="s">
        <v>161</v>
      </c>
      <c r="BB62" s="57" t="s">
        <v>161</v>
      </c>
      <c r="BC62" s="57" t="s">
        <v>161</v>
      </c>
      <c r="BD62" s="57" t="s">
        <v>161</v>
      </c>
      <c r="BE62" s="57" t="s">
        <v>161</v>
      </c>
      <c r="BF62" s="57" t="s">
        <v>161</v>
      </c>
      <c r="BG62" s="57" t="s">
        <v>161</v>
      </c>
      <c r="BH62" s="57" t="s">
        <v>161</v>
      </c>
      <c r="BI62" s="57" t="s">
        <v>161</v>
      </c>
      <c r="BJ62" s="57" t="s">
        <v>161</v>
      </c>
      <c r="BK62" s="57" t="s">
        <v>161</v>
      </c>
      <c r="BL62" s="57" t="s">
        <v>161</v>
      </c>
      <c r="BM62" s="57" t="s">
        <v>161</v>
      </c>
    </row>
    <row r="63" spans="2:65" x14ac:dyDescent="0.25">
      <c r="B63" t="str">
        <f>+B56</f>
        <v>FABBRICATI</v>
      </c>
      <c r="C63" s="58"/>
      <c r="F63" s="27"/>
      <c r="G63" s="27">
        <f t="shared" ref="G63:BM67" si="97">+F63+G56</f>
        <v>0</v>
      </c>
      <c r="H63" s="27">
        <f t="shared" si="97"/>
        <v>0</v>
      </c>
      <c r="I63" s="27">
        <f t="shared" si="97"/>
        <v>0</v>
      </c>
      <c r="J63" s="27">
        <f t="shared" si="97"/>
        <v>0</v>
      </c>
      <c r="K63" s="27">
        <f t="shared" si="97"/>
        <v>0</v>
      </c>
      <c r="L63" s="27">
        <f t="shared" si="97"/>
        <v>0</v>
      </c>
      <c r="M63" s="27">
        <f t="shared" si="97"/>
        <v>0</v>
      </c>
      <c r="N63" s="27">
        <f t="shared" si="97"/>
        <v>0</v>
      </c>
      <c r="O63" s="27">
        <f t="shared" si="97"/>
        <v>0</v>
      </c>
      <c r="P63" s="27">
        <f t="shared" si="97"/>
        <v>0</v>
      </c>
      <c r="Q63" s="27">
        <f t="shared" si="97"/>
        <v>0</v>
      </c>
      <c r="R63" s="27">
        <f t="shared" si="97"/>
        <v>0</v>
      </c>
      <c r="S63" s="27">
        <f t="shared" si="97"/>
        <v>0</v>
      </c>
      <c r="T63" s="27">
        <f t="shared" si="97"/>
        <v>0</v>
      </c>
      <c r="U63" s="27">
        <f t="shared" si="97"/>
        <v>0</v>
      </c>
      <c r="V63" s="27">
        <f t="shared" si="97"/>
        <v>0</v>
      </c>
      <c r="W63" s="27">
        <f t="shared" si="97"/>
        <v>0</v>
      </c>
      <c r="X63" s="27">
        <f t="shared" si="97"/>
        <v>0</v>
      </c>
      <c r="Y63" s="27">
        <f t="shared" si="97"/>
        <v>0</v>
      </c>
      <c r="Z63" s="27">
        <f t="shared" si="97"/>
        <v>0</v>
      </c>
      <c r="AA63" s="27">
        <f t="shared" si="97"/>
        <v>0</v>
      </c>
      <c r="AB63" s="27">
        <f t="shared" si="97"/>
        <v>0</v>
      </c>
      <c r="AC63" s="27">
        <f t="shared" si="97"/>
        <v>0</v>
      </c>
      <c r="AD63" s="27">
        <f t="shared" si="97"/>
        <v>0</v>
      </c>
      <c r="AE63" s="27">
        <f t="shared" si="97"/>
        <v>0</v>
      </c>
      <c r="AF63" s="27">
        <f t="shared" si="97"/>
        <v>0</v>
      </c>
      <c r="AG63" s="27">
        <f t="shared" si="97"/>
        <v>0</v>
      </c>
      <c r="AH63" s="27">
        <f t="shared" si="97"/>
        <v>0</v>
      </c>
      <c r="AI63" s="27">
        <f t="shared" si="97"/>
        <v>0</v>
      </c>
      <c r="AJ63" s="27">
        <f t="shared" si="97"/>
        <v>0</v>
      </c>
      <c r="AK63" s="27">
        <f t="shared" si="97"/>
        <v>0</v>
      </c>
      <c r="AL63" s="27">
        <f t="shared" si="97"/>
        <v>0</v>
      </c>
      <c r="AM63" s="27">
        <f t="shared" si="97"/>
        <v>0</v>
      </c>
      <c r="AN63" s="27">
        <f t="shared" si="97"/>
        <v>0</v>
      </c>
      <c r="AO63" s="27">
        <f t="shared" si="97"/>
        <v>0</v>
      </c>
      <c r="AP63" s="27">
        <f t="shared" si="97"/>
        <v>0</v>
      </c>
      <c r="AQ63" s="27">
        <f t="shared" si="97"/>
        <v>0</v>
      </c>
      <c r="AR63" s="27">
        <f t="shared" si="97"/>
        <v>0</v>
      </c>
      <c r="AS63" s="27">
        <f t="shared" si="97"/>
        <v>0</v>
      </c>
      <c r="AT63" s="27">
        <f t="shared" si="97"/>
        <v>0</v>
      </c>
      <c r="AU63" s="27">
        <f t="shared" si="97"/>
        <v>0</v>
      </c>
      <c r="AV63" s="27">
        <f t="shared" si="97"/>
        <v>0</v>
      </c>
      <c r="AW63" s="27">
        <f t="shared" si="97"/>
        <v>0</v>
      </c>
      <c r="AX63" s="27">
        <f t="shared" si="97"/>
        <v>0</v>
      </c>
      <c r="AY63" s="27">
        <f t="shared" si="97"/>
        <v>0</v>
      </c>
      <c r="AZ63" s="27">
        <f t="shared" si="97"/>
        <v>0</v>
      </c>
      <c r="BA63" s="27">
        <f t="shared" si="97"/>
        <v>0</v>
      </c>
      <c r="BB63" s="27">
        <f t="shared" si="97"/>
        <v>0</v>
      </c>
      <c r="BC63" s="27">
        <f t="shared" si="97"/>
        <v>0</v>
      </c>
      <c r="BD63" s="27">
        <f t="shared" si="97"/>
        <v>0</v>
      </c>
      <c r="BE63" s="27">
        <f t="shared" si="97"/>
        <v>0</v>
      </c>
      <c r="BF63" s="27">
        <f t="shared" si="97"/>
        <v>0</v>
      </c>
      <c r="BG63" s="27">
        <f t="shared" si="97"/>
        <v>0</v>
      </c>
      <c r="BH63" s="27">
        <f t="shared" si="97"/>
        <v>0</v>
      </c>
      <c r="BI63" s="27">
        <f t="shared" si="97"/>
        <v>0</v>
      </c>
      <c r="BJ63" s="27">
        <f t="shared" si="97"/>
        <v>0</v>
      </c>
      <c r="BK63" s="27">
        <f t="shared" si="97"/>
        <v>0</v>
      </c>
      <c r="BL63" s="27">
        <f t="shared" si="97"/>
        <v>0</v>
      </c>
      <c r="BM63" s="27">
        <f t="shared" si="97"/>
        <v>0</v>
      </c>
    </row>
    <row r="64" spans="2:65" x14ac:dyDescent="0.25">
      <c r="B64" t="str">
        <f t="shared" ref="B64:B67" si="98">+B57</f>
        <v>IMPIANTI E MACCHINARI</v>
      </c>
      <c r="C64" s="58"/>
      <c r="F64" s="27"/>
      <c r="G64" s="27">
        <f t="shared" si="97"/>
        <v>0</v>
      </c>
      <c r="H64" s="27">
        <f t="shared" si="97"/>
        <v>0</v>
      </c>
      <c r="I64" s="27">
        <f t="shared" si="97"/>
        <v>0</v>
      </c>
      <c r="J64" s="27">
        <f t="shared" si="97"/>
        <v>0</v>
      </c>
      <c r="K64" s="27">
        <f t="shared" si="97"/>
        <v>0</v>
      </c>
      <c r="L64" s="27">
        <f t="shared" si="97"/>
        <v>0</v>
      </c>
      <c r="M64" s="27">
        <f t="shared" si="97"/>
        <v>0</v>
      </c>
      <c r="N64" s="27">
        <f t="shared" si="97"/>
        <v>0</v>
      </c>
      <c r="O64" s="27">
        <f t="shared" si="97"/>
        <v>0</v>
      </c>
      <c r="P64" s="27">
        <f t="shared" si="97"/>
        <v>0</v>
      </c>
      <c r="Q64" s="27">
        <f t="shared" si="97"/>
        <v>0</v>
      </c>
      <c r="R64" s="27">
        <f t="shared" si="97"/>
        <v>0</v>
      </c>
      <c r="S64" s="27">
        <f t="shared" si="97"/>
        <v>0</v>
      </c>
      <c r="T64" s="27">
        <f t="shared" si="97"/>
        <v>0</v>
      </c>
      <c r="U64" s="27">
        <f t="shared" si="97"/>
        <v>0</v>
      </c>
      <c r="V64" s="27">
        <f t="shared" si="97"/>
        <v>0</v>
      </c>
      <c r="W64" s="27">
        <f t="shared" si="97"/>
        <v>0</v>
      </c>
      <c r="X64" s="27">
        <f t="shared" si="97"/>
        <v>0</v>
      </c>
      <c r="Y64" s="27">
        <f t="shared" si="97"/>
        <v>0</v>
      </c>
      <c r="Z64" s="27">
        <f t="shared" si="97"/>
        <v>0</v>
      </c>
      <c r="AA64" s="27">
        <f t="shared" si="97"/>
        <v>0</v>
      </c>
      <c r="AB64" s="27">
        <f t="shared" si="97"/>
        <v>0</v>
      </c>
      <c r="AC64" s="27">
        <f t="shared" si="97"/>
        <v>0</v>
      </c>
      <c r="AD64" s="27">
        <f t="shared" si="97"/>
        <v>0</v>
      </c>
      <c r="AE64" s="27">
        <f t="shared" si="97"/>
        <v>0</v>
      </c>
      <c r="AF64" s="27">
        <f t="shared" si="97"/>
        <v>0</v>
      </c>
      <c r="AG64" s="27">
        <f t="shared" si="97"/>
        <v>0</v>
      </c>
      <c r="AH64" s="27">
        <f t="shared" si="97"/>
        <v>0</v>
      </c>
      <c r="AI64" s="27">
        <f t="shared" si="97"/>
        <v>0</v>
      </c>
      <c r="AJ64" s="27">
        <f t="shared" si="97"/>
        <v>0</v>
      </c>
      <c r="AK64" s="27">
        <f t="shared" si="97"/>
        <v>0</v>
      </c>
      <c r="AL64" s="27">
        <f t="shared" si="97"/>
        <v>0</v>
      </c>
      <c r="AM64" s="27">
        <f t="shared" si="97"/>
        <v>0</v>
      </c>
      <c r="AN64" s="27">
        <f t="shared" si="97"/>
        <v>0</v>
      </c>
      <c r="AO64" s="27">
        <f t="shared" si="97"/>
        <v>0</v>
      </c>
      <c r="AP64" s="27">
        <f t="shared" si="97"/>
        <v>0</v>
      </c>
      <c r="AQ64" s="27">
        <f t="shared" si="97"/>
        <v>0</v>
      </c>
      <c r="AR64" s="27">
        <f t="shared" si="97"/>
        <v>0</v>
      </c>
      <c r="AS64" s="27">
        <f t="shared" si="97"/>
        <v>0</v>
      </c>
      <c r="AT64" s="27">
        <f t="shared" si="97"/>
        <v>0</v>
      </c>
      <c r="AU64" s="27">
        <f t="shared" si="97"/>
        <v>0</v>
      </c>
      <c r="AV64" s="27">
        <f t="shared" si="97"/>
        <v>0</v>
      </c>
      <c r="AW64" s="27">
        <f t="shared" si="97"/>
        <v>0</v>
      </c>
      <c r="AX64" s="27">
        <f t="shared" si="97"/>
        <v>0</v>
      </c>
      <c r="AY64" s="27">
        <f t="shared" si="97"/>
        <v>0</v>
      </c>
      <c r="AZ64" s="27">
        <f t="shared" si="97"/>
        <v>0</v>
      </c>
      <c r="BA64" s="27">
        <f t="shared" si="97"/>
        <v>0</v>
      </c>
      <c r="BB64" s="27">
        <f t="shared" si="97"/>
        <v>0</v>
      </c>
      <c r="BC64" s="27">
        <f t="shared" si="97"/>
        <v>0</v>
      </c>
      <c r="BD64" s="27">
        <f t="shared" si="97"/>
        <v>0</v>
      </c>
      <c r="BE64" s="27">
        <f t="shared" si="97"/>
        <v>0</v>
      </c>
      <c r="BF64" s="27">
        <f t="shared" si="97"/>
        <v>0</v>
      </c>
      <c r="BG64" s="27">
        <f t="shared" si="97"/>
        <v>0</v>
      </c>
      <c r="BH64" s="27">
        <f t="shared" si="97"/>
        <v>0</v>
      </c>
      <c r="BI64" s="27">
        <f t="shared" si="97"/>
        <v>0</v>
      </c>
      <c r="BJ64" s="27">
        <f t="shared" si="97"/>
        <v>0</v>
      </c>
      <c r="BK64" s="27">
        <f t="shared" si="97"/>
        <v>0</v>
      </c>
      <c r="BL64" s="27">
        <f t="shared" si="97"/>
        <v>0</v>
      </c>
      <c r="BM64" s="27">
        <f t="shared" si="97"/>
        <v>0</v>
      </c>
    </row>
    <row r="65" spans="2:65" x14ac:dyDescent="0.25">
      <c r="B65" t="str">
        <f t="shared" si="98"/>
        <v>ATTREZZATURE IND.LI E COMM.LI</v>
      </c>
      <c r="C65" s="58"/>
      <c r="F65" s="27"/>
      <c r="G65" s="27">
        <f t="shared" si="97"/>
        <v>0</v>
      </c>
      <c r="H65" s="27">
        <f t="shared" si="97"/>
        <v>0</v>
      </c>
      <c r="I65" s="27">
        <f t="shared" si="97"/>
        <v>0</v>
      </c>
      <c r="J65" s="27">
        <f t="shared" si="97"/>
        <v>0</v>
      </c>
      <c r="K65" s="27">
        <f t="shared" si="97"/>
        <v>0</v>
      </c>
      <c r="L65" s="27">
        <f t="shared" si="97"/>
        <v>0</v>
      </c>
      <c r="M65" s="27">
        <f t="shared" si="97"/>
        <v>0</v>
      </c>
      <c r="N65" s="27">
        <f t="shared" si="97"/>
        <v>0</v>
      </c>
      <c r="O65" s="27">
        <f t="shared" si="97"/>
        <v>0</v>
      </c>
      <c r="P65" s="27">
        <f t="shared" si="97"/>
        <v>0</v>
      </c>
      <c r="Q65" s="27">
        <f t="shared" si="97"/>
        <v>0</v>
      </c>
      <c r="R65" s="27">
        <f t="shared" si="97"/>
        <v>0</v>
      </c>
      <c r="S65" s="27">
        <f t="shared" si="97"/>
        <v>0</v>
      </c>
      <c r="T65" s="27">
        <f t="shared" si="97"/>
        <v>0</v>
      </c>
      <c r="U65" s="27">
        <f t="shared" si="97"/>
        <v>0</v>
      </c>
      <c r="V65" s="27">
        <f t="shared" si="97"/>
        <v>0</v>
      </c>
      <c r="W65" s="27">
        <f t="shared" si="97"/>
        <v>0</v>
      </c>
      <c r="X65" s="27">
        <f t="shared" si="97"/>
        <v>0</v>
      </c>
      <c r="Y65" s="27">
        <f t="shared" si="97"/>
        <v>0</v>
      </c>
      <c r="Z65" s="27">
        <f t="shared" si="97"/>
        <v>0</v>
      </c>
      <c r="AA65" s="27">
        <f t="shared" si="97"/>
        <v>0</v>
      </c>
      <c r="AB65" s="27">
        <f t="shared" si="97"/>
        <v>0</v>
      </c>
      <c r="AC65" s="27">
        <f t="shared" si="97"/>
        <v>0</v>
      </c>
      <c r="AD65" s="27">
        <f t="shared" si="97"/>
        <v>0</v>
      </c>
      <c r="AE65" s="27">
        <f t="shared" si="97"/>
        <v>0</v>
      </c>
      <c r="AF65" s="27">
        <f t="shared" si="97"/>
        <v>0</v>
      </c>
      <c r="AG65" s="27">
        <f t="shared" si="97"/>
        <v>0</v>
      </c>
      <c r="AH65" s="27">
        <f t="shared" si="97"/>
        <v>0</v>
      </c>
      <c r="AI65" s="27">
        <f t="shared" si="97"/>
        <v>0</v>
      </c>
      <c r="AJ65" s="27">
        <f t="shared" si="97"/>
        <v>0</v>
      </c>
      <c r="AK65" s="27">
        <f t="shared" si="97"/>
        <v>0</v>
      </c>
      <c r="AL65" s="27">
        <f t="shared" si="97"/>
        <v>0</v>
      </c>
      <c r="AM65" s="27">
        <f t="shared" si="97"/>
        <v>0</v>
      </c>
      <c r="AN65" s="27">
        <f t="shared" si="97"/>
        <v>0</v>
      </c>
      <c r="AO65" s="27">
        <f t="shared" si="97"/>
        <v>0</v>
      </c>
      <c r="AP65" s="27">
        <f t="shared" si="97"/>
        <v>0</v>
      </c>
      <c r="AQ65" s="27">
        <f t="shared" si="97"/>
        <v>0</v>
      </c>
      <c r="AR65" s="27">
        <f t="shared" si="97"/>
        <v>0</v>
      </c>
      <c r="AS65" s="27">
        <f t="shared" si="97"/>
        <v>0</v>
      </c>
      <c r="AT65" s="27">
        <f t="shared" si="97"/>
        <v>0</v>
      </c>
      <c r="AU65" s="27">
        <f t="shared" si="97"/>
        <v>0</v>
      </c>
      <c r="AV65" s="27">
        <f t="shared" si="97"/>
        <v>0</v>
      </c>
      <c r="AW65" s="27">
        <f t="shared" si="97"/>
        <v>0</v>
      </c>
      <c r="AX65" s="27">
        <f t="shared" si="97"/>
        <v>0</v>
      </c>
      <c r="AY65" s="27">
        <f t="shared" si="97"/>
        <v>0</v>
      </c>
      <c r="AZ65" s="27">
        <f t="shared" si="97"/>
        <v>0</v>
      </c>
      <c r="BA65" s="27">
        <f t="shared" si="97"/>
        <v>0</v>
      </c>
      <c r="BB65" s="27">
        <f t="shared" si="97"/>
        <v>0</v>
      </c>
      <c r="BC65" s="27">
        <f t="shared" si="97"/>
        <v>0</v>
      </c>
      <c r="BD65" s="27">
        <f t="shared" si="97"/>
        <v>0</v>
      </c>
      <c r="BE65" s="27">
        <f t="shared" si="97"/>
        <v>0</v>
      </c>
      <c r="BF65" s="27">
        <f t="shared" si="97"/>
        <v>0</v>
      </c>
      <c r="BG65" s="27">
        <f t="shared" si="97"/>
        <v>0</v>
      </c>
      <c r="BH65" s="27">
        <f t="shared" si="97"/>
        <v>0</v>
      </c>
      <c r="BI65" s="27">
        <f t="shared" si="97"/>
        <v>0</v>
      </c>
      <c r="BJ65" s="27">
        <f t="shared" si="97"/>
        <v>0</v>
      </c>
      <c r="BK65" s="27">
        <f t="shared" si="97"/>
        <v>0</v>
      </c>
      <c r="BL65" s="27">
        <f t="shared" si="97"/>
        <v>0</v>
      </c>
      <c r="BM65" s="27">
        <f t="shared" si="97"/>
        <v>0</v>
      </c>
    </row>
    <row r="66" spans="2:65" x14ac:dyDescent="0.25">
      <c r="B66" t="str">
        <f t="shared" si="98"/>
        <v>COSTI D'IMPIANTO E AMPLIAMENTO</v>
      </c>
      <c r="C66" s="58"/>
      <c r="F66" s="27"/>
      <c r="G66" s="27">
        <f t="shared" si="97"/>
        <v>0</v>
      </c>
      <c r="H66" s="27">
        <f t="shared" si="97"/>
        <v>0</v>
      </c>
      <c r="I66" s="27">
        <f t="shared" si="97"/>
        <v>0</v>
      </c>
      <c r="J66" s="27">
        <f t="shared" si="97"/>
        <v>0</v>
      </c>
      <c r="K66" s="27">
        <f t="shared" si="97"/>
        <v>0</v>
      </c>
      <c r="L66" s="27">
        <f t="shared" si="97"/>
        <v>0</v>
      </c>
      <c r="M66" s="27">
        <f t="shared" si="97"/>
        <v>0</v>
      </c>
      <c r="N66" s="27">
        <f t="shared" si="97"/>
        <v>0</v>
      </c>
      <c r="O66" s="27">
        <f t="shared" si="97"/>
        <v>0</v>
      </c>
      <c r="P66" s="27">
        <f t="shared" si="97"/>
        <v>0</v>
      </c>
      <c r="Q66" s="27">
        <f t="shared" si="97"/>
        <v>0</v>
      </c>
      <c r="R66" s="27">
        <f t="shared" si="97"/>
        <v>0</v>
      </c>
      <c r="S66" s="27">
        <f t="shared" si="97"/>
        <v>0</v>
      </c>
      <c r="T66" s="27">
        <f t="shared" si="97"/>
        <v>0</v>
      </c>
      <c r="U66" s="27">
        <f t="shared" si="97"/>
        <v>0</v>
      </c>
      <c r="V66" s="27">
        <f t="shared" si="97"/>
        <v>0</v>
      </c>
      <c r="W66" s="27">
        <f t="shared" si="97"/>
        <v>0</v>
      </c>
      <c r="X66" s="27">
        <f t="shared" si="97"/>
        <v>0</v>
      </c>
      <c r="Y66" s="27">
        <f t="shared" si="97"/>
        <v>0</v>
      </c>
      <c r="Z66" s="27">
        <f t="shared" si="97"/>
        <v>0</v>
      </c>
      <c r="AA66" s="27">
        <f t="shared" si="97"/>
        <v>0</v>
      </c>
      <c r="AB66" s="27">
        <f t="shared" si="97"/>
        <v>0</v>
      </c>
      <c r="AC66" s="27">
        <f t="shared" si="97"/>
        <v>0</v>
      </c>
      <c r="AD66" s="27">
        <f t="shared" si="97"/>
        <v>0</v>
      </c>
      <c r="AE66" s="27">
        <f t="shared" si="97"/>
        <v>0</v>
      </c>
      <c r="AF66" s="27">
        <f t="shared" si="97"/>
        <v>0</v>
      </c>
      <c r="AG66" s="27">
        <f t="shared" si="97"/>
        <v>0</v>
      </c>
      <c r="AH66" s="27">
        <f t="shared" si="97"/>
        <v>0</v>
      </c>
      <c r="AI66" s="27">
        <f t="shared" si="97"/>
        <v>0</v>
      </c>
      <c r="AJ66" s="27">
        <f t="shared" si="97"/>
        <v>0</v>
      </c>
      <c r="AK66" s="27">
        <f t="shared" si="97"/>
        <v>0</v>
      </c>
      <c r="AL66" s="27">
        <f t="shared" si="97"/>
        <v>0</v>
      </c>
      <c r="AM66" s="27">
        <f t="shared" si="97"/>
        <v>0</v>
      </c>
      <c r="AN66" s="27">
        <f t="shared" si="97"/>
        <v>0</v>
      </c>
      <c r="AO66" s="27">
        <f t="shared" si="97"/>
        <v>0</v>
      </c>
      <c r="AP66" s="27">
        <f t="shared" si="97"/>
        <v>0</v>
      </c>
      <c r="AQ66" s="27">
        <f t="shared" si="97"/>
        <v>0</v>
      </c>
      <c r="AR66" s="27">
        <f t="shared" si="97"/>
        <v>0</v>
      </c>
      <c r="AS66" s="27">
        <f t="shared" si="97"/>
        <v>0</v>
      </c>
      <c r="AT66" s="27">
        <f t="shared" si="97"/>
        <v>0</v>
      </c>
      <c r="AU66" s="27">
        <f t="shared" si="97"/>
        <v>0</v>
      </c>
      <c r="AV66" s="27">
        <f t="shared" si="97"/>
        <v>0</v>
      </c>
      <c r="AW66" s="27">
        <f t="shared" si="97"/>
        <v>0</v>
      </c>
      <c r="AX66" s="27">
        <f t="shared" si="97"/>
        <v>0</v>
      </c>
      <c r="AY66" s="27">
        <f t="shared" si="97"/>
        <v>0</v>
      </c>
      <c r="AZ66" s="27">
        <f t="shared" si="97"/>
        <v>0</v>
      </c>
      <c r="BA66" s="27">
        <f t="shared" si="97"/>
        <v>0</v>
      </c>
      <c r="BB66" s="27">
        <f t="shared" si="97"/>
        <v>0</v>
      </c>
      <c r="BC66" s="27">
        <f t="shared" si="97"/>
        <v>0</v>
      </c>
      <c r="BD66" s="27">
        <f t="shared" si="97"/>
        <v>0</v>
      </c>
      <c r="BE66" s="27">
        <f t="shared" si="97"/>
        <v>0</v>
      </c>
      <c r="BF66" s="27">
        <f t="shared" si="97"/>
        <v>0</v>
      </c>
      <c r="BG66" s="27">
        <f t="shared" si="97"/>
        <v>0</v>
      </c>
      <c r="BH66" s="27">
        <f t="shared" si="97"/>
        <v>0</v>
      </c>
      <c r="BI66" s="27">
        <f t="shared" si="97"/>
        <v>0</v>
      </c>
      <c r="BJ66" s="27">
        <f t="shared" si="97"/>
        <v>0</v>
      </c>
      <c r="BK66" s="27">
        <f t="shared" si="97"/>
        <v>0</v>
      </c>
      <c r="BL66" s="27">
        <f t="shared" si="97"/>
        <v>0</v>
      </c>
      <c r="BM66" s="27">
        <f t="shared" si="97"/>
        <v>0</v>
      </c>
    </row>
    <row r="67" spans="2:65" x14ac:dyDescent="0.25">
      <c r="B67" t="str">
        <f t="shared" si="98"/>
        <v>FEE D'INGRESSO</v>
      </c>
      <c r="C67" s="58"/>
      <c r="F67" s="27"/>
      <c r="G67" s="27">
        <f t="shared" si="97"/>
        <v>0</v>
      </c>
      <c r="H67" s="27">
        <f t="shared" si="97"/>
        <v>0</v>
      </c>
      <c r="I67" s="27">
        <f t="shared" si="97"/>
        <v>0</v>
      </c>
      <c r="J67" s="27">
        <f t="shared" si="97"/>
        <v>0</v>
      </c>
      <c r="K67" s="27">
        <f t="shared" si="97"/>
        <v>0</v>
      </c>
      <c r="L67" s="27">
        <f t="shared" si="97"/>
        <v>0</v>
      </c>
      <c r="M67" s="27">
        <f t="shared" si="97"/>
        <v>0</v>
      </c>
      <c r="N67" s="27">
        <f t="shared" si="97"/>
        <v>0</v>
      </c>
      <c r="O67" s="27">
        <f t="shared" si="97"/>
        <v>0</v>
      </c>
      <c r="P67" s="27">
        <f t="shared" si="97"/>
        <v>0</v>
      </c>
      <c r="Q67" s="27">
        <f t="shared" si="97"/>
        <v>0</v>
      </c>
      <c r="R67" s="27">
        <f t="shared" si="97"/>
        <v>0</v>
      </c>
      <c r="S67" s="27">
        <f t="shared" si="97"/>
        <v>0</v>
      </c>
      <c r="T67" s="27">
        <f t="shared" si="97"/>
        <v>0</v>
      </c>
      <c r="U67" s="27">
        <f t="shared" si="97"/>
        <v>0</v>
      </c>
      <c r="V67" s="27">
        <f t="shared" si="97"/>
        <v>0</v>
      </c>
      <c r="W67" s="27">
        <f t="shared" si="97"/>
        <v>0</v>
      </c>
      <c r="X67" s="27">
        <f t="shared" si="97"/>
        <v>0</v>
      </c>
      <c r="Y67" s="27">
        <f t="shared" si="97"/>
        <v>0</v>
      </c>
      <c r="Z67" s="27">
        <f t="shared" ref="Z67:BM68" si="99">+Y67+Z60</f>
        <v>0</v>
      </c>
      <c r="AA67" s="27">
        <f t="shared" si="99"/>
        <v>0</v>
      </c>
      <c r="AB67" s="27">
        <f t="shared" si="99"/>
        <v>0</v>
      </c>
      <c r="AC67" s="27">
        <f t="shared" si="99"/>
        <v>0</v>
      </c>
      <c r="AD67" s="27">
        <f t="shared" si="99"/>
        <v>0</v>
      </c>
      <c r="AE67" s="27">
        <f t="shared" si="99"/>
        <v>0</v>
      </c>
      <c r="AF67" s="27">
        <f t="shared" si="99"/>
        <v>0</v>
      </c>
      <c r="AG67" s="27">
        <f t="shared" si="99"/>
        <v>0</v>
      </c>
      <c r="AH67" s="27">
        <f t="shared" si="99"/>
        <v>0</v>
      </c>
      <c r="AI67" s="27">
        <f t="shared" si="99"/>
        <v>0</v>
      </c>
      <c r="AJ67" s="27">
        <f t="shared" si="99"/>
        <v>0</v>
      </c>
      <c r="AK67" s="27">
        <f t="shared" si="99"/>
        <v>0</v>
      </c>
      <c r="AL67" s="27">
        <f t="shared" si="99"/>
        <v>0</v>
      </c>
      <c r="AM67" s="27">
        <f t="shared" si="99"/>
        <v>0</v>
      </c>
      <c r="AN67" s="27">
        <f t="shared" si="99"/>
        <v>0</v>
      </c>
      <c r="AO67" s="27">
        <f t="shared" si="99"/>
        <v>0</v>
      </c>
      <c r="AP67" s="27">
        <f t="shared" si="99"/>
        <v>0</v>
      </c>
      <c r="AQ67" s="27">
        <f t="shared" si="99"/>
        <v>0</v>
      </c>
      <c r="AR67" s="27">
        <f t="shared" si="99"/>
        <v>0</v>
      </c>
      <c r="AS67" s="27">
        <f t="shared" si="99"/>
        <v>0</v>
      </c>
      <c r="AT67" s="27">
        <f t="shared" si="99"/>
        <v>0</v>
      </c>
      <c r="AU67" s="27">
        <f t="shared" si="99"/>
        <v>0</v>
      </c>
      <c r="AV67" s="27">
        <f t="shared" si="99"/>
        <v>0</v>
      </c>
      <c r="AW67" s="27">
        <f t="shared" si="99"/>
        <v>0</v>
      </c>
      <c r="AX67" s="27">
        <f t="shared" si="99"/>
        <v>0</v>
      </c>
      <c r="AY67" s="27">
        <f t="shared" si="99"/>
        <v>0</v>
      </c>
      <c r="AZ67" s="27">
        <f t="shared" si="99"/>
        <v>0</v>
      </c>
      <c r="BA67" s="27">
        <f t="shared" si="99"/>
        <v>0</v>
      </c>
      <c r="BB67" s="27">
        <f t="shared" si="99"/>
        <v>0</v>
      </c>
      <c r="BC67" s="27">
        <f t="shared" si="99"/>
        <v>0</v>
      </c>
      <c r="BD67" s="27">
        <f t="shared" si="99"/>
        <v>0</v>
      </c>
      <c r="BE67" s="27">
        <f t="shared" si="99"/>
        <v>0</v>
      </c>
      <c r="BF67" s="27">
        <f t="shared" si="99"/>
        <v>0</v>
      </c>
      <c r="BG67" s="27">
        <f t="shared" si="99"/>
        <v>0</v>
      </c>
      <c r="BH67" s="27">
        <f t="shared" si="99"/>
        <v>0</v>
      </c>
      <c r="BI67" s="27">
        <f t="shared" si="99"/>
        <v>0</v>
      </c>
      <c r="BJ67" s="27">
        <f t="shared" si="99"/>
        <v>0</v>
      </c>
      <c r="BK67" s="27">
        <f t="shared" si="99"/>
        <v>0</v>
      </c>
      <c r="BL67" s="27">
        <f t="shared" si="99"/>
        <v>0</v>
      </c>
      <c r="BM67" s="27">
        <f t="shared" si="99"/>
        <v>0</v>
      </c>
    </row>
    <row r="68" spans="2:65" x14ac:dyDescent="0.25">
      <c r="B68" t="str">
        <f>+B61</f>
        <v>ALTRE IMM.NI IMMATERIALI</v>
      </c>
      <c r="C68" s="58"/>
      <c r="F68" s="27"/>
      <c r="G68" s="27">
        <f t="shared" ref="G68:AL68" si="100">+F68+G61</f>
        <v>0</v>
      </c>
      <c r="H68" s="27">
        <f t="shared" si="100"/>
        <v>0</v>
      </c>
      <c r="I68" s="27">
        <f t="shared" si="100"/>
        <v>0</v>
      </c>
      <c r="J68" s="27">
        <f t="shared" si="100"/>
        <v>0</v>
      </c>
      <c r="K68" s="27">
        <f t="shared" si="100"/>
        <v>0</v>
      </c>
      <c r="L68" s="27">
        <f t="shared" si="100"/>
        <v>0</v>
      </c>
      <c r="M68" s="27">
        <f t="shared" si="100"/>
        <v>0</v>
      </c>
      <c r="N68" s="27">
        <f t="shared" si="100"/>
        <v>0</v>
      </c>
      <c r="O68" s="27">
        <f t="shared" si="100"/>
        <v>0</v>
      </c>
      <c r="P68" s="27">
        <f t="shared" si="100"/>
        <v>0</v>
      </c>
      <c r="Q68" s="27">
        <f t="shared" si="100"/>
        <v>0</v>
      </c>
      <c r="R68" s="27">
        <f t="shared" si="100"/>
        <v>0</v>
      </c>
      <c r="S68" s="27">
        <f t="shared" si="100"/>
        <v>0</v>
      </c>
      <c r="T68" s="27">
        <f t="shared" si="100"/>
        <v>0</v>
      </c>
      <c r="U68" s="27">
        <f t="shared" si="100"/>
        <v>0</v>
      </c>
      <c r="V68" s="27">
        <f t="shared" si="100"/>
        <v>0</v>
      </c>
      <c r="W68" s="27">
        <f t="shared" si="100"/>
        <v>0</v>
      </c>
      <c r="X68" s="27">
        <f t="shared" si="100"/>
        <v>0</v>
      </c>
      <c r="Y68" s="27">
        <f t="shared" si="100"/>
        <v>0</v>
      </c>
      <c r="Z68" s="27">
        <f t="shared" si="100"/>
        <v>0</v>
      </c>
      <c r="AA68" s="27">
        <f t="shared" si="100"/>
        <v>0</v>
      </c>
      <c r="AB68" s="27">
        <f t="shared" si="100"/>
        <v>0</v>
      </c>
      <c r="AC68" s="27">
        <f t="shared" si="100"/>
        <v>0</v>
      </c>
      <c r="AD68" s="27">
        <f t="shared" si="100"/>
        <v>0</v>
      </c>
      <c r="AE68" s="27">
        <f t="shared" si="100"/>
        <v>0</v>
      </c>
      <c r="AF68" s="27">
        <f t="shared" si="100"/>
        <v>0</v>
      </c>
      <c r="AG68" s="27">
        <f t="shared" si="100"/>
        <v>0</v>
      </c>
      <c r="AH68" s="27">
        <f t="shared" si="100"/>
        <v>0</v>
      </c>
      <c r="AI68" s="27">
        <f t="shared" si="100"/>
        <v>0</v>
      </c>
      <c r="AJ68" s="27">
        <f t="shared" si="100"/>
        <v>0</v>
      </c>
      <c r="AK68" s="27">
        <f t="shared" si="100"/>
        <v>0</v>
      </c>
      <c r="AL68" s="27">
        <f t="shared" si="100"/>
        <v>0</v>
      </c>
      <c r="AM68" s="27">
        <f t="shared" si="99"/>
        <v>0</v>
      </c>
      <c r="AN68" s="27">
        <f t="shared" si="99"/>
        <v>0</v>
      </c>
      <c r="AO68" s="27">
        <f t="shared" si="99"/>
        <v>0</v>
      </c>
      <c r="AP68" s="27">
        <f t="shared" si="99"/>
        <v>0</v>
      </c>
      <c r="AQ68" s="27">
        <f t="shared" si="99"/>
        <v>0</v>
      </c>
      <c r="AR68" s="27">
        <f t="shared" si="99"/>
        <v>0</v>
      </c>
      <c r="AS68" s="27">
        <f t="shared" si="99"/>
        <v>0</v>
      </c>
      <c r="AT68" s="27">
        <f t="shared" si="99"/>
        <v>0</v>
      </c>
      <c r="AU68" s="27">
        <f t="shared" si="99"/>
        <v>0</v>
      </c>
      <c r="AV68" s="27">
        <f t="shared" si="99"/>
        <v>0</v>
      </c>
      <c r="AW68" s="27">
        <f t="shared" si="99"/>
        <v>0</v>
      </c>
      <c r="AX68" s="27">
        <f t="shared" si="99"/>
        <v>0</v>
      </c>
      <c r="AY68" s="27">
        <f t="shared" si="99"/>
        <v>0</v>
      </c>
      <c r="AZ68" s="27">
        <f t="shared" si="99"/>
        <v>0</v>
      </c>
      <c r="BA68" s="27">
        <f t="shared" si="99"/>
        <v>0</v>
      </c>
      <c r="BB68" s="27">
        <f t="shared" si="99"/>
        <v>0</v>
      </c>
      <c r="BC68" s="27">
        <f t="shared" si="99"/>
        <v>0</v>
      </c>
      <c r="BD68" s="27">
        <f t="shared" si="99"/>
        <v>0</v>
      </c>
      <c r="BE68" s="27">
        <f t="shared" si="99"/>
        <v>0</v>
      </c>
      <c r="BF68" s="27">
        <f t="shared" si="99"/>
        <v>0</v>
      </c>
      <c r="BG68" s="27">
        <f t="shared" si="99"/>
        <v>0</v>
      </c>
      <c r="BH68" s="27">
        <f t="shared" si="99"/>
        <v>0</v>
      </c>
      <c r="BI68" s="27">
        <f t="shared" si="99"/>
        <v>0</v>
      </c>
      <c r="BJ68" s="27">
        <f t="shared" si="99"/>
        <v>0</v>
      </c>
      <c r="BK68" s="27">
        <f t="shared" si="99"/>
        <v>0</v>
      </c>
      <c r="BL68" s="27">
        <f t="shared" si="99"/>
        <v>0</v>
      </c>
      <c r="BM68" s="27">
        <f t="shared" si="99"/>
        <v>0</v>
      </c>
    </row>
    <row r="70" spans="2:65" ht="30" x14ac:dyDescent="0.25">
      <c r="C70" s="57" t="s">
        <v>159</v>
      </c>
      <c r="F70" s="57" t="s">
        <v>160</v>
      </c>
      <c r="G70" s="57" t="s">
        <v>160</v>
      </c>
      <c r="H70" s="57" t="s">
        <v>160</v>
      </c>
      <c r="I70" s="57" t="s">
        <v>160</v>
      </c>
      <c r="J70" s="57" t="s">
        <v>160</v>
      </c>
      <c r="K70" s="57" t="s">
        <v>160</v>
      </c>
      <c r="L70" s="57" t="s">
        <v>160</v>
      </c>
      <c r="M70" s="57" t="s">
        <v>160</v>
      </c>
      <c r="N70" s="57" t="s">
        <v>160</v>
      </c>
      <c r="O70" s="57" t="s">
        <v>160</v>
      </c>
      <c r="P70" s="57" t="s">
        <v>160</v>
      </c>
      <c r="Q70" s="57" t="s">
        <v>160</v>
      </c>
      <c r="R70" s="57" t="s">
        <v>160</v>
      </c>
      <c r="S70" s="57" t="s">
        <v>160</v>
      </c>
      <c r="T70" s="57" t="s">
        <v>160</v>
      </c>
      <c r="U70" s="57" t="s">
        <v>160</v>
      </c>
      <c r="V70" s="57" t="s">
        <v>160</v>
      </c>
      <c r="W70" s="57" t="s">
        <v>160</v>
      </c>
      <c r="X70" s="57" t="s">
        <v>160</v>
      </c>
      <c r="Y70" s="57" t="s">
        <v>160</v>
      </c>
      <c r="Z70" s="57" t="s">
        <v>160</v>
      </c>
      <c r="AA70" s="57" t="s">
        <v>160</v>
      </c>
      <c r="AB70" s="57" t="s">
        <v>160</v>
      </c>
      <c r="AC70" s="57" t="s">
        <v>160</v>
      </c>
      <c r="AD70" s="57" t="s">
        <v>160</v>
      </c>
      <c r="AE70" s="57" t="s">
        <v>160</v>
      </c>
      <c r="AF70" s="57" t="s">
        <v>160</v>
      </c>
      <c r="AG70" s="57" t="s">
        <v>160</v>
      </c>
      <c r="AH70" s="57" t="s">
        <v>160</v>
      </c>
      <c r="AI70" s="57" t="s">
        <v>160</v>
      </c>
      <c r="AJ70" s="57" t="s">
        <v>160</v>
      </c>
      <c r="AK70" s="57" t="s">
        <v>160</v>
      </c>
      <c r="AL70" s="57" t="s">
        <v>160</v>
      </c>
      <c r="AM70" s="57" t="s">
        <v>160</v>
      </c>
      <c r="AN70" s="57" t="s">
        <v>160</v>
      </c>
      <c r="AO70" s="57" t="s">
        <v>160</v>
      </c>
      <c r="AP70" s="57" t="s">
        <v>160</v>
      </c>
      <c r="AQ70" s="57" t="s">
        <v>160</v>
      </c>
      <c r="AR70" s="57" t="s">
        <v>160</v>
      </c>
      <c r="AS70" s="57" t="s">
        <v>160</v>
      </c>
      <c r="AT70" s="57" t="s">
        <v>160</v>
      </c>
      <c r="AU70" s="57" t="s">
        <v>160</v>
      </c>
      <c r="AV70" s="57" t="s">
        <v>160</v>
      </c>
      <c r="AW70" s="57" t="s">
        <v>160</v>
      </c>
      <c r="AX70" s="57" t="s">
        <v>160</v>
      </c>
      <c r="AY70" s="57" t="s">
        <v>160</v>
      </c>
      <c r="AZ70" s="57" t="s">
        <v>160</v>
      </c>
      <c r="BA70" s="57" t="s">
        <v>160</v>
      </c>
      <c r="BB70" s="57" t="s">
        <v>160</v>
      </c>
      <c r="BC70" s="57" t="s">
        <v>160</v>
      </c>
      <c r="BD70" s="57" t="s">
        <v>160</v>
      </c>
      <c r="BE70" s="57" t="s">
        <v>160</v>
      </c>
      <c r="BF70" s="57" t="s">
        <v>160</v>
      </c>
      <c r="BG70" s="57" t="s">
        <v>160</v>
      </c>
      <c r="BH70" s="57" t="s">
        <v>160</v>
      </c>
      <c r="BI70" s="57" t="s">
        <v>160</v>
      </c>
      <c r="BJ70" s="57" t="s">
        <v>160</v>
      </c>
      <c r="BK70" s="57" t="s">
        <v>160</v>
      </c>
      <c r="BL70" s="57" t="s">
        <v>160</v>
      </c>
      <c r="BM70" s="57" t="s">
        <v>160</v>
      </c>
    </row>
    <row r="71" spans="2:65" x14ac:dyDescent="0.25">
      <c r="B71" t="str">
        <f>+B56</f>
        <v>FABBRICATI</v>
      </c>
      <c r="C71" s="58">
        <f>+C56</f>
        <v>0.25</v>
      </c>
      <c r="F71" s="27"/>
      <c r="G71" s="27"/>
      <c r="H71" s="27">
        <f>+IF(G78=$H$5,0,1)*(SUM($H$5)*$C71)/12</f>
        <v>0</v>
      </c>
      <c r="I71" s="27">
        <f t="shared" ref="I71:BM71" si="101">+IF(H78=$H$5,0,1)*(SUM($H$5)*$C71)/12</f>
        <v>0</v>
      </c>
      <c r="J71" s="27">
        <f t="shared" si="101"/>
        <v>0</v>
      </c>
      <c r="K71" s="27">
        <f t="shared" si="101"/>
        <v>0</v>
      </c>
      <c r="L71" s="27">
        <f t="shared" si="101"/>
        <v>0</v>
      </c>
      <c r="M71" s="27">
        <f t="shared" si="101"/>
        <v>0</v>
      </c>
      <c r="N71" s="27">
        <f t="shared" si="101"/>
        <v>0</v>
      </c>
      <c r="O71" s="27">
        <f t="shared" si="101"/>
        <v>0</v>
      </c>
      <c r="P71" s="27">
        <f t="shared" si="101"/>
        <v>0</v>
      </c>
      <c r="Q71" s="27">
        <f t="shared" si="101"/>
        <v>0</v>
      </c>
      <c r="R71" s="27">
        <f t="shared" si="101"/>
        <v>0</v>
      </c>
      <c r="S71" s="27">
        <f t="shared" si="101"/>
        <v>0</v>
      </c>
      <c r="T71" s="27">
        <f t="shared" si="101"/>
        <v>0</v>
      </c>
      <c r="U71" s="27">
        <f t="shared" si="101"/>
        <v>0</v>
      </c>
      <c r="V71" s="27">
        <f t="shared" si="101"/>
        <v>0</v>
      </c>
      <c r="W71" s="27">
        <f t="shared" si="101"/>
        <v>0</v>
      </c>
      <c r="X71" s="27">
        <f t="shared" si="101"/>
        <v>0</v>
      </c>
      <c r="Y71" s="27">
        <f t="shared" si="101"/>
        <v>0</v>
      </c>
      <c r="Z71" s="27">
        <f t="shared" si="101"/>
        <v>0</v>
      </c>
      <c r="AA71" s="27">
        <f t="shared" si="101"/>
        <v>0</v>
      </c>
      <c r="AB71" s="27">
        <f t="shared" si="101"/>
        <v>0</v>
      </c>
      <c r="AC71" s="27">
        <f t="shared" si="101"/>
        <v>0</v>
      </c>
      <c r="AD71" s="27">
        <f t="shared" si="101"/>
        <v>0</v>
      </c>
      <c r="AE71" s="27">
        <f t="shared" si="101"/>
        <v>0</v>
      </c>
      <c r="AF71" s="27">
        <f t="shared" si="101"/>
        <v>0</v>
      </c>
      <c r="AG71" s="27">
        <f t="shared" si="101"/>
        <v>0</v>
      </c>
      <c r="AH71" s="27">
        <f t="shared" si="101"/>
        <v>0</v>
      </c>
      <c r="AI71" s="27">
        <f t="shared" si="101"/>
        <v>0</v>
      </c>
      <c r="AJ71" s="27">
        <f t="shared" si="101"/>
        <v>0</v>
      </c>
      <c r="AK71" s="27">
        <f t="shared" si="101"/>
        <v>0</v>
      </c>
      <c r="AL71" s="27">
        <f t="shared" si="101"/>
        <v>0</v>
      </c>
      <c r="AM71" s="27">
        <f t="shared" si="101"/>
        <v>0</v>
      </c>
      <c r="AN71" s="27">
        <f t="shared" si="101"/>
        <v>0</v>
      </c>
      <c r="AO71" s="27">
        <f t="shared" si="101"/>
        <v>0</v>
      </c>
      <c r="AP71" s="27">
        <f t="shared" si="101"/>
        <v>0</v>
      </c>
      <c r="AQ71" s="27">
        <f t="shared" si="101"/>
        <v>0</v>
      </c>
      <c r="AR71" s="27">
        <f t="shared" si="101"/>
        <v>0</v>
      </c>
      <c r="AS71" s="27">
        <f t="shared" si="101"/>
        <v>0</v>
      </c>
      <c r="AT71" s="27">
        <f t="shared" si="101"/>
        <v>0</v>
      </c>
      <c r="AU71" s="27">
        <f t="shared" si="101"/>
        <v>0</v>
      </c>
      <c r="AV71" s="27">
        <f t="shared" si="101"/>
        <v>0</v>
      </c>
      <c r="AW71" s="27">
        <f t="shared" si="101"/>
        <v>0</v>
      </c>
      <c r="AX71" s="27">
        <f t="shared" si="101"/>
        <v>0</v>
      </c>
      <c r="AY71" s="27">
        <f t="shared" si="101"/>
        <v>0</v>
      </c>
      <c r="AZ71" s="27">
        <f t="shared" si="101"/>
        <v>0</v>
      </c>
      <c r="BA71" s="27">
        <f t="shared" si="101"/>
        <v>0</v>
      </c>
      <c r="BB71" s="27">
        <f t="shared" si="101"/>
        <v>0</v>
      </c>
      <c r="BC71" s="27">
        <f t="shared" si="101"/>
        <v>0</v>
      </c>
      <c r="BD71" s="27">
        <f t="shared" si="101"/>
        <v>0</v>
      </c>
      <c r="BE71" s="27">
        <f t="shared" si="101"/>
        <v>0</v>
      </c>
      <c r="BF71" s="27">
        <f t="shared" si="101"/>
        <v>0</v>
      </c>
      <c r="BG71" s="27">
        <f t="shared" si="101"/>
        <v>0</v>
      </c>
      <c r="BH71" s="27">
        <f t="shared" si="101"/>
        <v>0</v>
      </c>
      <c r="BI71" s="27">
        <f t="shared" si="101"/>
        <v>0</v>
      </c>
      <c r="BJ71" s="27">
        <f t="shared" si="101"/>
        <v>0</v>
      </c>
      <c r="BK71" s="27">
        <f t="shared" si="101"/>
        <v>0</v>
      </c>
      <c r="BL71" s="27">
        <f t="shared" si="101"/>
        <v>0</v>
      </c>
      <c r="BM71" s="27">
        <f t="shared" si="101"/>
        <v>0</v>
      </c>
    </row>
    <row r="72" spans="2:65" x14ac:dyDescent="0.25">
      <c r="B72" t="str">
        <f t="shared" ref="B72:C76" si="102">+B57</f>
        <v>IMPIANTI E MACCHINARI</v>
      </c>
      <c r="C72" s="58">
        <f t="shared" si="102"/>
        <v>0.1</v>
      </c>
      <c r="F72" s="27"/>
      <c r="G72" s="27"/>
      <c r="H72" s="27">
        <f>+IF(G79=$H$6,0,1)*(SUM($H$6)*$C72)/12</f>
        <v>0</v>
      </c>
      <c r="I72" s="27">
        <f t="shared" ref="I72:BM72" si="103">+IF(H79=$H$6,0,1)*(SUM($H$6)*$C72)/12</f>
        <v>0</v>
      </c>
      <c r="J72" s="27">
        <f t="shared" si="103"/>
        <v>0</v>
      </c>
      <c r="K72" s="27">
        <f t="shared" si="103"/>
        <v>0</v>
      </c>
      <c r="L72" s="27">
        <f t="shared" si="103"/>
        <v>0</v>
      </c>
      <c r="M72" s="27">
        <f t="shared" si="103"/>
        <v>0</v>
      </c>
      <c r="N72" s="27">
        <f t="shared" si="103"/>
        <v>0</v>
      </c>
      <c r="O72" s="27">
        <f t="shared" si="103"/>
        <v>0</v>
      </c>
      <c r="P72" s="27">
        <f t="shared" si="103"/>
        <v>0</v>
      </c>
      <c r="Q72" s="27">
        <f t="shared" si="103"/>
        <v>0</v>
      </c>
      <c r="R72" s="27">
        <f t="shared" si="103"/>
        <v>0</v>
      </c>
      <c r="S72" s="27">
        <f t="shared" si="103"/>
        <v>0</v>
      </c>
      <c r="T72" s="27">
        <f t="shared" si="103"/>
        <v>0</v>
      </c>
      <c r="U72" s="27">
        <f t="shared" si="103"/>
        <v>0</v>
      </c>
      <c r="V72" s="27">
        <f t="shared" si="103"/>
        <v>0</v>
      </c>
      <c r="W72" s="27">
        <f t="shared" si="103"/>
        <v>0</v>
      </c>
      <c r="X72" s="27">
        <f t="shared" si="103"/>
        <v>0</v>
      </c>
      <c r="Y72" s="27">
        <f t="shared" si="103"/>
        <v>0</v>
      </c>
      <c r="Z72" s="27">
        <f t="shared" si="103"/>
        <v>0</v>
      </c>
      <c r="AA72" s="27">
        <f t="shared" si="103"/>
        <v>0</v>
      </c>
      <c r="AB72" s="27">
        <f t="shared" si="103"/>
        <v>0</v>
      </c>
      <c r="AC72" s="27">
        <f t="shared" si="103"/>
        <v>0</v>
      </c>
      <c r="AD72" s="27">
        <f t="shared" si="103"/>
        <v>0</v>
      </c>
      <c r="AE72" s="27">
        <f t="shared" si="103"/>
        <v>0</v>
      </c>
      <c r="AF72" s="27">
        <f t="shared" si="103"/>
        <v>0</v>
      </c>
      <c r="AG72" s="27">
        <f t="shared" si="103"/>
        <v>0</v>
      </c>
      <c r="AH72" s="27">
        <f t="shared" si="103"/>
        <v>0</v>
      </c>
      <c r="AI72" s="27">
        <f t="shared" si="103"/>
        <v>0</v>
      </c>
      <c r="AJ72" s="27">
        <f t="shared" si="103"/>
        <v>0</v>
      </c>
      <c r="AK72" s="27">
        <f t="shared" si="103"/>
        <v>0</v>
      </c>
      <c r="AL72" s="27">
        <f t="shared" si="103"/>
        <v>0</v>
      </c>
      <c r="AM72" s="27">
        <f t="shared" si="103"/>
        <v>0</v>
      </c>
      <c r="AN72" s="27">
        <f t="shared" si="103"/>
        <v>0</v>
      </c>
      <c r="AO72" s="27">
        <f t="shared" si="103"/>
        <v>0</v>
      </c>
      <c r="AP72" s="27">
        <f t="shared" si="103"/>
        <v>0</v>
      </c>
      <c r="AQ72" s="27">
        <f t="shared" si="103"/>
        <v>0</v>
      </c>
      <c r="AR72" s="27">
        <f t="shared" si="103"/>
        <v>0</v>
      </c>
      <c r="AS72" s="27">
        <f t="shared" si="103"/>
        <v>0</v>
      </c>
      <c r="AT72" s="27">
        <f t="shared" si="103"/>
        <v>0</v>
      </c>
      <c r="AU72" s="27">
        <f t="shared" si="103"/>
        <v>0</v>
      </c>
      <c r="AV72" s="27">
        <f t="shared" si="103"/>
        <v>0</v>
      </c>
      <c r="AW72" s="27">
        <f t="shared" si="103"/>
        <v>0</v>
      </c>
      <c r="AX72" s="27">
        <f t="shared" si="103"/>
        <v>0</v>
      </c>
      <c r="AY72" s="27">
        <f t="shared" si="103"/>
        <v>0</v>
      </c>
      <c r="AZ72" s="27">
        <f t="shared" si="103"/>
        <v>0</v>
      </c>
      <c r="BA72" s="27">
        <f t="shared" si="103"/>
        <v>0</v>
      </c>
      <c r="BB72" s="27">
        <f t="shared" si="103"/>
        <v>0</v>
      </c>
      <c r="BC72" s="27">
        <f t="shared" si="103"/>
        <v>0</v>
      </c>
      <c r="BD72" s="27">
        <f t="shared" si="103"/>
        <v>0</v>
      </c>
      <c r="BE72" s="27">
        <f t="shared" si="103"/>
        <v>0</v>
      </c>
      <c r="BF72" s="27">
        <f t="shared" si="103"/>
        <v>0</v>
      </c>
      <c r="BG72" s="27">
        <f t="shared" si="103"/>
        <v>0</v>
      </c>
      <c r="BH72" s="27">
        <f t="shared" si="103"/>
        <v>0</v>
      </c>
      <c r="BI72" s="27">
        <f t="shared" si="103"/>
        <v>0</v>
      </c>
      <c r="BJ72" s="27">
        <f t="shared" si="103"/>
        <v>0</v>
      </c>
      <c r="BK72" s="27">
        <f t="shared" si="103"/>
        <v>0</v>
      </c>
      <c r="BL72" s="27">
        <f t="shared" si="103"/>
        <v>0</v>
      </c>
      <c r="BM72" s="27">
        <f t="shared" si="103"/>
        <v>0</v>
      </c>
    </row>
    <row r="73" spans="2:65" x14ac:dyDescent="0.25">
      <c r="B73" t="str">
        <f t="shared" si="102"/>
        <v>ATTREZZATURE IND.LI E COMM.LI</v>
      </c>
      <c r="C73" s="58">
        <f t="shared" si="102"/>
        <v>0.2</v>
      </c>
      <c r="F73" s="27"/>
      <c r="G73" s="27"/>
      <c r="H73" s="27">
        <f>+IF(G80=$H$7,0,1)*(SUM($H$7)*$C73)/12</f>
        <v>0</v>
      </c>
      <c r="I73" s="27">
        <f t="shared" ref="I73:BM73" si="104">+IF(H80=$H$7,0,1)*(SUM($H$7)*$C73)/12</f>
        <v>0</v>
      </c>
      <c r="J73" s="27">
        <f t="shared" si="104"/>
        <v>0</v>
      </c>
      <c r="K73" s="27">
        <f t="shared" si="104"/>
        <v>0</v>
      </c>
      <c r="L73" s="27">
        <f t="shared" si="104"/>
        <v>0</v>
      </c>
      <c r="M73" s="27">
        <f t="shared" si="104"/>
        <v>0</v>
      </c>
      <c r="N73" s="27">
        <f t="shared" si="104"/>
        <v>0</v>
      </c>
      <c r="O73" s="27">
        <f t="shared" si="104"/>
        <v>0</v>
      </c>
      <c r="P73" s="27">
        <f t="shared" si="104"/>
        <v>0</v>
      </c>
      <c r="Q73" s="27">
        <f t="shared" si="104"/>
        <v>0</v>
      </c>
      <c r="R73" s="27">
        <f t="shared" si="104"/>
        <v>0</v>
      </c>
      <c r="S73" s="27">
        <f t="shared" si="104"/>
        <v>0</v>
      </c>
      <c r="T73" s="27">
        <f t="shared" si="104"/>
        <v>0</v>
      </c>
      <c r="U73" s="27">
        <f t="shared" si="104"/>
        <v>0</v>
      </c>
      <c r="V73" s="27">
        <f t="shared" si="104"/>
        <v>0</v>
      </c>
      <c r="W73" s="27">
        <f t="shared" si="104"/>
        <v>0</v>
      </c>
      <c r="X73" s="27">
        <f t="shared" si="104"/>
        <v>0</v>
      </c>
      <c r="Y73" s="27">
        <f t="shared" si="104"/>
        <v>0</v>
      </c>
      <c r="Z73" s="27">
        <f t="shared" si="104"/>
        <v>0</v>
      </c>
      <c r="AA73" s="27">
        <f t="shared" si="104"/>
        <v>0</v>
      </c>
      <c r="AB73" s="27">
        <f t="shared" si="104"/>
        <v>0</v>
      </c>
      <c r="AC73" s="27">
        <f t="shared" si="104"/>
        <v>0</v>
      </c>
      <c r="AD73" s="27">
        <f t="shared" si="104"/>
        <v>0</v>
      </c>
      <c r="AE73" s="27">
        <f t="shared" si="104"/>
        <v>0</v>
      </c>
      <c r="AF73" s="27">
        <f t="shared" si="104"/>
        <v>0</v>
      </c>
      <c r="AG73" s="27">
        <f t="shared" si="104"/>
        <v>0</v>
      </c>
      <c r="AH73" s="27">
        <f t="shared" si="104"/>
        <v>0</v>
      </c>
      <c r="AI73" s="27">
        <f t="shared" si="104"/>
        <v>0</v>
      </c>
      <c r="AJ73" s="27">
        <f t="shared" si="104"/>
        <v>0</v>
      </c>
      <c r="AK73" s="27">
        <f t="shared" si="104"/>
        <v>0</v>
      </c>
      <c r="AL73" s="27">
        <f t="shared" si="104"/>
        <v>0</v>
      </c>
      <c r="AM73" s="27">
        <f t="shared" si="104"/>
        <v>0</v>
      </c>
      <c r="AN73" s="27">
        <f t="shared" si="104"/>
        <v>0</v>
      </c>
      <c r="AO73" s="27">
        <f t="shared" si="104"/>
        <v>0</v>
      </c>
      <c r="AP73" s="27">
        <f t="shared" si="104"/>
        <v>0</v>
      </c>
      <c r="AQ73" s="27">
        <f t="shared" si="104"/>
        <v>0</v>
      </c>
      <c r="AR73" s="27">
        <f t="shared" si="104"/>
        <v>0</v>
      </c>
      <c r="AS73" s="27">
        <f t="shared" si="104"/>
        <v>0</v>
      </c>
      <c r="AT73" s="27">
        <f t="shared" si="104"/>
        <v>0</v>
      </c>
      <c r="AU73" s="27">
        <f t="shared" si="104"/>
        <v>0</v>
      </c>
      <c r="AV73" s="27">
        <f t="shared" si="104"/>
        <v>0</v>
      </c>
      <c r="AW73" s="27">
        <f t="shared" si="104"/>
        <v>0</v>
      </c>
      <c r="AX73" s="27">
        <f t="shared" si="104"/>
        <v>0</v>
      </c>
      <c r="AY73" s="27">
        <f t="shared" si="104"/>
        <v>0</v>
      </c>
      <c r="AZ73" s="27">
        <f t="shared" si="104"/>
        <v>0</v>
      </c>
      <c r="BA73" s="27">
        <f t="shared" si="104"/>
        <v>0</v>
      </c>
      <c r="BB73" s="27">
        <f t="shared" si="104"/>
        <v>0</v>
      </c>
      <c r="BC73" s="27">
        <f t="shared" si="104"/>
        <v>0</v>
      </c>
      <c r="BD73" s="27">
        <f t="shared" si="104"/>
        <v>0</v>
      </c>
      <c r="BE73" s="27">
        <f t="shared" si="104"/>
        <v>0</v>
      </c>
      <c r="BF73" s="27">
        <f t="shared" si="104"/>
        <v>0</v>
      </c>
      <c r="BG73" s="27">
        <f t="shared" si="104"/>
        <v>0</v>
      </c>
      <c r="BH73" s="27">
        <f t="shared" si="104"/>
        <v>0</v>
      </c>
      <c r="BI73" s="27">
        <f t="shared" si="104"/>
        <v>0</v>
      </c>
      <c r="BJ73" s="27">
        <f t="shared" si="104"/>
        <v>0</v>
      </c>
      <c r="BK73" s="27">
        <f t="shared" si="104"/>
        <v>0</v>
      </c>
      <c r="BL73" s="27">
        <f t="shared" si="104"/>
        <v>0</v>
      </c>
      <c r="BM73" s="27">
        <f t="shared" si="104"/>
        <v>0</v>
      </c>
    </row>
    <row r="74" spans="2:65" x14ac:dyDescent="0.25">
      <c r="B74" t="str">
        <f t="shared" si="102"/>
        <v>COSTI D'IMPIANTO E AMPLIAMENTO</v>
      </c>
      <c r="C74" s="58">
        <f t="shared" si="102"/>
        <v>0.5</v>
      </c>
      <c r="F74" s="27"/>
      <c r="G74" s="27"/>
      <c r="H74" s="27">
        <f>+IF(G81=$H$8,0,1)*(SUM($H$8)*$C74)/12</f>
        <v>0</v>
      </c>
      <c r="I74" s="27">
        <f t="shared" ref="I74:BM74" si="105">+IF(H81=$H$8,0,1)*(SUM($H$8)*$C74)/12</f>
        <v>0</v>
      </c>
      <c r="J74" s="27">
        <f t="shared" si="105"/>
        <v>0</v>
      </c>
      <c r="K74" s="27">
        <f t="shared" si="105"/>
        <v>0</v>
      </c>
      <c r="L74" s="27">
        <f t="shared" si="105"/>
        <v>0</v>
      </c>
      <c r="M74" s="27">
        <f t="shared" si="105"/>
        <v>0</v>
      </c>
      <c r="N74" s="27">
        <f t="shared" si="105"/>
        <v>0</v>
      </c>
      <c r="O74" s="27">
        <f t="shared" si="105"/>
        <v>0</v>
      </c>
      <c r="P74" s="27">
        <f t="shared" si="105"/>
        <v>0</v>
      </c>
      <c r="Q74" s="27">
        <f t="shared" si="105"/>
        <v>0</v>
      </c>
      <c r="R74" s="27">
        <f t="shared" si="105"/>
        <v>0</v>
      </c>
      <c r="S74" s="27">
        <f t="shared" si="105"/>
        <v>0</v>
      </c>
      <c r="T74" s="27">
        <f t="shared" si="105"/>
        <v>0</v>
      </c>
      <c r="U74" s="27">
        <f t="shared" si="105"/>
        <v>0</v>
      </c>
      <c r="V74" s="27">
        <f t="shared" si="105"/>
        <v>0</v>
      </c>
      <c r="W74" s="27">
        <f t="shared" si="105"/>
        <v>0</v>
      </c>
      <c r="X74" s="27">
        <f t="shared" si="105"/>
        <v>0</v>
      </c>
      <c r="Y74" s="27">
        <f t="shared" si="105"/>
        <v>0</v>
      </c>
      <c r="Z74" s="27">
        <f t="shared" si="105"/>
        <v>0</v>
      </c>
      <c r="AA74" s="27">
        <f t="shared" si="105"/>
        <v>0</v>
      </c>
      <c r="AB74" s="27">
        <f t="shared" si="105"/>
        <v>0</v>
      </c>
      <c r="AC74" s="27">
        <f t="shared" si="105"/>
        <v>0</v>
      </c>
      <c r="AD74" s="27">
        <f t="shared" si="105"/>
        <v>0</v>
      </c>
      <c r="AE74" s="27">
        <f t="shared" si="105"/>
        <v>0</v>
      </c>
      <c r="AF74" s="27">
        <f t="shared" si="105"/>
        <v>0</v>
      </c>
      <c r="AG74" s="27">
        <f t="shared" si="105"/>
        <v>0</v>
      </c>
      <c r="AH74" s="27">
        <f t="shared" si="105"/>
        <v>0</v>
      </c>
      <c r="AI74" s="27">
        <f t="shared" si="105"/>
        <v>0</v>
      </c>
      <c r="AJ74" s="27">
        <f t="shared" si="105"/>
        <v>0</v>
      </c>
      <c r="AK74" s="27">
        <f t="shared" si="105"/>
        <v>0</v>
      </c>
      <c r="AL74" s="27">
        <f t="shared" si="105"/>
        <v>0</v>
      </c>
      <c r="AM74" s="27">
        <f t="shared" si="105"/>
        <v>0</v>
      </c>
      <c r="AN74" s="27">
        <f t="shared" si="105"/>
        <v>0</v>
      </c>
      <c r="AO74" s="27">
        <f t="shared" si="105"/>
        <v>0</v>
      </c>
      <c r="AP74" s="27">
        <f t="shared" si="105"/>
        <v>0</v>
      </c>
      <c r="AQ74" s="27">
        <f t="shared" si="105"/>
        <v>0</v>
      </c>
      <c r="AR74" s="27">
        <f t="shared" si="105"/>
        <v>0</v>
      </c>
      <c r="AS74" s="27">
        <f t="shared" si="105"/>
        <v>0</v>
      </c>
      <c r="AT74" s="27">
        <f t="shared" si="105"/>
        <v>0</v>
      </c>
      <c r="AU74" s="27">
        <f t="shared" si="105"/>
        <v>0</v>
      </c>
      <c r="AV74" s="27">
        <f t="shared" si="105"/>
        <v>0</v>
      </c>
      <c r="AW74" s="27">
        <f t="shared" si="105"/>
        <v>0</v>
      </c>
      <c r="AX74" s="27">
        <f t="shared" si="105"/>
        <v>0</v>
      </c>
      <c r="AY74" s="27">
        <f t="shared" si="105"/>
        <v>0</v>
      </c>
      <c r="AZ74" s="27">
        <f t="shared" si="105"/>
        <v>0</v>
      </c>
      <c r="BA74" s="27">
        <f t="shared" si="105"/>
        <v>0</v>
      </c>
      <c r="BB74" s="27">
        <f t="shared" si="105"/>
        <v>0</v>
      </c>
      <c r="BC74" s="27">
        <f t="shared" si="105"/>
        <v>0</v>
      </c>
      <c r="BD74" s="27">
        <f t="shared" si="105"/>
        <v>0</v>
      </c>
      <c r="BE74" s="27">
        <f t="shared" si="105"/>
        <v>0</v>
      </c>
      <c r="BF74" s="27">
        <f t="shared" si="105"/>
        <v>0</v>
      </c>
      <c r="BG74" s="27">
        <f t="shared" si="105"/>
        <v>0</v>
      </c>
      <c r="BH74" s="27">
        <f t="shared" si="105"/>
        <v>0</v>
      </c>
      <c r="BI74" s="27">
        <f t="shared" si="105"/>
        <v>0</v>
      </c>
      <c r="BJ74" s="27">
        <f t="shared" si="105"/>
        <v>0</v>
      </c>
      <c r="BK74" s="27">
        <f t="shared" si="105"/>
        <v>0</v>
      </c>
      <c r="BL74" s="27">
        <f t="shared" si="105"/>
        <v>0</v>
      </c>
      <c r="BM74" s="27">
        <f t="shared" si="105"/>
        <v>0</v>
      </c>
    </row>
    <row r="75" spans="2:65" x14ac:dyDescent="0.25">
      <c r="B75" t="str">
        <f t="shared" si="102"/>
        <v>FEE D'INGRESSO</v>
      </c>
      <c r="C75" s="58">
        <f t="shared" si="102"/>
        <v>0.2</v>
      </c>
      <c r="F75" s="27"/>
      <c r="G75" s="27"/>
      <c r="H75" s="27">
        <f>+IF(G82=$H$9,0,1)*(SUM($H$9)*$C75)/12</f>
        <v>0</v>
      </c>
      <c r="I75" s="27">
        <f t="shared" ref="I75:BM75" si="106">+IF(H82=$H$9,0,1)*(SUM($H$9)*$C75)/12</f>
        <v>0</v>
      </c>
      <c r="J75" s="27">
        <f t="shared" si="106"/>
        <v>0</v>
      </c>
      <c r="K75" s="27">
        <f t="shared" si="106"/>
        <v>0</v>
      </c>
      <c r="L75" s="27">
        <f t="shared" si="106"/>
        <v>0</v>
      </c>
      <c r="M75" s="27">
        <f t="shared" si="106"/>
        <v>0</v>
      </c>
      <c r="N75" s="27">
        <f t="shared" si="106"/>
        <v>0</v>
      </c>
      <c r="O75" s="27">
        <f t="shared" si="106"/>
        <v>0</v>
      </c>
      <c r="P75" s="27">
        <f t="shared" si="106"/>
        <v>0</v>
      </c>
      <c r="Q75" s="27">
        <f t="shared" si="106"/>
        <v>0</v>
      </c>
      <c r="R75" s="27">
        <f t="shared" si="106"/>
        <v>0</v>
      </c>
      <c r="S75" s="27">
        <f t="shared" si="106"/>
        <v>0</v>
      </c>
      <c r="T75" s="27">
        <f t="shared" si="106"/>
        <v>0</v>
      </c>
      <c r="U75" s="27">
        <f t="shared" si="106"/>
        <v>0</v>
      </c>
      <c r="V75" s="27">
        <f t="shared" si="106"/>
        <v>0</v>
      </c>
      <c r="W75" s="27">
        <f t="shared" si="106"/>
        <v>0</v>
      </c>
      <c r="X75" s="27">
        <f t="shared" si="106"/>
        <v>0</v>
      </c>
      <c r="Y75" s="27">
        <f t="shared" si="106"/>
        <v>0</v>
      </c>
      <c r="Z75" s="27">
        <f t="shared" si="106"/>
        <v>0</v>
      </c>
      <c r="AA75" s="27">
        <f t="shared" si="106"/>
        <v>0</v>
      </c>
      <c r="AB75" s="27">
        <f t="shared" si="106"/>
        <v>0</v>
      </c>
      <c r="AC75" s="27">
        <f t="shared" si="106"/>
        <v>0</v>
      </c>
      <c r="AD75" s="27">
        <f t="shared" si="106"/>
        <v>0</v>
      </c>
      <c r="AE75" s="27">
        <f t="shared" si="106"/>
        <v>0</v>
      </c>
      <c r="AF75" s="27">
        <f t="shared" si="106"/>
        <v>0</v>
      </c>
      <c r="AG75" s="27">
        <f t="shared" si="106"/>
        <v>0</v>
      </c>
      <c r="AH75" s="27">
        <f t="shared" si="106"/>
        <v>0</v>
      </c>
      <c r="AI75" s="27">
        <f t="shared" si="106"/>
        <v>0</v>
      </c>
      <c r="AJ75" s="27">
        <f t="shared" si="106"/>
        <v>0</v>
      </c>
      <c r="AK75" s="27">
        <f t="shared" si="106"/>
        <v>0</v>
      </c>
      <c r="AL75" s="27">
        <f t="shared" si="106"/>
        <v>0</v>
      </c>
      <c r="AM75" s="27">
        <f t="shared" si="106"/>
        <v>0</v>
      </c>
      <c r="AN75" s="27">
        <f t="shared" si="106"/>
        <v>0</v>
      </c>
      <c r="AO75" s="27">
        <f t="shared" si="106"/>
        <v>0</v>
      </c>
      <c r="AP75" s="27">
        <f t="shared" si="106"/>
        <v>0</v>
      </c>
      <c r="AQ75" s="27">
        <f t="shared" si="106"/>
        <v>0</v>
      </c>
      <c r="AR75" s="27">
        <f t="shared" si="106"/>
        <v>0</v>
      </c>
      <c r="AS75" s="27">
        <f t="shared" si="106"/>
        <v>0</v>
      </c>
      <c r="AT75" s="27">
        <f t="shared" si="106"/>
        <v>0</v>
      </c>
      <c r="AU75" s="27">
        <f t="shared" si="106"/>
        <v>0</v>
      </c>
      <c r="AV75" s="27">
        <f t="shared" si="106"/>
        <v>0</v>
      </c>
      <c r="AW75" s="27">
        <f t="shared" si="106"/>
        <v>0</v>
      </c>
      <c r="AX75" s="27">
        <f t="shared" si="106"/>
        <v>0</v>
      </c>
      <c r="AY75" s="27">
        <f t="shared" si="106"/>
        <v>0</v>
      </c>
      <c r="AZ75" s="27">
        <f t="shared" si="106"/>
        <v>0</v>
      </c>
      <c r="BA75" s="27">
        <f t="shared" si="106"/>
        <v>0</v>
      </c>
      <c r="BB75" s="27">
        <f t="shared" si="106"/>
        <v>0</v>
      </c>
      <c r="BC75" s="27">
        <f t="shared" si="106"/>
        <v>0</v>
      </c>
      <c r="BD75" s="27">
        <f t="shared" si="106"/>
        <v>0</v>
      </c>
      <c r="BE75" s="27">
        <f t="shared" si="106"/>
        <v>0</v>
      </c>
      <c r="BF75" s="27">
        <f t="shared" si="106"/>
        <v>0</v>
      </c>
      <c r="BG75" s="27">
        <f t="shared" si="106"/>
        <v>0</v>
      </c>
      <c r="BH75" s="27">
        <f t="shared" si="106"/>
        <v>0</v>
      </c>
      <c r="BI75" s="27">
        <f t="shared" si="106"/>
        <v>0</v>
      </c>
      <c r="BJ75" s="27">
        <f t="shared" si="106"/>
        <v>0</v>
      </c>
      <c r="BK75" s="27">
        <f t="shared" si="106"/>
        <v>0</v>
      </c>
      <c r="BL75" s="27">
        <f t="shared" si="106"/>
        <v>0</v>
      </c>
      <c r="BM75" s="27">
        <f t="shared" si="106"/>
        <v>0</v>
      </c>
    </row>
    <row r="76" spans="2:65" x14ac:dyDescent="0.25">
      <c r="B76" t="str">
        <f t="shared" si="102"/>
        <v>ALTRE IMM.NI IMMATERIALI</v>
      </c>
      <c r="C76" s="58">
        <f t="shared" si="102"/>
        <v>0.25</v>
      </c>
      <c r="F76" s="27"/>
      <c r="G76" s="27"/>
      <c r="H76" s="27">
        <f>+IF(G83=$H$10,0,1)*(SUM($H$10)*$C76)/12</f>
        <v>0</v>
      </c>
      <c r="I76" s="27">
        <f t="shared" ref="I76:BM76" si="107">+IF(H83=$H$10,0,1)*(SUM($H$10)*$C76)/12</f>
        <v>0</v>
      </c>
      <c r="J76" s="27">
        <f t="shared" si="107"/>
        <v>0</v>
      </c>
      <c r="K76" s="27">
        <f t="shared" si="107"/>
        <v>0</v>
      </c>
      <c r="L76" s="27">
        <f t="shared" si="107"/>
        <v>0</v>
      </c>
      <c r="M76" s="27">
        <f t="shared" si="107"/>
        <v>0</v>
      </c>
      <c r="N76" s="27">
        <f t="shared" si="107"/>
        <v>0</v>
      </c>
      <c r="O76" s="27">
        <f t="shared" si="107"/>
        <v>0</v>
      </c>
      <c r="P76" s="27">
        <f t="shared" si="107"/>
        <v>0</v>
      </c>
      <c r="Q76" s="27">
        <f t="shared" si="107"/>
        <v>0</v>
      </c>
      <c r="R76" s="27">
        <f t="shared" si="107"/>
        <v>0</v>
      </c>
      <c r="S76" s="27">
        <f t="shared" si="107"/>
        <v>0</v>
      </c>
      <c r="T76" s="27">
        <f t="shared" si="107"/>
        <v>0</v>
      </c>
      <c r="U76" s="27">
        <f t="shared" si="107"/>
        <v>0</v>
      </c>
      <c r="V76" s="27">
        <f t="shared" si="107"/>
        <v>0</v>
      </c>
      <c r="W76" s="27">
        <f t="shared" si="107"/>
        <v>0</v>
      </c>
      <c r="X76" s="27">
        <f t="shared" si="107"/>
        <v>0</v>
      </c>
      <c r="Y76" s="27">
        <f t="shared" si="107"/>
        <v>0</v>
      </c>
      <c r="Z76" s="27">
        <f t="shared" si="107"/>
        <v>0</v>
      </c>
      <c r="AA76" s="27">
        <f t="shared" si="107"/>
        <v>0</v>
      </c>
      <c r="AB76" s="27">
        <f t="shared" si="107"/>
        <v>0</v>
      </c>
      <c r="AC76" s="27">
        <f t="shared" si="107"/>
        <v>0</v>
      </c>
      <c r="AD76" s="27">
        <f t="shared" si="107"/>
        <v>0</v>
      </c>
      <c r="AE76" s="27">
        <f t="shared" si="107"/>
        <v>0</v>
      </c>
      <c r="AF76" s="27">
        <f t="shared" si="107"/>
        <v>0</v>
      </c>
      <c r="AG76" s="27">
        <f t="shared" si="107"/>
        <v>0</v>
      </c>
      <c r="AH76" s="27">
        <f t="shared" si="107"/>
        <v>0</v>
      </c>
      <c r="AI76" s="27">
        <f t="shared" si="107"/>
        <v>0</v>
      </c>
      <c r="AJ76" s="27">
        <f t="shared" si="107"/>
        <v>0</v>
      </c>
      <c r="AK76" s="27">
        <f t="shared" si="107"/>
        <v>0</v>
      </c>
      <c r="AL76" s="27">
        <f t="shared" si="107"/>
        <v>0</v>
      </c>
      <c r="AM76" s="27">
        <f t="shared" si="107"/>
        <v>0</v>
      </c>
      <c r="AN76" s="27">
        <f t="shared" si="107"/>
        <v>0</v>
      </c>
      <c r="AO76" s="27">
        <f t="shared" si="107"/>
        <v>0</v>
      </c>
      <c r="AP76" s="27">
        <f t="shared" si="107"/>
        <v>0</v>
      </c>
      <c r="AQ76" s="27">
        <f t="shared" si="107"/>
        <v>0</v>
      </c>
      <c r="AR76" s="27">
        <f t="shared" si="107"/>
        <v>0</v>
      </c>
      <c r="AS76" s="27">
        <f t="shared" si="107"/>
        <v>0</v>
      </c>
      <c r="AT76" s="27">
        <f t="shared" si="107"/>
        <v>0</v>
      </c>
      <c r="AU76" s="27">
        <f t="shared" si="107"/>
        <v>0</v>
      </c>
      <c r="AV76" s="27">
        <f t="shared" si="107"/>
        <v>0</v>
      </c>
      <c r="AW76" s="27">
        <f t="shared" si="107"/>
        <v>0</v>
      </c>
      <c r="AX76" s="27">
        <f t="shared" si="107"/>
        <v>0</v>
      </c>
      <c r="AY76" s="27">
        <f t="shared" si="107"/>
        <v>0</v>
      </c>
      <c r="AZ76" s="27">
        <f t="shared" si="107"/>
        <v>0</v>
      </c>
      <c r="BA76" s="27">
        <f t="shared" si="107"/>
        <v>0</v>
      </c>
      <c r="BB76" s="27">
        <f t="shared" si="107"/>
        <v>0</v>
      </c>
      <c r="BC76" s="27">
        <f t="shared" si="107"/>
        <v>0</v>
      </c>
      <c r="BD76" s="27">
        <f t="shared" si="107"/>
        <v>0</v>
      </c>
      <c r="BE76" s="27">
        <f t="shared" si="107"/>
        <v>0</v>
      </c>
      <c r="BF76" s="27">
        <f t="shared" si="107"/>
        <v>0</v>
      </c>
      <c r="BG76" s="27">
        <f t="shared" si="107"/>
        <v>0</v>
      </c>
      <c r="BH76" s="27">
        <f t="shared" si="107"/>
        <v>0</v>
      </c>
      <c r="BI76" s="27">
        <f t="shared" si="107"/>
        <v>0</v>
      </c>
      <c r="BJ76" s="27">
        <f t="shared" si="107"/>
        <v>0</v>
      </c>
      <c r="BK76" s="27">
        <f t="shared" si="107"/>
        <v>0</v>
      </c>
      <c r="BL76" s="27">
        <f t="shared" si="107"/>
        <v>0</v>
      </c>
      <c r="BM76" s="27">
        <f t="shared" si="107"/>
        <v>0</v>
      </c>
    </row>
    <row r="77" spans="2:65" ht="30" x14ac:dyDescent="0.25">
      <c r="C77" s="57"/>
      <c r="F77" s="57" t="s">
        <v>161</v>
      </c>
      <c r="G77" s="57" t="s">
        <v>161</v>
      </c>
      <c r="H77" s="57" t="s">
        <v>161</v>
      </c>
      <c r="I77" s="57" t="s">
        <v>161</v>
      </c>
      <c r="J77" s="57" t="s">
        <v>161</v>
      </c>
      <c r="K77" s="57" t="s">
        <v>161</v>
      </c>
      <c r="L77" s="57" t="s">
        <v>161</v>
      </c>
      <c r="M77" s="57" t="s">
        <v>161</v>
      </c>
      <c r="N77" s="57" t="s">
        <v>161</v>
      </c>
      <c r="O77" s="57" t="s">
        <v>161</v>
      </c>
      <c r="P77" s="57" t="s">
        <v>161</v>
      </c>
      <c r="Q77" s="57" t="s">
        <v>161</v>
      </c>
      <c r="R77" s="57" t="s">
        <v>161</v>
      </c>
      <c r="S77" s="57" t="s">
        <v>161</v>
      </c>
      <c r="T77" s="57" t="s">
        <v>161</v>
      </c>
      <c r="U77" s="57" t="s">
        <v>161</v>
      </c>
      <c r="V77" s="57" t="s">
        <v>161</v>
      </c>
      <c r="W77" s="57" t="s">
        <v>161</v>
      </c>
      <c r="X77" s="57" t="s">
        <v>161</v>
      </c>
      <c r="Y77" s="57" t="s">
        <v>161</v>
      </c>
      <c r="Z77" s="57" t="s">
        <v>161</v>
      </c>
      <c r="AA77" s="57" t="s">
        <v>161</v>
      </c>
      <c r="AB77" s="57" t="s">
        <v>161</v>
      </c>
      <c r="AC77" s="57" t="s">
        <v>161</v>
      </c>
      <c r="AD77" s="57" t="s">
        <v>161</v>
      </c>
      <c r="AE77" s="57" t="s">
        <v>161</v>
      </c>
      <c r="AF77" s="57" t="s">
        <v>161</v>
      </c>
      <c r="AG77" s="57" t="s">
        <v>161</v>
      </c>
      <c r="AH77" s="57" t="s">
        <v>161</v>
      </c>
      <c r="AI77" s="57" t="s">
        <v>161</v>
      </c>
      <c r="AJ77" s="57" t="s">
        <v>161</v>
      </c>
      <c r="AK77" s="57" t="s">
        <v>161</v>
      </c>
      <c r="AL77" s="57" t="s">
        <v>161</v>
      </c>
      <c r="AM77" s="57" t="s">
        <v>161</v>
      </c>
      <c r="AN77" s="57" t="s">
        <v>161</v>
      </c>
      <c r="AO77" s="57" t="s">
        <v>161</v>
      </c>
      <c r="AP77" s="57" t="s">
        <v>161</v>
      </c>
      <c r="AQ77" s="57" t="s">
        <v>161</v>
      </c>
      <c r="AR77" s="57" t="s">
        <v>161</v>
      </c>
      <c r="AS77" s="57" t="s">
        <v>161</v>
      </c>
      <c r="AT77" s="57" t="s">
        <v>161</v>
      </c>
      <c r="AU77" s="57" t="s">
        <v>161</v>
      </c>
      <c r="AV77" s="57" t="s">
        <v>161</v>
      </c>
      <c r="AW77" s="57" t="s">
        <v>161</v>
      </c>
      <c r="AX77" s="57" t="s">
        <v>161</v>
      </c>
      <c r="AY77" s="57" t="s">
        <v>161</v>
      </c>
      <c r="AZ77" s="57" t="s">
        <v>161</v>
      </c>
      <c r="BA77" s="57" t="s">
        <v>161</v>
      </c>
      <c r="BB77" s="57" t="s">
        <v>161</v>
      </c>
      <c r="BC77" s="57" t="s">
        <v>161</v>
      </c>
      <c r="BD77" s="57" t="s">
        <v>161</v>
      </c>
      <c r="BE77" s="57" t="s">
        <v>161</v>
      </c>
      <c r="BF77" s="57" t="s">
        <v>161</v>
      </c>
      <c r="BG77" s="57" t="s">
        <v>161</v>
      </c>
      <c r="BH77" s="57" t="s">
        <v>161</v>
      </c>
      <c r="BI77" s="57" t="s">
        <v>161</v>
      </c>
      <c r="BJ77" s="57" t="s">
        <v>161</v>
      </c>
      <c r="BK77" s="57" t="s">
        <v>161</v>
      </c>
      <c r="BL77" s="57" t="s">
        <v>161</v>
      </c>
      <c r="BM77" s="57" t="s">
        <v>161</v>
      </c>
    </row>
    <row r="78" spans="2:65" x14ac:dyDescent="0.25">
      <c r="B78" t="str">
        <f>+B71</f>
        <v>FABBRICATI</v>
      </c>
      <c r="C78" s="58"/>
      <c r="F78" s="27"/>
      <c r="G78" s="27"/>
      <c r="H78" s="27">
        <f t="shared" ref="H78:BM82" si="108">+G78+H71</f>
        <v>0</v>
      </c>
      <c r="I78" s="27">
        <f t="shared" si="108"/>
        <v>0</v>
      </c>
      <c r="J78" s="27">
        <f t="shared" si="108"/>
        <v>0</v>
      </c>
      <c r="K78" s="27">
        <f t="shared" si="108"/>
        <v>0</v>
      </c>
      <c r="L78" s="27">
        <f t="shared" si="108"/>
        <v>0</v>
      </c>
      <c r="M78" s="27">
        <f t="shared" si="108"/>
        <v>0</v>
      </c>
      <c r="N78" s="27">
        <f t="shared" si="108"/>
        <v>0</v>
      </c>
      <c r="O78" s="27">
        <f t="shared" si="108"/>
        <v>0</v>
      </c>
      <c r="P78" s="27">
        <f t="shared" si="108"/>
        <v>0</v>
      </c>
      <c r="Q78" s="27">
        <f t="shared" si="108"/>
        <v>0</v>
      </c>
      <c r="R78" s="27">
        <f t="shared" si="108"/>
        <v>0</v>
      </c>
      <c r="S78" s="27">
        <f t="shared" si="108"/>
        <v>0</v>
      </c>
      <c r="T78" s="27">
        <f t="shared" si="108"/>
        <v>0</v>
      </c>
      <c r="U78" s="27">
        <f t="shared" si="108"/>
        <v>0</v>
      </c>
      <c r="V78" s="27">
        <f t="shared" si="108"/>
        <v>0</v>
      </c>
      <c r="W78" s="27">
        <f t="shared" si="108"/>
        <v>0</v>
      </c>
      <c r="X78" s="27">
        <f t="shared" si="108"/>
        <v>0</v>
      </c>
      <c r="Y78" s="27">
        <f t="shared" si="108"/>
        <v>0</v>
      </c>
      <c r="Z78" s="27">
        <f t="shared" si="108"/>
        <v>0</v>
      </c>
      <c r="AA78" s="27">
        <f t="shared" si="108"/>
        <v>0</v>
      </c>
      <c r="AB78" s="27">
        <f t="shared" si="108"/>
        <v>0</v>
      </c>
      <c r="AC78" s="27">
        <f t="shared" si="108"/>
        <v>0</v>
      </c>
      <c r="AD78" s="27">
        <f t="shared" si="108"/>
        <v>0</v>
      </c>
      <c r="AE78" s="27">
        <f t="shared" si="108"/>
        <v>0</v>
      </c>
      <c r="AF78" s="27">
        <f t="shared" si="108"/>
        <v>0</v>
      </c>
      <c r="AG78" s="27">
        <f t="shared" si="108"/>
        <v>0</v>
      </c>
      <c r="AH78" s="27">
        <f t="shared" si="108"/>
        <v>0</v>
      </c>
      <c r="AI78" s="27">
        <f t="shared" si="108"/>
        <v>0</v>
      </c>
      <c r="AJ78" s="27">
        <f t="shared" si="108"/>
        <v>0</v>
      </c>
      <c r="AK78" s="27">
        <f t="shared" si="108"/>
        <v>0</v>
      </c>
      <c r="AL78" s="27">
        <f t="shared" si="108"/>
        <v>0</v>
      </c>
      <c r="AM78" s="27">
        <f t="shared" si="108"/>
        <v>0</v>
      </c>
      <c r="AN78" s="27">
        <f t="shared" si="108"/>
        <v>0</v>
      </c>
      <c r="AO78" s="27">
        <f t="shared" si="108"/>
        <v>0</v>
      </c>
      <c r="AP78" s="27">
        <f t="shared" si="108"/>
        <v>0</v>
      </c>
      <c r="AQ78" s="27">
        <f t="shared" si="108"/>
        <v>0</v>
      </c>
      <c r="AR78" s="27">
        <f t="shared" si="108"/>
        <v>0</v>
      </c>
      <c r="AS78" s="27">
        <f t="shared" si="108"/>
        <v>0</v>
      </c>
      <c r="AT78" s="27">
        <f t="shared" si="108"/>
        <v>0</v>
      </c>
      <c r="AU78" s="27">
        <f t="shared" si="108"/>
        <v>0</v>
      </c>
      <c r="AV78" s="27">
        <f t="shared" si="108"/>
        <v>0</v>
      </c>
      <c r="AW78" s="27">
        <f t="shared" si="108"/>
        <v>0</v>
      </c>
      <c r="AX78" s="27">
        <f t="shared" si="108"/>
        <v>0</v>
      </c>
      <c r="AY78" s="27">
        <f t="shared" si="108"/>
        <v>0</v>
      </c>
      <c r="AZ78" s="27">
        <f t="shared" si="108"/>
        <v>0</v>
      </c>
      <c r="BA78" s="27">
        <f t="shared" si="108"/>
        <v>0</v>
      </c>
      <c r="BB78" s="27">
        <f t="shared" si="108"/>
        <v>0</v>
      </c>
      <c r="BC78" s="27">
        <f t="shared" si="108"/>
        <v>0</v>
      </c>
      <c r="BD78" s="27">
        <f t="shared" si="108"/>
        <v>0</v>
      </c>
      <c r="BE78" s="27">
        <f t="shared" si="108"/>
        <v>0</v>
      </c>
      <c r="BF78" s="27">
        <f t="shared" si="108"/>
        <v>0</v>
      </c>
      <c r="BG78" s="27">
        <f t="shared" si="108"/>
        <v>0</v>
      </c>
      <c r="BH78" s="27">
        <f t="shared" si="108"/>
        <v>0</v>
      </c>
      <c r="BI78" s="27">
        <f t="shared" si="108"/>
        <v>0</v>
      </c>
      <c r="BJ78" s="27">
        <f t="shared" si="108"/>
        <v>0</v>
      </c>
      <c r="BK78" s="27">
        <f t="shared" si="108"/>
        <v>0</v>
      </c>
      <c r="BL78" s="27">
        <f t="shared" si="108"/>
        <v>0</v>
      </c>
      <c r="BM78" s="27">
        <f t="shared" si="108"/>
        <v>0</v>
      </c>
    </row>
    <row r="79" spans="2:65" x14ac:dyDescent="0.25">
      <c r="B79" t="str">
        <f t="shared" ref="B79:B82" si="109">+B72</f>
        <v>IMPIANTI E MACCHINARI</v>
      </c>
      <c r="C79" s="58"/>
      <c r="F79" s="27"/>
      <c r="G79" s="27"/>
      <c r="H79" s="27">
        <f t="shared" si="108"/>
        <v>0</v>
      </c>
      <c r="I79" s="27">
        <f t="shared" si="108"/>
        <v>0</v>
      </c>
      <c r="J79" s="27">
        <f t="shared" si="108"/>
        <v>0</v>
      </c>
      <c r="K79" s="27">
        <f t="shared" si="108"/>
        <v>0</v>
      </c>
      <c r="L79" s="27">
        <f t="shared" si="108"/>
        <v>0</v>
      </c>
      <c r="M79" s="27">
        <f t="shared" si="108"/>
        <v>0</v>
      </c>
      <c r="N79" s="27">
        <f t="shared" si="108"/>
        <v>0</v>
      </c>
      <c r="O79" s="27">
        <f t="shared" si="108"/>
        <v>0</v>
      </c>
      <c r="P79" s="27">
        <f t="shared" si="108"/>
        <v>0</v>
      </c>
      <c r="Q79" s="27">
        <f t="shared" si="108"/>
        <v>0</v>
      </c>
      <c r="R79" s="27">
        <f t="shared" si="108"/>
        <v>0</v>
      </c>
      <c r="S79" s="27">
        <f t="shared" si="108"/>
        <v>0</v>
      </c>
      <c r="T79" s="27">
        <f t="shared" si="108"/>
        <v>0</v>
      </c>
      <c r="U79" s="27">
        <f t="shared" si="108"/>
        <v>0</v>
      </c>
      <c r="V79" s="27">
        <f t="shared" si="108"/>
        <v>0</v>
      </c>
      <c r="W79" s="27">
        <f t="shared" si="108"/>
        <v>0</v>
      </c>
      <c r="X79" s="27">
        <f t="shared" si="108"/>
        <v>0</v>
      </c>
      <c r="Y79" s="27">
        <f t="shared" si="108"/>
        <v>0</v>
      </c>
      <c r="Z79" s="27">
        <f t="shared" si="108"/>
        <v>0</v>
      </c>
      <c r="AA79" s="27">
        <f t="shared" si="108"/>
        <v>0</v>
      </c>
      <c r="AB79" s="27">
        <f t="shared" si="108"/>
        <v>0</v>
      </c>
      <c r="AC79" s="27">
        <f t="shared" si="108"/>
        <v>0</v>
      </c>
      <c r="AD79" s="27">
        <f t="shared" si="108"/>
        <v>0</v>
      </c>
      <c r="AE79" s="27">
        <f t="shared" si="108"/>
        <v>0</v>
      </c>
      <c r="AF79" s="27">
        <f t="shared" si="108"/>
        <v>0</v>
      </c>
      <c r="AG79" s="27">
        <f t="shared" si="108"/>
        <v>0</v>
      </c>
      <c r="AH79" s="27">
        <f t="shared" si="108"/>
        <v>0</v>
      </c>
      <c r="AI79" s="27">
        <f t="shared" si="108"/>
        <v>0</v>
      </c>
      <c r="AJ79" s="27">
        <f t="shared" si="108"/>
        <v>0</v>
      </c>
      <c r="AK79" s="27">
        <f t="shared" si="108"/>
        <v>0</v>
      </c>
      <c r="AL79" s="27">
        <f t="shared" si="108"/>
        <v>0</v>
      </c>
      <c r="AM79" s="27">
        <f t="shared" si="108"/>
        <v>0</v>
      </c>
      <c r="AN79" s="27">
        <f t="shared" si="108"/>
        <v>0</v>
      </c>
      <c r="AO79" s="27">
        <f t="shared" si="108"/>
        <v>0</v>
      </c>
      <c r="AP79" s="27">
        <f t="shared" si="108"/>
        <v>0</v>
      </c>
      <c r="AQ79" s="27">
        <f t="shared" si="108"/>
        <v>0</v>
      </c>
      <c r="AR79" s="27">
        <f t="shared" si="108"/>
        <v>0</v>
      </c>
      <c r="AS79" s="27">
        <f t="shared" si="108"/>
        <v>0</v>
      </c>
      <c r="AT79" s="27">
        <f t="shared" si="108"/>
        <v>0</v>
      </c>
      <c r="AU79" s="27">
        <f t="shared" si="108"/>
        <v>0</v>
      </c>
      <c r="AV79" s="27">
        <f t="shared" si="108"/>
        <v>0</v>
      </c>
      <c r="AW79" s="27">
        <f t="shared" si="108"/>
        <v>0</v>
      </c>
      <c r="AX79" s="27">
        <f t="shared" si="108"/>
        <v>0</v>
      </c>
      <c r="AY79" s="27">
        <f t="shared" si="108"/>
        <v>0</v>
      </c>
      <c r="AZ79" s="27">
        <f t="shared" si="108"/>
        <v>0</v>
      </c>
      <c r="BA79" s="27">
        <f t="shared" si="108"/>
        <v>0</v>
      </c>
      <c r="BB79" s="27">
        <f t="shared" si="108"/>
        <v>0</v>
      </c>
      <c r="BC79" s="27">
        <f t="shared" si="108"/>
        <v>0</v>
      </c>
      <c r="BD79" s="27">
        <f t="shared" si="108"/>
        <v>0</v>
      </c>
      <c r="BE79" s="27">
        <f t="shared" si="108"/>
        <v>0</v>
      </c>
      <c r="BF79" s="27">
        <f t="shared" si="108"/>
        <v>0</v>
      </c>
      <c r="BG79" s="27">
        <f t="shared" si="108"/>
        <v>0</v>
      </c>
      <c r="BH79" s="27">
        <f t="shared" si="108"/>
        <v>0</v>
      </c>
      <c r="BI79" s="27">
        <f t="shared" si="108"/>
        <v>0</v>
      </c>
      <c r="BJ79" s="27">
        <f t="shared" si="108"/>
        <v>0</v>
      </c>
      <c r="BK79" s="27">
        <f t="shared" si="108"/>
        <v>0</v>
      </c>
      <c r="BL79" s="27">
        <f t="shared" si="108"/>
        <v>0</v>
      </c>
      <c r="BM79" s="27">
        <f t="shared" si="108"/>
        <v>0</v>
      </c>
    </row>
    <row r="80" spans="2:65" x14ac:dyDescent="0.25">
      <c r="B80" t="str">
        <f t="shared" si="109"/>
        <v>ATTREZZATURE IND.LI E COMM.LI</v>
      </c>
      <c r="C80" s="58"/>
      <c r="F80" s="27"/>
      <c r="G80" s="27"/>
      <c r="H80" s="27">
        <f t="shared" si="108"/>
        <v>0</v>
      </c>
      <c r="I80" s="27">
        <f t="shared" si="108"/>
        <v>0</v>
      </c>
      <c r="J80" s="27">
        <f t="shared" si="108"/>
        <v>0</v>
      </c>
      <c r="K80" s="27">
        <f t="shared" si="108"/>
        <v>0</v>
      </c>
      <c r="L80" s="27">
        <f t="shared" si="108"/>
        <v>0</v>
      </c>
      <c r="M80" s="27">
        <f t="shared" si="108"/>
        <v>0</v>
      </c>
      <c r="N80" s="27">
        <f t="shared" si="108"/>
        <v>0</v>
      </c>
      <c r="O80" s="27">
        <f t="shared" si="108"/>
        <v>0</v>
      </c>
      <c r="P80" s="27">
        <f t="shared" si="108"/>
        <v>0</v>
      </c>
      <c r="Q80" s="27">
        <f t="shared" si="108"/>
        <v>0</v>
      </c>
      <c r="R80" s="27">
        <f t="shared" si="108"/>
        <v>0</v>
      </c>
      <c r="S80" s="27">
        <f t="shared" si="108"/>
        <v>0</v>
      </c>
      <c r="T80" s="27">
        <f t="shared" si="108"/>
        <v>0</v>
      </c>
      <c r="U80" s="27">
        <f t="shared" si="108"/>
        <v>0</v>
      </c>
      <c r="V80" s="27">
        <f t="shared" si="108"/>
        <v>0</v>
      </c>
      <c r="W80" s="27">
        <f t="shared" si="108"/>
        <v>0</v>
      </c>
      <c r="X80" s="27">
        <f t="shared" si="108"/>
        <v>0</v>
      </c>
      <c r="Y80" s="27">
        <f t="shared" si="108"/>
        <v>0</v>
      </c>
      <c r="Z80" s="27">
        <f t="shared" si="108"/>
        <v>0</v>
      </c>
      <c r="AA80" s="27">
        <f t="shared" si="108"/>
        <v>0</v>
      </c>
      <c r="AB80" s="27">
        <f t="shared" si="108"/>
        <v>0</v>
      </c>
      <c r="AC80" s="27">
        <f t="shared" si="108"/>
        <v>0</v>
      </c>
      <c r="AD80" s="27">
        <f t="shared" si="108"/>
        <v>0</v>
      </c>
      <c r="AE80" s="27">
        <f t="shared" si="108"/>
        <v>0</v>
      </c>
      <c r="AF80" s="27">
        <f t="shared" si="108"/>
        <v>0</v>
      </c>
      <c r="AG80" s="27">
        <f t="shared" si="108"/>
        <v>0</v>
      </c>
      <c r="AH80" s="27">
        <f t="shared" si="108"/>
        <v>0</v>
      </c>
      <c r="AI80" s="27">
        <f t="shared" si="108"/>
        <v>0</v>
      </c>
      <c r="AJ80" s="27">
        <f t="shared" si="108"/>
        <v>0</v>
      </c>
      <c r="AK80" s="27">
        <f t="shared" si="108"/>
        <v>0</v>
      </c>
      <c r="AL80" s="27">
        <f t="shared" si="108"/>
        <v>0</v>
      </c>
      <c r="AM80" s="27">
        <f t="shared" si="108"/>
        <v>0</v>
      </c>
      <c r="AN80" s="27">
        <f t="shared" si="108"/>
        <v>0</v>
      </c>
      <c r="AO80" s="27">
        <f t="shared" si="108"/>
        <v>0</v>
      </c>
      <c r="AP80" s="27">
        <f t="shared" si="108"/>
        <v>0</v>
      </c>
      <c r="AQ80" s="27">
        <f t="shared" si="108"/>
        <v>0</v>
      </c>
      <c r="AR80" s="27">
        <f t="shared" si="108"/>
        <v>0</v>
      </c>
      <c r="AS80" s="27">
        <f t="shared" si="108"/>
        <v>0</v>
      </c>
      <c r="AT80" s="27">
        <f t="shared" si="108"/>
        <v>0</v>
      </c>
      <c r="AU80" s="27">
        <f t="shared" si="108"/>
        <v>0</v>
      </c>
      <c r="AV80" s="27">
        <f t="shared" si="108"/>
        <v>0</v>
      </c>
      <c r="AW80" s="27">
        <f t="shared" si="108"/>
        <v>0</v>
      </c>
      <c r="AX80" s="27">
        <f t="shared" si="108"/>
        <v>0</v>
      </c>
      <c r="AY80" s="27">
        <f t="shared" si="108"/>
        <v>0</v>
      </c>
      <c r="AZ80" s="27">
        <f t="shared" si="108"/>
        <v>0</v>
      </c>
      <c r="BA80" s="27">
        <f t="shared" si="108"/>
        <v>0</v>
      </c>
      <c r="BB80" s="27">
        <f t="shared" si="108"/>
        <v>0</v>
      </c>
      <c r="BC80" s="27">
        <f t="shared" si="108"/>
        <v>0</v>
      </c>
      <c r="BD80" s="27">
        <f t="shared" si="108"/>
        <v>0</v>
      </c>
      <c r="BE80" s="27">
        <f t="shared" si="108"/>
        <v>0</v>
      </c>
      <c r="BF80" s="27">
        <f t="shared" si="108"/>
        <v>0</v>
      </c>
      <c r="BG80" s="27">
        <f t="shared" si="108"/>
        <v>0</v>
      </c>
      <c r="BH80" s="27">
        <f t="shared" si="108"/>
        <v>0</v>
      </c>
      <c r="BI80" s="27">
        <f t="shared" si="108"/>
        <v>0</v>
      </c>
      <c r="BJ80" s="27">
        <f t="shared" si="108"/>
        <v>0</v>
      </c>
      <c r="BK80" s="27">
        <f t="shared" si="108"/>
        <v>0</v>
      </c>
      <c r="BL80" s="27">
        <f t="shared" si="108"/>
        <v>0</v>
      </c>
      <c r="BM80" s="27">
        <f t="shared" si="108"/>
        <v>0</v>
      </c>
    </row>
    <row r="81" spans="2:65" x14ac:dyDescent="0.25">
      <c r="B81" t="str">
        <f t="shared" si="109"/>
        <v>COSTI D'IMPIANTO E AMPLIAMENTO</v>
      </c>
      <c r="C81" s="58"/>
      <c r="F81" s="27"/>
      <c r="G81" s="27"/>
      <c r="H81" s="27">
        <f t="shared" si="108"/>
        <v>0</v>
      </c>
      <c r="I81" s="27">
        <f t="shared" si="108"/>
        <v>0</v>
      </c>
      <c r="J81" s="27">
        <f t="shared" si="108"/>
        <v>0</v>
      </c>
      <c r="K81" s="27">
        <f t="shared" si="108"/>
        <v>0</v>
      </c>
      <c r="L81" s="27">
        <f t="shared" si="108"/>
        <v>0</v>
      </c>
      <c r="M81" s="27">
        <f t="shared" si="108"/>
        <v>0</v>
      </c>
      <c r="N81" s="27">
        <f t="shared" si="108"/>
        <v>0</v>
      </c>
      <c r="O81" s="27">
        <f t="shared" si="108"/>
        <v>0</v>
      </c>
      <c r="P81" s="27">
        <f t="shared" si="108"/>
        <v>0</v>
      </c>
      <c r="Q81" s="27">
        <f t="shared" si="108"/>
        <v>0</v>
      </c>
      <c r="R81" s="27">
        <f t="shared" si="108"/>
        <v>0</v>
      </c>
      <c r="S81" s="27">
        <f t="shared" si="108"/>
        <v>0</v>
      </c>
      <c r="T81" s="27">
        <f t="shared" si="108"/>
        <v>0</v>
      </c>
      <c r="U81" s="27">
        <f t="shared" si="108"/>
        <v>0</v>
      </c>
      <c r="V81" s="27">
        <f t="shared" si="108"/>
        <v>0</v>
      </c>
      <c r="W81" s="27">
        <f t="shared" si="108"/>
        <v>0</v>
      </c>
      <c r="X81" s="27">
        <f t="shared" si="108"/>
        <v>0</v>
      </c>
      <c r="Y81" s="27">
        <f t="shared" si="108"/>
        <v>0</v>
      </c>
      <c r="Z81" s="27">
        <f t="shared" si="108"/>
        <v>0</v>
      </c>
      <c r="AA81" s="27">
        <f t="shared" si="108"/>
        <v>0</v>
      </c>
      <c r="AB81" s="27">
        <f t="shared" si="108"/>
        <v>0</v>
      </c>
      <c r="AC81" s="27">
        <f t="shared" si="108"/>
        <v>0</v>
      </c>
      <c r="AD81" s="27">
        <f t="shared" si="108"/>
        <v>0</v>
      </c>
      <c r="AE81" s="27">
        <f t="shared" si="108"/>
        <v>0</v>
      </c>
      <c r="AF81" s="27">
        <f t="shared" si="108"/>
        <v>0</v>
      </c>
      <c r="AG81" s="27">
        <f t="shared" si="108"/>
        <v>0</v>
      </c>
      <c r="AH81" s="27">
        <f t="shared" si="108"/>
        <v>0</v>
      </c>
      <c r="AI81" s="27">
        <f t="shared" si="108"/>
        <v>0</v>
      </c>
      <c r="AJ81" s="27">
        <f t="shared" si="108"/>
        <v>0</v>
      </c>
      <c r="AK81" s="27">
        <f t="shared" si="108"/>
        <v>0</v>
      </c>
      <c r="AL81" s="27">
        <f t="shared" si="108"/>
        <v>0</v>
      </c>
      <c r="AM81" s="27">
        <f t="shared" si="108"/>
        <v>0</v>
      </c>
      <c r="AN81" s="27">
        <f t="shared" si="108"/>
        <v>0</v>
      </c>
      <c r="AO81" s="27">
        <f t="shared" si="108"/>
        <v>0</v>
      </c>
      <c r="AP81" s="27">
        <f t="shared" si="108"/>
        <v>0</v>
      </c>
      <c r="AQ81" s="27">
        <f t="shared" si="108"/>
        <v>0</v>
      </c>
      <c r="AR81" s="27">
        <f t="shared" si="108"/>
        <v>0</v>
      </c>
      <c r="AS81" s="27">
        <f t="shared" si="108"/>
        <v>0</v>
      </c>
      <c r="AT81" s="27">
        <f t="shared" si="108"/>
        <v>0</v>
      </c>
      <c r="AU81" s="27">
        <f t="shared" si="108"/>
        <v>0</v>
      </c>
      <c r="AV81" s="27">
        <f t="shared" si="108"/>
        <v>0</v>
      </c>
      <c r="AW81" s="27">
        <f t="shared" si="108"/>
        <v>0</v>
      </c>
      <c r="AX81" s="27">
        <f t="shared" si="108"/>
        <v>0</v>
      </c>
      <c r="AY81" s="27">
        <f t="shared" si="108"/>
        <v>0</v>
      </c>
      <c r="AZ81" s="27">
        <f t="shared" si="108"/>
        <v>0</v>
      </c>
      <c r="BA81" s="27">
        <f t="shared" si="108"/>
        <v>0</v>
      </c>
      <c r="BB81" s="27">
        <f t="shared" si="108"/>
        <v>0</v>
      </c>
      <c r="BC81" s="27">
        <f t="shared" si="108"/>
        <v>0</v>
      </c>
      <c r="BD81" s="27">
        <f t="shared" si="108"/>
        <v>0</v>
      </c>
      <c r="BE81" s="27">
        <f t="shared" si="108"/>
        <v>0</v>
      </c>
      <c r="BF81" s="27">
        <f t="shared" si="108"/>
        <v>0</v>
      </c>
      <c r="BG81" s="27">
        <f t="shared" si="108"/>
        <v>0</v>
      </c>
      <c r="BH81" s="27">
        <f t="shared" si="108"/>
        <v>0</v>
      </c>
      <c r="BI81" s="27">
        <f t="shared" si="108"/>
        <v>0</v>
      </c>
      <c r="BJ81" s="27">
        <f t="shared" si="108"/>
        <v>0</v>
      </c>
      <c r="BK81" s="27">
        <f t="shared" si="108"/>
        <v>0</v>
      </c>
      <c r="BL81" s="27">
        <f t="shared" si="108"/>
        <v>0</v>
      </c>
      <c r="BM81" s="27">
        <f t="shared" si="108"/>
        <v>0</v>
      </c>
    </row>
    <row r="82" spans="2:65" x14ac:dyDescent="0.25">
      <c r="B82" t="str">
        <f t="shared" si="109"/>
        <v>FEE D'INGRESSO</v>
      </c>
      <c r="C82" s="58"/>
      <c r="F82" s="27"/>
      <c r="G82" s="27"/>
      <c r="H82" s="27">
        <f t="shared" si="108"/>
        <v>0</v>
      </c>
      <c r="I82" s="27">
        <f t="shared" si="108"/>
        <v>0</v>
      </c>
      <c r="J82" s="27">
        <f t="shared" si="108"/>
        <v>0</v>
      </c>
      <c r="K82" s="27">
        <f t="shared" si="108"/>
        <v>0</v>
      </c>
      <c r="L82" s="27">
        <f t="shared" si="108"/>
        <v>0</v>
      </c>
      <c r="M82" s="27">
        <f t="shared" si="108"/>
        <v>0</v>
      </c>
      <c r="N82" s="27">
        <f t="shared" si="108"/>
        <v>0</v>
      </c>
      <c r="O82" s="27">
        <f t="shared" si="108"/>
        <v>0</v>
      </c>
      <c r="P82" s="27">
        <f t="shared" si="108"/>
        <v>0</v>
      </c>
      <c r="Q82" s="27">
        <f t="shared" si="108"/>
        <v>0</v>
      </c>
      <c r="R82" s="27">
        <f t="shared" si="108"/>
        <v>0</v>
      </c>
      <c r="S82" s="27">
        <f t="shared" si="108"/>
        <v>0</v>
      </c>
      <c r="T82" s="27">
        <f t="shared" si="108"/>
        <v>0</v>
      </c>
      <c r="U82" s="27">
        <f t="shared" si="108"/>
        <v>0</v>
      </c>
      <c r="V82" s="27">
        <f t="shared" si="108"/>
        <v>0</v>
      </c>
      <c r="W82" s="27">
        <f t="shared" si="108"/>
        <v>0</v>
      </c>
      <c r="X82" s="27">
        <f t="shared" si="108"/>
        <v>0</v>
      </c>
      <c r="Y82" s="27">
        <f t="shared" si="108"/>
        <v>0</v>
      </c>
      <c r="Z82" s="27">
        <f t="shared" si="108"/>
        <v>0</v>
      </c>
      <c r="AA82" s="27">
        <f t="shared" si="108"/>
        <v>0</v>
      </c>
      <c r="AB82" s="27">
        <f t="shared" si="108"/>
        <v>0</v>
      </c>
      <c r="AC82" s="27">
        <f t="shared" si="108"/>
        <v>0</v>
      </c>
      <c r="AD82" s="27">
        <f t="shared" si="108"/>
        <v>0</v>
      </c>
      <c r="AE82" s="27">
        <f t="shared" ref="AE82:BM83" si="110">+AD82+AE75</f>
        <v>0</v>
      </c>
      <c r="AF82" s="27">
        <f t="shared" si="110"/>
        <v>0</v>
      </c>
      <c r="AG82" s="27">
        <f t="shared" si="110"/>
        <v>0</v>
      </c>
      <c r="AH82" s="27">
        <f t="shared" si="110"/>
        <v>0</v>
      </c>
      <c r="AI82" s="27">
        <f t="shared" si="110"/>
        <v>0</v>
      </c>
      <c r="AJ82" s="27">
        <f t="shared" si="110"/>
        <v>0</v>
      </c>
      <c r="AK82" s="27">
        <f t="shared" si="110"/>
        <v>0</v>
      </c>
      <c r="AL82" s="27">
        <f t="shared" si="110"/>
        <v>0</v>
      </c>
      <c r="AM82" s="27">
        <f t="shared" si="110"/>
        <v>0</v>
      </c>
      <c r="AN82" s="27">
        <f t="shared" si="110"/>
        <v>0</v>
      </c>
      <c r="AO82" s="27">
        <f t="shared" si="110"/>
        <v>0</v>
      </c>
      <c r="AP82" s="27">
        <f t="shared" si="110"/>
        <v>0</v>
      </c>
      <c r="AQ82" s="27">
        <f t="shared" si="110"/>
        <v>0</v>
      </c>
      <c r="AR82" s="27">
        <f t="shared" si="110"/>
        <v>0</v>
      </c>
      <c r="AS82" s="27">
        <f t="shared" si="110"/>
        <v>0</v>
      </c>
      <c r="AT82" s="27">
        <f t="shared" si="110"/>
        <v>0</v>
      </c>
      <c r="AU82" s="27">
        <f t="shared" si="110"/>
        <v>0</v>
      </c>
      <c r="AV82" s="27">
        <f t="shared" si="110"/>
        <v>0</v>
      </c>
      <c r="AW82" s="27">
        <f t="shared" si="110"/>
        <v>0</v>
      </c>
      <c r="AX82" s="27">
        <f t="shared" si="110"/>
        <v>0</v>
      </c>
      <c r="AY82" s="27">
        <f t="shared" si="110"/>
        <v>0</v>
      </c>
      <c r="AZ82" s="27">
        <f t="shared" si="110"/>
        <v>0</v>
      </c>
      <c r="BA82" s="27">
        <f t="shared" si="110"/>
        <v>0</v>
      </c>
      <c r="BB82" s="27">
        <f t="shared" si="110"/>
        <v>0</v>
      </c>
      <c r="BC82" s="27">
        <f t="shared" si="110"/>
        <v>0</v>
      </c>
      <c r="BD82" s="27">
        <f t="shared" si="110"/>
        <v>0</v>
      </c>
      <c r="BE82" s="27">
        <f t="shared" si="110"/>
        <v>0</v>
      </c>
      <c r="BF82" s="27">
        <f t="shared" si="110"/>
        <v>0</v>
      </c>
      <c r="BG82" s="27">
        <f t="shared" si="110"/>
        <v>0</v>
      </c>
      <c r="BH82" s="27">
        <f t="shared" si="110"/>
        <v>0</v>
      </c>
      <c r="BI82" s="27">
        <f t="shared" si="110"/>
        <v>0</v>
      </c>
      <c r="BJ82" s="27">
        <f t="shared" si="110"/>
        <v>0</v>
      </c>
      <c r="BK82" s="27">
        <f t="shared" si="110"/>
        <v>0</v>
      </c>
      <c r="BL82" s="27">
        <f t="shared" si="110"/>
        <v>0</v>
      </c>
      <c r="BM82" s="27">
        <f t="shared" si="110"/>
        <v>0</v>
      </c>
    </row>
    <row r="83" spans="2:65" x14ac:dyDescent="0.25">
      <c r="B83" t="str">
        <f>+B76</f>
        <v>ALTRE IMM.NI IMMATERIALI</v>
      </c>
      <c r="C83" s="58"/>
      <c r="F83" s="27"/>
      <c r="G83" s="27"/>
      <c r="H83" s="27">
        <f t="shared" ref="H83:AM83" si="111">+G83+H76</f>
        <v>0</v>
      </c>
      <c r="I83" s="27">
        <f t="shared" si="111"/>
        <v>0</v>
      </c>
      <c r="J83" s="27">
        <f t="shared" si="111"/>
        <v>0</v>
      </c>
      <c r="K83" s="27">
        <f t="shared" si="111"/>
        <v>0</v>
      </c>
      <c r="L83" s="27">
        <f t="shared" si="111"/>
        <v>0</v>
      </c>
      <c r="M83" s="27">
        <f t="shared" si="111"/>
        <v>0</v>
      </c>
      <c r="N83" s="27">
        <f t="shared" si="111"/>
        <v>0</v>
      </c>
      <c r="O83" s="27">
        <f t="shared" si="111"/>
        <v>0</v>
      </c>
      <c r="P83" s="27">
        <f t="shared" si="111"/>
        <v>0</v>
      </c>
      <c r="Q83" s="27">
        <f t="shared" si="111"/>
        <v>0</v>
      </c>
      <c r="R83" s="27">
        <f t="shared" si="111"/>
        <v>0</v>
      </c>
      <c r="S83" s="27">
        <f t="shared" si="111"/>
        <v>0</v>
      </c>
      <c r="T83" s="27">
        <f t="shared" si="111"/>
        <v>0</v>
      </c>
      <c r="U83" s="27">
        <f t="shared" si="111"/>
        <v>0</v>
      </c>
      <c r="V83" s="27">
        <f t="shared" si="111"/>
        <v>0</v>
      </c>
      <c r="W83" s="27">
        <f t="shared" si="111"/>
        <v>0</v>
      </c>
      <c r="X83" s="27">
        <f t="shared" si="111"/>
        <v>0</v>
      </c>
      <c r="Y83" s="27">
        <f t="shared" si="111"/>
        <v>0</v>
      </c>
      <c r="Z83" s="27">
        <f t="shared" si="111"/>
        <v>0</v>
      </c>
      <c r="AA83" s="27">
        <f t="shared" si="111"/>
        <v>0</v>
      </c>
      <c r="AB83" s="27">
        <f t="shared" si="111"/>
        <v>0</v>
      </c>
      <c r="AC83" s="27">
        <f t="shared" si="111"/>
        <v>0</v>
      </c>
      <c r="AD83" s="27">
        <f t="shared" si="111"/>
        <v>0</v>
      </c>
      <c r="AE83" s="27">
        <f t="shared" si="111"/>
        <v>0</v>
      </c>
      <c r="AF83" s="27">
        <f t="shared" si="111"/>
        <v>0</v>
      </c>
      <c r="AG83" s="27">
        <f t="shared" si="111"/>
        <v>0</v>
      </c>
      <c r="AH83" s="27">
        <f t="shared" si="111"/>
        <v>0</v>
      </c>
      <c r="AI83" s="27">
        <f t="shared" si="111"/>
        <v>0</v>
      </c>
      <c r="AJ83" s="27">
        <f t="shared" si="111"/>
        <v>0</v>
      </c>
      <c r="AK83" s="27">
        <f t="shared" si="111"/>
        <v>0</v>
      </c>
      <c r="AL83" s="27">
        <f t="shared" si="111"/>
        <v>0</v>
      </c>
      <c r="AM83" s="27">
        <f t="shared" si="111"/>
        <v>0</v>
      </c>
      <c r="AN83" s="27">
        <f t="shared" si="110"/>
        <v>0</v>
      </c>
      <c r="AO83" s="27">
        <f t="shared" si="110"/>
        <v>0</v>
      </c>
      <c r="AP83" s="27">
        <f t="shared" si="110"/>
        <v>0</v>
      </c>
      <c r="AQ83" s="27">
        <f t="shared" si="110"/>
        <v>0</v>
      </c>
      <c r="AR83" s="27">
        <f t="shared" si="110"/>
        <v>0</v>
      </c>
      <c r="AS83" s="27">
        <f t="shared" si="110"/>
        <v>0</v>
      </c>
      <c r="AT83" s="27">
        <f t="shared" si="110"/>
        <v>0</v>
      </c>
      <c r="AU83" s="27">
        <f t="shared" si="110"/>
        <v>0</v>
      </c>
      <c r="AV83" s="27">
        <f t="shared" si="110"/>
        <v>0</v>
      </c>
      <c r="AW83" s="27">
        <f t="shared" si="110"/>
        <v>0</v>
      </c>
      <c r="AX83" s="27">
        <f t="shared" si="110"/>
        <v>0</v>
      </c>
      <c r="AY83" s="27">
        <f t="shared" si="110"/>
        <v>0</v>
      </c>
      <c r="AZ83" s="27">
        <f t="shared" si="110"/>
        <v>0</v>
      </c>
      <c r="BA83" s="27">
        <f t="shared" si="110"/>
        <v>0</v>
      </c>
      <c r="BB83" s="27">
        <f t="shared" si="110"/>
        <v>0</v>
      </c>
      <c r="BC83" s="27">
        <f t="shared" si="110"/>
        <v>0</v>
      </c>
      <c r="BD83" s="27">
        <f t="shared" si="110"/>
        <v>0</v>
      </c>
      <c r="BE83" s="27">
        <f t="shared" si="110"/>
        <v>0</v>
      </c>
      <c r="BF83" s="27">
        <f t="shared" si="110"/>
        <v>0</v>
      </c>
      <c r="BG83" s="27">
        <f t="shared" si="110"/>
        <v>0</v>
      </c>
      <c r="BH83" s="27">
        <f t="shared" si="110"/>
        <v>0</v>
      </c>
      <c r="BI83" s="27">
        <f t="shared" si="110"/>
        <v>0</v>
      </c>
      <c r="BJ83" s="27">
        <f t="shared" si="110"/>
        <v>0</v>
      </c>
      <c r="BK83" s="27">
        <f t="shared" si="110"/>
        <v>0</v>
      </c>
      <c r="BL83" s="27">
        <f t="shared" si="110"/>
        <v>0</v>
      </c>
      <c r="BM83" s="27">
        <f t="shared" si="110"/>
        <v>0</v>
      </c>
    </row>
    <row r="85" spans="2:65" ht="30" x14ac:dyDescent="0.25">
      <c r="C85" s="57" t="s">
        <v>159</v>
      </c>
      <c r="F85" s="57" t="s">
        <v>160</v>
      </c>
      <c r="G85" s="57" t="s">
        <v>160</v>
      </c>
      <c r="H85" s="57" t="s">
        <v>160</v>
      </c>
      <c r="I85" s="57" t="s">
        <v>160</v>
      </c>
      <c r="J85" s="57" t="s">
        <v>160</v>
      </c>
      <c r="K85" s="57" t="s">
        <v>160</v>
      </c>
      <c r="L85" s="57" t="s">
        <v>160</v>
      </c>
      <c r="M85" s="57" t="s">
        <v>160</v>
      </c>
      <c r="N85" s="57" t="s">
        <v>160</v>
      </c>
      <c r="O85" s="57" t="s">
        <v>160</v>
      </c>
      <c r="P85" s="57" t="s">
        <v>160</v>
      </c>
      <c r="Q85" s="57" t="s">
        <v>160</v>
      </c>
      <c r="R85" s="57" t="s">
        <v>160</v>
      </c>
      <c r="S85" s="57" t="s">
        <v>160</v>
      </c>
      <c r="T85" s="57" t="s">
        <v>160</v>
      </c>
      <c r="U85" s="57" t="s">
        <v>160</v>
      </c>
      <c r="V85" s="57" t="s">
        <v>160</v>
      </c>
      <c r="W85" s="57" t="s">
        <v>160</v>
      </c>
      <c r="X85" s="57" t="s">
        <v>160</v>
      </c>
      <c r="Y85" s="57" t="s">
        <v>160</v>
      </c>
      <c r="Z85" s="57" t="s">
        <v>160</v>
      </c>
      <c r="AA85" s="57" t="s">
        <v>160</v>
      </c>
      <c r="AB85" s="57" t="s">
        <v>160</v>
      </c>
      <c r="AC85" s="57" t="s">
        <v>160</v>
      </c>
      <c r="AD85" s="57" t="s">
        <v>160</v>
      </c>
      <c r="AE85" s="57" t="s">
        <v>160</v>
      </c>
      <c r="AF85" s="57" t="s">
        <v>160</v>
      </c>
      <c r="AG85" s="57" t="s">
        <v>160</v>
      </c>
      <c r="AH85" s="57" t="s">
        <v>160</v>
      </c>
      <c r="AI85" s="57" t="s">
        <v>160</v>
      </c>
      <c r="AJ85" s="57" t="s">
        <v>160</v>
      </c>
      <c r="AK85" s="57" t="s">
        <v>160</v>
      </c>
      <c r="AL85" s="57" t="s">
        <v>160</v>
      </c>
      <c r="AM85" s="57" t="s">
        <v>160</v>
      </c>
      <c r="AN85" s="57" t="s">
        <v>160</v>
      </c>
      <c r="AO85" s="57" t="s">
        <v>160</v>
      </c>
      <c r="AP85" s="57" t="s">
        <v>160</v>
      </c>
      <c r="AQ85" s="57" t="s">
        <v>160</v>
      </c>
      <c r="AR85" s="57" t="s">
        <v>160</v>
      </c>
      <c r="AS85" s="57" t="s">
        <v>160</v>
      </c>
      <c r="AT85" s="57" t="s">
        <v>160</v>
      </c>
      <c r="AU85" s="57" t="s">
        <v>160</v>
      </c>
      <c r="AV85" s="57" t="s">
        <v>160</v>
      </c>
      <c r="AW85" s="57" t="s">
        <v>160</v>
      </c>
      <c r="AX85" s="57" t="s">
        <v>160</v>
      </c>
      <c r="AY85" s="57" t="s">
        <v>160</v>
      </c>
      <c r="AZ85" s="57" t="s">
        <v>160</v>
      </c>
      <c r="BA85" s="57" t="s">
        <v>160</v>
      </c>
      <c r="BB85" s="57" t="s">
        <v>160</v>
      </c>
      <c r="BC85" s="57" t="s">
        <v>160</v>
      </c>
      <c r="BD85" s="57" t="s">
        <v>160</v>
      </c>
      <c r="BE85" s="57" t="s">
        <v>160</v>
      </c>
      <c r="BF85" s="57" t="s">
        <v>160</v>
      </c>
      <c r="BG85" s="57" t="s">
        <v>160</v>
      </c>
      <c r="BH85" s="57" t="s">
        <v>160</v>
      </c>
      <c r="BI85" s="57" t="s">
        <v>160</v>
      </c>
      <c r="BJ85" s="57" t="s">
        <v>160</v>
      </c>
      <c r="BK85" s="57" t="s">
        <v>160</v>
      </c>
      <c r="BL85" s="57" t="s">
        <v>160</v>
      </c>
      <c r="BM85" s="57" t="s">
        <v>160</v>
      </c>
    </row>
    <row r="86" spans="2:65" x14ac:dyDescent="0.25">
      <c r="B86" t="str">
        <f>+B71</f>
        <v>FABBRICATI</v>
      </c>
      <c r="C86" s="58">
        <f>+C71</f>
        <v>0.25</v>
      </c>
      <c r="F86" s="27"/>
      <c r="G86" s="27"/>
      <c r="H86" s="27"/>
      <c r="I86" s="27">
        <f>+IF(H93=$I$5,0,1)*(SUM($I$5)*$C86)/12</f>
        <v>0</v>
      </c>
      <c r="J86" s="27">
        <f t="shared" ref="J86:BM86" si="112">+IF(I93=$I$5,0,1)*(SUM($I$5)*$C86)/12</f>
        <v>0</v>
      </c>
      <c r="K86" s="27">
        <f t="shared" si="112"/>
        <v>0</v>
      </c>
      <c r="L86" s="27">
        <f t="shared" si="112"/>
        <v>0</v>
      </c>
      <c r="M86" s="27">
        <f t="shared" si="112"/>
        <v>0</v>
      </c>
      <c r="N86" s="27">
        <f t="shared" si="112"/>
        <v>0</v>
      </c>
      <c r="O86" s="27">
        <f t="shared" si="112"/>
        <v>0</v>
      </c>
      <c r="P86" s="27">
        <f t="shared" si="112"/>
        <v>0</v>
      </c>
      <c r="Q86" s="27">
        <f t="shared" si="112"/>
        <v>0</v>
      </c>
      <c r="R86" s="27">
        <f t="shared" si="112"/>
        <v>0</v>
      </c>
      <c r="S86" s="27">
        <f t="shared" si="112"/>
        <v>0</v>
      </c>
      <c r="T86" s="27">
        <f t="shared" si="112"/>
        <v>0</v>
      </c>
      <c r="U86" s="27">
        <f t="shared" si="112"/>
        <v>0</v>
      </c>
      <c r="V86" s="27">
        <f t="shared" si="112"/>
        <v>0</v>
      </c>
      <c r="W86" s="27">
        <f t="shared" si="112"/>
        <v>0</v>
      </c>
      <c r="X86" s="27">
        <f t="shared" si="112"/>
        <v>0</v>
      </c>
      <c r="Y86" s="27">
        <f t="shared" si="112"/>
        <v>0</v>
      </c>
      <c r="Z86" s="27">
        <f t="shared" si="112"/>
        <v>0</v>
      </c>
      <c r="AA86" s="27">
        <f t="shared" si="112"/>
        <v>0</v>
      </c>
      <c r="AB86" s="27">
        <f t="shared" si="112"/>
        <v>0</v>
      </c>
      <c r="AC86" s="27">
        <f t="shared" si="112"/>
        <v>0</v>
      </c>
      <c r="AD86" s="27">
        <f t="shared" si="112"/>
        <v>0</v>
      </c>
      <c r="AE86" s="27">
        <f t="shared" si="112"/>
        <v>0</v>
      </c>
      <c r="AF86" s="27">
        <f t="shared" si="112"/>
        <v>0</v>
      </c>
      <c r="AG86" s="27">
        <f t="shared" si="112"/>
        <v>0</v>
      </c>
      <c r="AH86" s="27">
        <f t="shared" si="112"/>
        <v>0</v>
      </c>
      <c r="AI86" s="27">
        <f t="shared" si="112"/>
        <v>0</v>
      </c>
      <c r="AJ86" s="27">
        <f t="shared" si="112"/>
        <v>0</v>
      </c>
      <c r="AK86" s="27">
        <f t="shared" si="112"/>
        <v>0</v>
      </c>
      <c r="AL86" s="27">
        <f t="shared" si="112"/>
        <v>0</v>
      </c>
      <c r="AM86" s="27">
        <f t="shared" si="112"/>
        <v>0</v>
      </c>
      <c r="AN86" s="27">
        <f t="shared" si="112"/>
        <v>0</v>
      </c>
      <c r="AO86" s="27">
        <f t="shared" si="112"/>
        <v>0</v>
      </c>
      <c r="AP86" s="27">
        <f t="shared" si="112"/>
        <v>0</v>
      </c>
      <c r="AQ86" s="27">
        <f t="shared" si="112"/>
        <v>0</v>
      </c>
      <c r="AR86" s="27">
        <f t="shared" si="112"/>
        <v>0</v>
      </c>
      <c r="AS86" s="27">
        <f t="shared" si="112"/>
        <v>0</v>
      </c>
      <c r="AT86" s="27">
        <f t="shared" si="112"/>
        <v>0</v>
      </c>
      <c r="AU86" s="27">
        <f t="shared" si="112"/>
        <v>0</v>
      </c>
      <c r="AV86" s="27">
        <f t="shared" si="112"/>
        <v>0</v>
      </c>
      <c r="AW86" s="27">
        <f t="shared" si="112"/>
        <v>0</v>
      </c>
      <c r="AX86" s="27">
        <f t="shared" si="112"/>
        <v>0</v>
      </c>
      <c r="AY86" s="27">
        <f t="shared" si="112"/>
        <v>0</v>
      </c>
      <c r="AZ86" s="27">
        <f t="shared" si="112"/>
        <v>0</v>
      </c>
      <c r="BA86" s="27">
        <f t="shared" si="112"/>
        <v>0</v>
      </c>
      <c r="BB86" s="27">
        <f t="shared" si="112"/>
        <v>0</v>
      </c>
      <c r="BC86" s="27">
        <f t="shared" si="112"/>
        <v>0</v>
      </c>
      <c r="BD86" s="27">
        <f t="shared" si="112"/>
        <v>0</v>
      </c>
      <c r="BE86" s="27">
        <f t="shared" si="112"/>
        <v>0</v>
      </c>
      <c r="BF86" s="27">
        <f t="shared" si="112"/>
        <v>0</v>
      </c>
      <c r="BG86" s="27">
        <f t="shared" si="112"/>
        <v>0</v>
      </c>
      <c r="BH86" s="27">
        <f t="shared" si="112"/>
        <v>0</v>
      </c>
      <c r="BI86" s="27">
        <f t="shared" si="112"/>
        <v>0</v>
      </c>
      <c r="BJ86" s="27">
        <f t="shared" si="112"/>
        <v>0</v>
      </c>
      <c r="BK86" s="27">
        <f t="shared" si="112"/>
        <v>0</v>
      </c>
      <c r="BL86" s="27">
        <f t="shared" si="112"/>
        <v>0</v>
      </c>
      <c r="BM86" s="27">
        <f t="shared" si="112"/>
        <v>0</v>
      </c>
    </row>
    <row r="87" spans="2:65" x14ac:dyDescent="0.25">
      <c r="B87" t="str">
        <f t="shared" ref="B87:C91" si="113">+B72</f>
        <v>IMPIANTI E MACCHINARI</v>
      </c>
      <c r="C87" s="58">
        <f t="shared" si="113"/>
        <v>0.1</v>
      </c>
      <c r="F87" s="27"/>
      <c r="G87" s="27"/>
      <c r="H87" s="27"/>
      <c r="I87" s="27">
        <f>+IF(H94=$I$6,0,1)*(SUM($I$6)*$C87)/12</f>
        <v>0</v>
      </c>
      <c r="J87" s="27">
        <f t="shared" ref="J87:BM87" si="114">+IF(I94=$I$6,0,1)*(SUM($I$6)*$C87)/12</f>
        <v>0</v>
      </c>
      <c r="K87" s="27">
        <f t="shared" si="114"/>
        <v>0</v>
      </c>
      <c r="L87" s="27">
        <f t="shared" si="114"/>
        <v>0</v>
      </c>
      <c r="M87" s="27">
        <f t="shared" si="114"/>
        <v>0</v>
      </c>
      <c r="N87" s="27">
        <f t="shared" si="114"/>
        <v>0</v>
      </c>
      <c r="O87" s="27">
        <f t="shared" si="114"/>
        <v>0</v>
      </c>
      <c r="P87" s="27">
        <f t="shared" si="114"/>
        <v>0</v>
      </c>
      <c r="Q87" s="27">
        <f t="shared" si="114"/>
        <v>0</v>
      </c>
      <c r="R87" s="27">
        <f t="shared" si="114"/>
        <v>0</v>
      </c>
      <c r="S87" s="27">
        <f t="shared" si="114"/>
        <v>0</v>
      </c>
      <c r="T87" s="27">
        <f t="shared" si="114"/>
        <v>0</v>
      </c>
      <c r="U87" s="27">
        <f t="shared" si="114"/>
        <v>0</v>
      </c>
      <c r="V87" s="27">
        <f t="shared" si="114"/>
        <v>0</v>
      </c>
      <c r="W87" s="27">
        <f t="shared" si="114"/>
        <v>0</v>
      </c>
      <c r="X87" s="27">
        <f t="shared" si="114"/>
        <v>0</v>
      </c>
      <c r="Y87" s="27">
        <f t="shared" si="114"/>
        <v>0</v>
      </c>
      <c r="Z87" s="27">
        <f t="shared" si="114"/>
        <v>0</v>
      </c>
      <c r="AA87" s="27">
        <f t="shared" si="114"/>
        <v>0</v>
      </c>
      <c r="AB87" s="27">
        <f t="shared" si="114"/>
        <v>0</v>
      </c>
      <c r="AC87" s="27">
        <f t="shared" si="114"/>
        <v>0</v>
      </c>
      <c r="AD87" s="27">
        <f t="shared" si="114"/>
        <v>0</v>
      </c>
      <c r="AE87" s="27">
        <f t="shared" si="114"/>
        <v>0</v>
      </c>
      <c r="AF87" s="27">
        <f t="shared" si="114"/>
        <v>0</v>
      </c>
      <c r="AG87" s="27">
        <f t="shared" si="114"/>
        <v>0</v>
      </c>
      <c r="AH87" s="27">
        <f t="shared" si="114"/>
        <v>0</v>
      </c>
      <c r="AI87" s="27">
        <f t="shared" si="114"/>
        <v>0</v>
      </c>
      <c r="AJ87" s="27">
        <f t="shared" si="114"/>
        <v>0</v>
      </c>
      <c r="AK87" s="27">
        <f t="shared" si="114"/>
        <v>0</v>
      </c>
      <c r="AL87" s="27">
        <f t="shared" si="114"/>
        <v>0</v>
      </c>
      <c r="AM87" s="27">
        <f t="shared" si="114"/>
        <v>0</v>
      </c>
      <c r="AN87" s="27">
        <f t="shared" si="114"/>
        <v>0</v>
      </c>
      <c r="AO87" s="27">
        <f t="shared" si="114"/>
        <v>0</v>
      </c>
      <c r="AP87" s="27">
        <f t="shared" si="114"/>
        <v>0</v>
      </c>
      <c r="AQ87" s="27">
        <f t="shared" si="114"/>
        <v>0</v>
      </c>
      <c r="AR87" s="27">
        <f t="shared" si="114"/>
        <v>0</v>
      </c>
      <c r="AS87" s="27">
        <f t="shared" si="114"/>
        <v>0</v>
      </c>
      <c r="AT87" s="27">
        <f t="shared" si="114"/>
        <v>0</v>
      </c>
      <c r="AU87" s="27">
        <f t="shared" si="114"/>
        <v>0</v>
      </c>
      <c r="AV87" s="27">
        <f t="shared" si="114"/>
        <v>0</v>
      </c>
      <c r="AW87" s="27">
        <f t="shared" si="114"/>
        <v>0</v>
      </c>
      <c r="AX87" s="27">
        <f t="shared" si="114"/>
        <v>0</v>
      </c>
      <c r="AY87" s="27">
        <f t="shared" si="114"/>
        <v>0</v>
      </c>
      <c r="AZ87" s="27">
        <f t="shared" si="114"/>
        <v>0</v>
      </c>
      <c r="BA87" s="27">
        <f t="shared" si="114"/>
        <v>0</v>
      </c>
      <c r="BB87" s="27">
        <f t="shared" si="114"/>
        <v>0</v>
      </c>
      <c r="BC87" s="27">
        <f t="shared" si="114"/>
        <v>0</v>
      </c>
      <c r="BD87" s="27">
        <f t="shared" si="114"/>
        <v>0</v>
      </c>
      <c r="BE87" s="27">
        <f t="shared" si="114"/>
        <v>0</v>
      </c>
      <c r="BF87" s="27">
        <f t="shared" si="114"/>
        <v>0</v>
      </c>
      <c r="BG87" s="27">
        <f t="shared" si="114"/>
        <v>0</v>
      </c>
      <c r="BH87" s="27">
        <f t="shared" si="114"/>
        <v>0</v>
      </c>
      <c r="BI87" s="27">
        <f t="shared" si="114"/>
        <v>0</v>
      </c>
      <c r="BJ87" s="27">
        <f t="shared" si="114"/>
        <v>0</v>
      </c>
      <c r="BK87" s="27">
        <f t="shared" si="114"/>
        <v>0</v>
      </c>
      <c r="BL87" s="27">
        <f t="shared" si="114"/>
        <v>0</v>
      </c>
      <c r="BM87" s="27">
        <f t="shared" si="114"/>
        <v>0</v>
      </c>
    </row>
    <row r="88" spans="2:65" x14ac:dyDescent="0.25">
      <c r="B88" t="str">
        <f t="shared" si="113"/>
        <v>ATTREZZATURE IND.LI E COMM.LI</v>
      </c>
      <c r="C88" s="58">
        <f t="shared" si="113"/>
        <v>0.2</v>
      </c>
      <c r="F88" s="27"/>
      <c r="G88" s="27"/>
      <c r="H88" s="27"/>
      <c r="I88" s="27">
        <f>+IF(H95=$I$7,0,1)*(SUM($I$7)*$C88)/12</f>
        <v>0</v>
      </c>
      <c r="J88" s="27">
        <f t="shared" ref="J88:BM88" si="115">+IF(I95=$I$7,0,1)*(SUM($I$7)*$C88)/12</f>
        <v>0</v>
      </c>
      <c r="K88" s="27">
        <f t="shared" si="115"/>
        <v>0</v>
      </c>
      <c r="L88" s="27">
        <f t="shared" si="115"/>
        <v>0</v>
      </c>
      <c r="M88" s="27">
        <f t="shared" si="115"/>
        <v>0</v>
      </c>
      <c r="N88" s="27">
        <f t="shared" si="115"/>
        <v>0</v>
      </c>
      <c r="O88" s="27">
        <f t="shared" si="115"/>
        <v>0</v>
      </c>
      <c r="P88" s="27">
        <f t="shared" si="115"/>
        <v>0</v>
      </c>
      <c r="Q88" s="27">
        <f t="shared" si="115"/>
        <v>0</v>
      </c>
      <c r="R88" s="27">
        <f t="shared" si="115"/>
        <v>0</v>
      </c>
      <c r="S88" s="27">
        <f t="shared" si="115"/>
        <v>0</v>
      </c>
      <c r="T88" s="27">
        <f t="shared" si="115"/>
        <v>0</v>
      </c>
      <c r="U88" s="27">
        <f t="shared" si="115"/>
        <v>0</v>
      </c>
      <c r="V88" s="27">
        <f t="shared" si="115"/>
        <v>0</v>
      </c>
      <c r="W88" s="27">
        <f t="shared" si="115"/>
        <v>0</v>
      </c>
      <c r="X88" s="27">
        <f t="shared" si="115"/>
        <v>0</v>
      </c>
      <c r="Y88" s="27">
        <f t="shared" si="115"/>
        <v>0</v>
      </c>
      <c r="Z88" s="27">
        <f t="shared" si="115"/>
        <v>0</v>
      </c>
      <c r="AA88" s="27">
        <f t="shared" si="115"/>
        <v>0</v>
      </c>
      <c r="AB88" s="27">
        <f t="shared" si="115"/>
        <v>0</v>
      </c>
      <c r="AC88" s="27">
        <f t="shared" si="115"/>
        <v>0</v>
      </c>
      <c r="AD88" s="27">
        <f t="shared" si="115"/>
        <v>0</v>
      </c>
      <c r="AE88" s="27">
        <f t="shared" si="115"/>
        <v>0</v>
      </c>
      <c r="AF88" s="27">
        <f t="shared" si="115"/>
        <v>0</v>
      </c>
      <c r="AG88" s="27">
        <f t="shared" si="115"/>
        <v>0</v>
      </c>
      <c r="AH88" s="27">
        <f t="shared" si="115"/>
        <v>0</v>
      </c>
      <c r="AI88" s="27">
        <f t="shared" si="115"/>
        <v>0</v>
      </c>
      <c r="AJ88" s="27">
        <f t="shared" si="115"/>
        <v>0</v>
      </c>
      <c r="AK88" s="27">
        <f t="shared" si="115"/>
        <v>0</v>
      </c>
      <c r="AL88" s="27">
        <f t="shared" si="115"/>
        <v>0</v>
      </c>
      <c r="AM88" s="27">
        <f t="shared" si="115"/>
        <v>0</v>
      </c>
      <c r="AN88" s="27">
        <f t="shared" si="115"/>
        <v>0</v>
      </c>
      <c r="AO88" s="27">
        <f t="shared" si="115"/>
        <v>0</v>
      </c>
      <c r="AP88" s="27">
        <f t="shared" si="115"/>
        <v>0</v>
      </c>
      <c r="AQ88" s="27">
        <f t="shared" si="115"/>
        <v>0</v>
      </c>
      <c r="AR88" s="27">
        <f t="shared" si="115"/>
        <v>0</v>
      </c>
      <c r="AS88" s="27">
        <f t="shared" si="115"/>
        <v>0</v>
      </c>
      <c r="AT88" s="27">
        <f t="shared" si="115"/>
        <v>0</v>
      </c>
      <c r="AU88" s="27">
        <f t="shared" si="115"/>
        <v>0</v>
      </c>
      <c r="AV88" s="27">
        <f t="shared" si="115"/>
        <v>0</v>
      </c>
      <c r="AW88" s="27">
        <f t="shared" si="115"/>
        <v>0</v>
      </c>
      <c r="AX88" s="27">
        <f t="shared" si="115"/>
        <v>0</v>
      </c>
      <c r="AY88" s="27">
        <f t="shared" si="115"/>
        <v>0</v>
      </c>
      <c r="AZ88" s="27">
        <f t="shared" si="115"/>
        <v>0</v>
      </c>
      <c r="BA88" s="27">
        <f t="shared" si="115"/>
        <v>0</v>
      </c>
      <c r="BB88" s="27">
        <f t="shared" si="115"/>
        <v>0</v>
      </c>
      <c r="BC88" s="27">
        <f t="shared" si="115"/>
        <v>0</v>
      </c>
      <c r="BD88" s="27">
        <f t="shared" si="115"/>
        <v>0</v>
      </c>
      <c r="BE88" s="27">
        <f t="shared" si="115"/>
        <v>0</v>
      </c>
      <c r="BF88" s="27">
        <f t="shared" si="115"/>
        <v>0</v>
      </c>
      <c r="BG88" s="27">
        <f t="shared" si="115"/>
        <v>0</v>
      </c>
      <c r="BH88" s="27">
        <f t="shared" si="115"/>
        <v>0</v>
      </c>
      <c r="BI88" s="27">
        <f t="shared" si="115"/>
        <v>0</v>
      </c>
      <c r="BJ88" s="27">
        <f t="shared" si="115"/>
        <v>0</v>
      </c>
      <c r="BK88" s="27">
        <f t="shared" si="115"/>
        <v>0</v>
      </c>
      <c r="BL88" s="27">
        <f t="shared" si="115"/>
        <v>0</v>
      </c>
      <c r="BM88" s="27">
        <f t="shared" si="115"/>
        <v>0</v>
      </c>
    </row>
    <row r="89" spans="2:65" x14ac:dyDescent="0.25">
      <c r="B89" t="str">
        <f t="shared" si="113"/>
        <v>COSTI D'IMPIANTO E AMPLIAMENTO</v>
      </c>
      <c r="C89" s="58">
        <f t="shared" si="113"/>
        <v>0.5</v>
      </c>
      <c r="F89" s="27"/>
      <c r="G89" s="27"/>
      <c r="H89" s="27"/>
      <c r="I89" s="27">
        <f>+IF(H96=$I$8,0,1)*(SUM($I$8)*$C89)/12</f>
        <v>0</v>
      </c>
      <c r="J89" s="27">
        <f t="shared" ref="J89:BM89" si="116">+IF(I96=$I$8,0,1)*(SUM($I$8)*$C89)/12</f>
        <v>0</v>
      </c>
      <c r="K89" s="27">
        <f t="shared" si="116"/>
        <v>0</v>
      </c>
      <c r="L89" s="27">
        <f t="shared" si="116"/>
        <v>0</v>
      </c>
      <c r="M89" s="27">
        <f t="shared" si="116"/>
        <v>0</v>
      </c>
      <c r="N89" s="27">
        <f t="shared" si="116"/>
        <v>0</v>
      </c>
      <c r="O89" s="27">
        <f t="shared" si="116"/>
        <v>0</v>
      </c>
      <c r="P89" s="27">
        <f t="shared" si="116"/>
        <v>0</v>
      </c>
      <c r="Q89" s="27">
        <f t="shared" si="116"/>
        <v>0</v>
      </c>
      <c r="R89" s="27">
        <f t="shared" si="116"/>
        <v>0</v>
      </c>
      <c r="S89" s="27">
        <f t="shared" si="116"/>
        <v>0</v>
      </c>
      <c r="T89" s="27">
        <f t="shared" si="116"/>
        <v>0</v>
      </c>
      <c r="U89" s="27">
        <f t="shared" si="116"/>
        <v>0</v>
      </c>
      <c r="V89" s="27">
        <f t="shared" si="116"/>
        <v>0</v>
      </c>
      <c r="W89" s="27">
        <f t="shared" si="116"/>
        <v>0</v>
      </c>
      <c r="X89" s="27">
        <f t="shared" si="116"/>
        <v>0</v>
      </c>
      <c r="Y89" s="27">
        <f t="shared" si="116"/>
        <v>0</v>
      </c>
      <c r="Z89" s="27">
        <f t="shared" si="116"/>
        <v>0</v>
      </c>
      <c r="AA89" s="27">
        <f t="shared" si="116"/>
        <v>0</v>
      </c>
      <c r="AB89" s="27">
        <f t="shared" si="116"/>
        <v>0</v>
      </c>
      <c r="AC89" s="27">
        <f t="shared" si="116"/>
        <v>0</v>
      </c>
      <c r="AD89" s="27">
        <f t="shared" si="116"/>
        <v>0</v>
      </c>
      <c r="AE89" s="27">
        <f t="shared" si="116"/>
        <v>0</v>
      </c>
      <c r="AF89" s="27">
        <f t="shared" si="116"/>
        <v>0</v>
      </c>
      <c r="AG89" s="27">
        <f t="shared" si="116"/>
        <v>0</v>
      </c>
      <c r="AH89" s="27">
        <f t="shared" si="116"/>
        <v>0</v>
      </c>
      <c r="AI89" s="27">
        <f t="shared" si="116"/>
        <v>0</v>
      </c>
      <c r="AJ89" s="27">
        <f t="shared" si="116"/>
        <v>0</v>
      </c>
      <c r="AK89" s="27">
        <f t="shared" si="116"/>
        <v>0</v>
      </c>
      <c r="AL89" s="27">
        <f t="shared" si="116"/>
        <v>0</v>
      </c>
      <c r="AM89" s="27">
        <f t="shared" si="116"/>
        <v>0</v>
      </c>
      <c r="AN89" s="27">
        <f t="shared" si="116"/>
        <v>0</v>
      </c>
      <c r="AO89" s="27">
        <f t="shared" si="116"/>
        <v>0</v>
      </c>
      <c r="AP89" s="27">
        <f t="shared" si="116"/>
        <v>0</v>
      </c>
      <c r="AQ89" s="27">
        <f t="shared" si="116"/>
        <v>0</v>
      </c>
      <c r="AR89" s="27">
        <f t="shared" si="116"/>
        <v>0</v>
      </c>
      <c r="AS89" s="27">
        <f t="shared" si="116"/>
        <v>0</v>
      </c>
      <c r="AT89" s="27">
        <f t="shared" si="116"/>
        <v>0</v>
      </c>
      <c r="AU89" s="27">
        <f t="shared" si="116"/>
        <v>0</v>
      </c>
      <c r="AV89" s="27">
        <f t="shared" si="116"/>
        <v>0</v>
      </c>
      <c r="AW89" s="27">
        <f t="shared" si="116"/>
        <v>0</v>
      </c>
      <c r="AX89" s="27">
        <f t="shared" si="116"/>
        <v>0</v>
      </c>
      <c r="AY89" s="27">
        <f t="shared" si="116"/>
        <v>0</v>
      </c>
      <c r="AZ89" s="27">
        <f t="shared" si="116"/>
        <v>0</v>
      </c>
      <c r="BA89" s="27">
        <f t="shared" si="116"/>
        <v>0</v>
      </c>
      <c r="BB89" s="27">
        <f t="shared" si="116"/>
        <v>0</v>
      </c>
      <c r="BC89" s="27">
        <f t="shared" si="116"/>
        <v>0</v>
      </c>
      <c r="BD89" s="27">
        <f t="shared" si="116"/>
        <v>0</v>
      </c>
      <c r="BE89" s="27">
        <f t="shared" si="116"/>
        <v>0</v>
      </c>
      <c r="BF89" s="27">
        <f t="shared" si="116"/>
        <v>0</v>
      </c>
      <c r="BG89" s="27">
        <f t="shared" si="116"/>
        <v>0</v>
      </c>
      <c r="BH89" s="27">
        <f t="shared" si="116"/>
        <v>0</v>
      </c>
      <c r="BI89" s="27">
        <f t="shared" si="116"/>
        <v>0</v>
      </c>
      <c r="BJ89" s="27">
        <f t="shared" si="116"/>
        <v>0</v>
      </c>
      <c r="BK89" s="27">
        <f t="shared" si="116"/>
        <v>0</v>
      </c>
      <c r="BL89" s="27">
        <f t="shared" si="116"/>
        <v>0</v>
      </c>
      <c r="BM89" s="27">
        <f t="shared" si="116"/>
        <v>0</v>
      </c>
    </row>
    <row r="90" spans="2:65" x14ac:dyDescent="0.25">
      <c r="B90" t="str">
        <f t="shared" si="113"/>
        <v>FEE D'INGRESSO</v>
      </c>
      <c r="C90" s="58">
        <f t="shared" si="113"/>
        <v>0.2</v>
      </c>
      <c r="F90" s="27"/>
      <c r="G90" s="27"/>
      <c r="H90" s="27"/>
      <c r="I90" s="27">
        <f>+IF(H97=$I$9,0,1)*(SUM($I$9)*$C90)/12</f>
        <v>0</v>
      </c>
      <c r="J90" s="27">
        <f t="shared" ref="J90:BM90" si="117">+IF(I97=$I$9,0,1)*(SUM($I$9)*$C90)/12</f>
        <v>0</v>
      </c>
      <c r="K90" s="27">
        <f t="shared" si="117"/>
        <v>0</v>
      </c>
      <c r="L90" s="27">
        <f t="shared" si="117"/>
        <v>0</v>
      </c>
      <c r="M90" s="27">
        <f t="shared" si="117"/>
        <v>0</v>
      </c>
      <c r="N90" s="27">
        <f t="shared" si="117"/>
        <v>0</v>
      </c>
      <c r="O90" s="27">
        <f t="shared" si="117"/>
        <v>0</v>
      </c>
      <c r="P90" s="27">
        <f t="shared" si="117"/>
        <v>0</v>
      </c>
      <c r="Q90" s="27">
        <f t="shared" si="117"/>
        <v>0</v>
      </c>
      <c r="R90" s="27">
        <f t="shared" si="117"/>
        <v>0</v>
      </c>
      <c r="S90" s="27">
        <f t="shared" si="117"/>
        <v>0</v>
      </c>
      <c r="T90" s="27">
        <f t="shared" si="117"/>
        <v>0</v>
      </c>
      <c r="U90" s="27">
        <f t="shared" si="117"/>
        <v>0</v>
      </c>
      <c r="V90" s="27">
        <f t="shared" si="117"/>
        <v>0</v>
      </c>
      <c r="W90" s="27">
        <f t="shared" si="117"/>
        <v>0</v>
      </c>
      <c r="X90" s="27">
        <f t="shared" si="117"/>
        <v>0</v>
      </c>
      <c r="Y90" s="27">
        <f t="shared" si="117"/>
        <v>0</v>
      </c>
      <c r="Z90" s="27">
        <f t="shared" si="117"/>
        <v>0</v>
      </c>
      <c r="AA90" s="27">
        <f t="shared" si="117"/>
        <v>0</v>
      </c>
      <c r="AB90" s="27">
        <f t="shared" si="117"/>
        <v>0</v>
      </c>
      <c r="AC90" s="27">
        <f t="shared" si="117"/>
        <v>0</v>
      </c>
      <c r="AD90" s="27">
        <f t="shared" si="117"/>
        <v>0</v>
      </c>
      <c r="AE90" s="27">
        <f t="shared" si="117"/>
        <v>0</v>
      </c>
      <c r="AF90" s="27">
        <f t="shared" si="117"/>
        <v>0</v>
      </c>
      <c r="AG90" s="27">
        <f t="shared" si="117"/>
        <v>0</v>
      </c>
      <c r="AH90" s="27">
        <f t="shared" si="117"/>
        <v>0</v>
      </c>
      <c r="AI90" s="27">
        <f t="shared" si="117"/>
        <v>0</v>
      </c>
      <c r="AJ90" s="27">
        <f t="shared" si="117"/>
        <v>0</v>
      </c>
      <c r="AK90" s="27">
        <f t="shared" si="117"/>
        <v>0</v>
      </c>
      <c r="AL90" s="27">
        <f t="shared" si="117"/>
        <v>0</v>
      </c>
      <c r="AM90" s="27">
        <f t="shared" si="117"/>
        <v>0</v>
      </c>
      <c r="AN90" s="27">
        <f t="shared" si="117"/>
        <v>0</v>
      </c>
      <c r="AO90" s="27">
        <f t="shared" si="117"/>
        <v>0</v>
      </c>
      <c r="AP90" s="27">
        <f t="shared" si="117"/>
        <v>0</v>
      </c>
      <c r="AQ90" s="27">
        <f t="shared" si="117"/>
        <v>0</v>
      </c>
      <c r="AR90" s="27">
        <f t="shared" si="117"/>
        <v>0</v>
      </c>
      <c r="AS90" s="27">
        <f t="shared" si="117"/>
        <v>0</v>
      </c>
      <c r="AT90" s="27">
        <f t="shared" si="117"/>
        <v>0</v>
      </c>
      <c r="AU90" s="27">
        <f t="shared" si="117"/>
        <v>0</v>
      </c>
      <c r="AV90" s="27">
        <f t="shared" si="117"/>
        <v>0</v>
      </c>
      <c r="AW90" s="27">
        <f t="shared" si="117"/>
        <v>0</v>
      </c>
      <c r="AX90" s="27">
        <f t="shared" si="117"/>
        <v>0</v>
      </c>
      <c r="AY90" s="27">
        <f t="shared" si="117"/>
        <v>0</v>
      </c>
      <c r="AZ90" s="27">
        <f t="shared" si="117"/>
        <v>0</v>
      </c>
      <c r="BA90" s="27">
        <f t="shared" si="117"/>
        <v>0</v>
      </c>
      <c r="BB90" s="27">
        <f t="shared" si="117"/>
        <v>0</v>
      </c>
      <c r="BC90" s="27">
        <f t="shared" si="117"/>
        <v>0</v>
      </c>
      <c r="BD90" s="27">
        <f t="shared" si="117"/>
        <v>0</v>
      </c>
      <c r="BE90" s="27">
        <f t="shared" si="117"/>
        <v>0</v>
      </c>
      <c r="BF90" s="27">
        <f t="shared" si="117"/>
        <v>0</v>
      </c>
      <c r="BG90" s="27">
        <f t="shared" si="117"/>
        <v>0</v>
      </c>
      <c r="BH90" s="27">
        <f t="shared" si="117"/>
        <v>0</v>
      </c>
      <c r="BI90" s="27">
        <f t="shared" si="117"/>
        <v>0</v>
      </c>
      <c r="BJ90" s="27">
        <f t="shared" si="117"/>
        <v>0</v>
      </c>
      <c r="BK90" s="27">
        <f t="shared" si="117"/>
        <v>0</v>
      </c>
      <c r="BL90" s="27">
        <f t="shared" si="117"/>
        <v>0</v>
      </c>
      <c r="BM90" s="27">
        <f t="shared" si="117"/>
        <v>0</v>
      </c>
    </row>
    <row r="91" spans="2:65" x14ac:dyDescent="0.25">
      <c r="B91" t="str">
        <f t="shared" si="113"/>
        <v>ALTRE IMM.NI IMMATERIALI</v>
      </c>
      <c r="C91" s="58">
        <f t="shared" si="113"/>
        <v>0.25</v>
      </c>
      <c r="F91" s="27"/>
      <c r="G91" s="27"/>
      <c r="H91" s="27"/>
      <c r="I91" s="27">
        <f>+IF(H98=$I$10,0,1)*(SUM($I$10)*$C91)/12</f>
        <v>0</v>
      </c>
      <c r="J91" s="27">
        <f t="shared" ref="J91:BM91" si="118">+IF(I98=$I$10,0,1)*(SUM($I$10)*$C91)/12</f>
        <v>0</v>
      </c>
      <c r="K91" s="27">
        <f t="shared" si="118"/>
        <v>0</v>
      </c>
      <c r="L91" s="27">
        <f t="shared" si="118"/>
        <v>0</v>
      </c>
      <c r="M91" s="27">
        <f t="shared" si="118"/>
        <v>0</v>
      </c>
      <c r="N91" s="27">
        <f t="shared" si="118"/>
        <v>0</v>
      </c>
      <c r="O91" s="27">
        <f t="shared" si="118"/>
        <v>0</v>
      </c>
      <c r="P91" s="27">
        <f t="shared" si="118"/>
        <v>0</v>
      </c>
      <c r="Q91" s="27">
        <f t="shared" si="118"/>
        <v>0</v>
      </c>
      <c r="R91" s="27">
        <f t="shared" si="118"/>
        <v>0</v>
      </c>
      <c r="S91" s="27">
        <f t="shared" si="118"/>
        <v>0</v>
      </c>
      <c r="T91" s="27">
        <f t="shared" si="118"/>
        <v>0</v>
      </c>
      <c r="U91" s="27">
        <f t="shared" si="118"/>
        <v>0</v>
      </c>
      <c r="V91" s="27">
        <f t="shared" si="118"/>
        <v>0</v>
      </c>
      <c r="W91" s="27">
        <f t="shared" si="118"/>
        <v>0</v>
      </c>
      <c r="X91" s="27">
        <f t="shared" si="118"/>
        <v>0</v>
      </c>
      <c r="Y91" s="27">
        <f t="shared" si="118"/>
        <v>0</v>
      </c>
      <c r="Z91" s="27">
        <f t="shared" si="118"/>
        <v>0</v>
      </c>
      <c r="AA91" s="27">
        <f t="shared" si="118"/>
        <v>0</v>
      </c>
      <c r="AB91" s="27">
        <f t="shared" si="118"/>
        <v>0</v>
      </c>
      <c r="AC91" s="27">
        <f t="shared" si="118"/>
        <v>0</v>
      </c>
      <c r="AD91" s="27">
        <f t="shared" si="118"/>
        <v>0</v>
      </c>
      <c r="AE91" s="27">
        <f t="shared" si="118"/>
        <v>0</v>
      </c>
      <c r="AF91" s="27">
        <f t="shared" si="118"/>
        <v>0</v>
      </c>
      <c r="AG91" s="27">
        <f t="shared" si="118"/>
        <v>0</v>
      </c>
      <c r="AH91" s="27">
        <f t="shared" si="118"/>
        <v>0</v>
      </c>
      <c r="AI91" s="27">
        <f t="shared" si="118"/>
        <v>0</v>
      </c>
      <c r="AJ91" s="27">
        <f t="shared" si="118"/>
        <v>0</v>
      </c>
      <c r="AK91" s="27">
        <f t="shared" si="118"/>
        <v>0</v>
      </c>
      <c r="AL91" s="27">
        <f t="shared" si="118"/>
        <v>0</v>
      </c>
      <c r="AM91" s="27">
        <f t="shared" si="118"/>
        <v>0</v>
      </c>
      <c r="AN91" s="27">
        <f t="shared" si="118"/>
        <v>0</v>
      </c>
      <c r="AO91" s="27">
        <f t="shared" si="118"/>
        <v>0</v>
      </c>
      <c r="AP91" s="27">
        <f t="shared" si="118"/>
        <v>0</v>
      </c>
      <c r="AQ91" s="27">
        <f t="shared" si="118"/>
        <v>0</v>
      </c>
      <c r="AR91" s="27">
        <f t="shared" si="118"/>
        <v>0</v>
      </c>
      <c r="AS91" s="27">
        <f t="shared" si="118"/>
        <v>0</v>
      </c>
      <c r="AT91" s="27">
        <f t="shared" si="118"/>
        <v>0</v>
      </c>
      <c r="AU91" s="27">
        <f t="shared" si="118"/>
        <v>0</v>
      </c>
      <c r="AV91" s="27">
        <f t="shared" si="118"/>
        <v>0</v>
      </c>
      <c r="AW91" s="27">
        <f t="shared" si="118"/>
        <v>0</v>
      </c>
      <c r="AX91" s="27">
        <f t="shared" si="118"/>
        <v>0</v>
      </c>
      <c r="AY91" s="27">
        <f t="shared" si="118"/>
        <v>0</v>
      </c>
      <c r="AZ91" s="27">
        <f t="shared" si="118"/>
        <v>0</v>
      </c>
      <c r="BA91" s="27">
        <f t="shared" si="118"/>
        <v>0</v>
      </c>
      <c r="BB91" s="27">
        <f t="shared" si="118"/>
        <v>0</v>
      </c>
      <c r="BC91" s="27">
        <f t="shared" si="118"/>
        <v>0</v>
      </c>
      <c r="BD91" s="27">
        <f t="shared" si="118"/>
        <v>0</v>
      </c>
      <c r="BE91" s="27">
        <f t="shared" si="118"/>
        <v>0</v>
      </c>
      <c r="BF91" s="27">
        <f t="shared" si="118"/>
        <v>0</v>
      </c>
      <c r="BG91" s="27">
        <f t="shared" si="118"/>
        <v>0</v>
      </c>
      <c r="BH91" s="27">
        <f t="shared" si="118"/>
        <v>0</v>
      </c>
      <c r="BI91" s="27">
        <f t="shared" si="118"/>
        <v>0</v>
      </c>
      <c r="BJ91" s="27">
        <f t="shared" si="118"/>
        <v>0</v>
      </c>
      <c r="BK91" s="27">
        <f t="shared" si="118"/>
        <v>0</v>
      </c>
      <c r="BL91" s="27">
        <f t="shared" si="118"/>
        <v>0</v>
      </c>
      <c r="BM91" s="27">
        <f t="shared" si="118"/>
        <v>0</v>
      </c>
    </row>
    <row r="92" spans="2:65" ht="30" x14ac:dyDescent="0.25">
      <c r="C92" s="57"/>
      <c r="F92" s="57" t="s">
        <v>161</v>
      </c>
      <c r="G92" s="57" t="s">
        <v>161</v>
      </c>
      <c r="H92" s="57" t="s">
        <v>161</v>
      </c>
      <c r="I92" s="57" t="s">
        <v>161</v>
      </c>
      <c r="J92" s="57" t="s">
        <v>161</v>
      </c>
      <c r="K92" s="57" t="s">
        <v>161</v>
      </c>
      <c r="L92" s="57" t="s">
        <v>161</v>
      </c>
      <c r="M92" s="57" t="s">
        <v>161</v>
      </c>
      <c r="N92" s="57" t="s">
        <v>161</v>
      </c>
      <c r="O92" s="57" t="s">
        <v>161</v>
      </c>
      <c r="P92" s="57" t="s">
        <v>161</v>
      </c>
      <c r="Q92" s="57" t="s">
        <v>161</v>
      </c>
      <c r="R92" s="57" t="s">
        <v>161</v>
      </c>
      <c r="S92" s="57" t="s">
        <v>161</v>
      </c>
      <c r="T92" s="57" t="s">
        <v>161</v>
      </c>
      <c r="U92" s="57" t="s">
        <v>161</v>
      </c>
      <c r="V92" s="57" t="s">
        <v>161</v>
      </c>
      <c r="W92" s="57" t="s">
        <v>161</v>
      </c>
      <c r="X92" s="57" t="s">
        <v>161</v>
      </c>
      <c r="Y92" s="57" t="s">
        <v>161</v>
      </c>
      <c r="Z92" s="57" t="s">
        <v>161</v>
      </c>
      <c r="AA92" s="57" t="s">
        <v>161</v>
      </c>
      <c r="AB92" s="57" t="s">
        <v>161</v>
      </c>
      <c r="AC92" s="57" t="s">
        <v>161</v>
      </c>
      <c r="AD92" s="57" t="s">
        <v>161</v>
      </c>
      <c r="AE92" s="57" t="s">
        <v>161</v>
      </c>
      <c r="AF92" s="57" t="s">
        <v>161</v>
      </c>
      <c r="AG92" s="57" t="s">
        <v>161</v>
      </c>
      <c r="AH92" s="57" t="s">
        <v>161</v>
      </c>
      <c r="AI92" s="57" t="s">
        <v>161</v>
      </c>
      <c r="AJ92" s="57" t="s">
        <v>161</v>
      </c>
      <c r="AK92" s="57" t="s">
        <v>161</v>
      </c>
      <c r="AL92" s="57" t="s">
        <v>161</v>
      </c>
      <c r="AM92" s="57" t="s">
        <v>161</v>
      </c>
      <c r="AN92" s="57" t="s">
        <v>161</v>
      </c>
      <c r="AO92" s="57" t="s">
        <v>161</v>
      </c>
      <c r="AP92" s="57" t="s">
        <v>161</v>
      </c>
      <c r="AQ92" s="57" t="s">
        <v>161</v>
      </c>
      <c r="AR92" s="57" t="s">
        <v>161</v>
      </c>
      <c r="AS92" s="57" t="s">
        <v>161</v>
      </c>
      <c r="AT92" s="57" t="s">
        <v>161</v>
      </c>
      <c r="AU92" s="57" t="s">
        <v>161</v>
      </c>
      <c r="AV92" s="57" t="s">
        <v>161</v>
      </c>
      <c r="AW92" s="57" t="s">
        <v>161</v>
      </c>
      <c r="AX92" s="57" t="s">
        <v>161</v>
      </c>
      <c r="AY92" s="57" t="s">
        <v>161</v>
      </c>
      <c r="AZ92" s="57" t="s">
        <v>161</v>
      </c>
      <c r="BA92" s="57" t="s">
        <v>161</v>
      </c>
      <c r="BB92" s="57" t="s">
        <v>161</v>
      </c>
      <c r="BC92" s="57" t="s">
        <v>161</v>
      </c>
      <c r="BD92" s="57" t="s">
        <v>161</v>
      </c>
      <c r="BE92" s="57" t="s">
        <v>161</v>
      </c>
      <c r="BF92" s="57" t="s">
        <v>161</v>
      </c>
      <c r="BG92" s="57" t="s">
        <v>161</v>
      </c>
      <c r="BH92" s="57" t="s">
        <v>161</v>
      </c>
      <c r="BI92" s="57" t="s">
        <v>161</v>
      </c>
      <c r="BJ92" s="57" t="s">
        <v>161</v>
      </c>
      <c r="BK92" s="57" t="s">
        <v>161</v>
      </c>
      <c r="BL92" s="57" t="s">
        <v>161</v>
      </c>
      <c r="BM92" s="57" t="s">
        <v>161</v>
      </c>
    </row>
    <row r="93" spans="2:65" x14ac:dyDescent="0.25">
      <c r="B93" t="str">
        <f>+B86</f>
        <v>FABBRICATI</v>
      </c>
      <c r="C93" s="58"/>
      <c r="F93" s="27"/>
      <c r="G93" s="27"/>
      <c r="H93" s="27"/>
      <c r="I93" s="27">
        <f t="shared" ref="I93:BM97" si="119">+H93+I86</f>
        <v>0</v>
      </c>
      <c r="J93" s="27">
        <f t="shared" si="119"/>
        <v>0</v>
      </c>
      <c r="K93" s="27">
        <f t="shared" si="119"/>
        <v>0</v>
      </c>
      <c r="L93" s="27">
        <f t="shared" si="119"/>
        <v>0</v>
      </c>
      <c r="M93" s="27">
        <f t="shared" si="119"/>
        <v>0</v>
      </c>
      <c r="N93" s="27">
        <f t="shared" si="119"/>
        <v>0</v>
      </c>
      <c r="O93" s="27">
        <f t="shared" si="119"/>
        <v>0</v>
      </c>
      <c r="P93" s="27">
        <f t="shared" si="119"/>
        <v>0</v>
      </c>
      <c r="Q93" s="27">
        <f t="shared" si="119"/>
        <v>0</v>
      </c>
      <c r="R93" s="27">
        <f t="shared" si="119"/>
        <v>0</v>
      </c>
      <c r="S93" s="27">
        <f t="shared" si="119"/>
        <v>0</v>
      </c>
      <c r="T93" s="27">
        <f t="shared" si="119"/>
        <v>0</v>
      </c>
      <c r="U93" s="27">
        <f t="shared" si="119"/>
        <v>0</v>
      </c>
      <c r="V93" s="27">
        <f t="shared" si="119"/>
        <v>0</v>
      </c>
      <c r="W93" s="27">
        <f t="shared" si="119"/>
        <v>0</v>
      </c>
      <c r="X93" s="27">
        <f t="shared" si="119"/>
        <v>0</v>
      </c>
      <c r="Y93" s="27">
        <f t="shared" si="119"/>
        <v>0</v>
      </c>
      <c r="Z93" s="27">
        <f t="shared" si="119"/>
        <v>0</v>
      </c>
      <c r="AA93" s="27">
        <f t="shared" si="119"/>
        <v>0</v>
      </c>
      <c r="AB93" s="27">
        <f t="shared" si="119"/>
        <v>0</v>
      </c>
      <c r="AC93" s="27">
        <f t="shared" si="119"/>
        <v>0</v>
      </c>
      <c r="AD93" s="27">
        <f t="shared" si="119"/>
        <v>0</v>
      </c>
      <c r="AE93" s="27">
        <f t="shared" si="119"/>
        <v>0</v>
      </c>
      <c r="AF93" s="27">
        <f t="shared" si="119"/>
        <v>0</v>
      </c>
      <c r="AG93" s="27">
        <f t="shared" si="119"/>
        <v>0</v>
      </c>
      <c r="AH93" s="27">
        <f t="shared" si="119"/>
        <v>0</v>
      </c>
      <c r="AI93" s="27">
        <f t="shared" si="119"/>
        <v>0</v>
      </c>
      <c r="AJ93" s="27">
        <f t="shared" si="119"/>
        <v>0</v>
      </c>
      <c r="AK93" s="27">
        <f t="shared" si="119"/>
        <v>0</v>
      </c>
      <c r="AL93" s="27">
        <f t="shared" si="119"/>
        <v>0</v>
      </c>
      <c r="AM93" s="27">
        <f t="shared" si="119"/>
        <v>0</v>
      </c>
      <c r="AN93" s="27">
        <f t="shared" si="119"/>
        <v>0</v>
      </c>
      <c r="AO93" s="27">
        <f t="shared" si="119"/>
        <v>0</v>
      </c>
      <c r="AP93" s="27">
        <f t="shared" si="119"/>
        <v>0</v>
      </c>
      <c r="AQ93" s="27">
        <f t="shared" si="119"/>
        <v>0</v>
      </c>
      <c r="AR93" s="27">
        <f t="shared" si="119"/>
        <v>0</v>
      </c>
      <c r="AS93" s="27">
        <f t="shared" si="119"/>
        <v>0</v>
      </c>
      <c r="AT93" s="27">
        <f t="shared" si="119"/>
        <v>0</v>
      </c>
      <c r="AU93" s="27">
        <f t="shared" si="119"/>
        <v>0</v>
      </c>
      <c r="AV93" s="27">
        <f t="shared" si="119"/>
        <v>0</v>
      </c>
      <c r="AW93" s="27">
        <f t="shared" si="119"/>
        <v>0</v>
      </c>
      <c r="AX93" s="27">
        <f t="shared" si="119"/>
        <v>0</v>
      </c>
      <c r="AY93" s="27">
        <f t="shared" si="119"/>
        <v>0</v>
      </c>
      <c r="AZ93" s="27">
        <f t="shared" si="119"/>
        <v>0</v>
      </c>
      <c r="BA93" s="27">
        <f t="shared" si="119"/>
        <v>0</v>
      </c>
      <c r="BB93" s="27">
        <f t="shared" si="119"/>
        <v>0</v>
      </c>
      <c r="BC93" s="27">
        <f t="shared" si="119"/>
        <v>0</v>
      </c>
      <c r="BD93" s="27">
        <f t="shared" si="119"/>
        <v>0</v>
      </c>
      <c r="BE93" s="27">
        <f t="shared" si="119"/>
        <v>0</v>
      </c>
      <c r="BF93" s="27">
        <f t="shared" si="119"/>
        <v>0</v>
      </c>
      <c r="BG93" s="27">
        <f t="shared" si="119"/>
        <v>0</v>
      </c>
      <c r="BH93" s="27">
        <f t="shared" si="119"/>
        <v>0</v>
      </c>
      <c r="BI93" s="27">
        <f t="shared" si="119"/>
        <v>0</v>
      </c>
      <c r="BJ93" s="27">
        <f t="shared" si="119"/>
        <v>0</v>
      </c>
      <c r="BK93" s="27">
        <f t="shared" si="119"/>
        <v>0</v>
      </c>
      <c r="BL93" s="27">
        <f t="shared" si="119"/>
        <v>0</v>
      </c>
      <c r="BM93" s="27">
        <f t="shared" si="119"/>
        <v>0</v>
      </c>
    </row>
    <row r="94" spans="2:65" x14ac:dyDescent="0.25">
      <c r="B94" t="str">
        <f t="shared" ref="B94:B97" si="120">+B87</f>
        <v>IMPIANTI E MACCHINARI</v>
      </c>
      <c r="C94" s="58"/>
      <c r="F94" s="27"/>
      <c r="G94" s="27"/>
      <c r="H94" s="27"/>
      <c r="I94" s="27">
        <f t="shared" si="119"/>
        <v>0</v>
      </c>
      <c r="J94" s="27">
        <f t="shared" si="119"/>
        <v>0</v>
      </c>
      <c r="K94" s="27">
        <f t="shared" si="119"/>
        <v>0</v>
      </c>
      <c r="L94" s="27">
        <f t="shared" si="119"/>
        <v>0</v>
      </c>
      <c r="M94" s="27">
        <f t="shared" si="119"/>
        <v>0</v>
      </c>
      <c r="N94" s="27">
        <f t="shared" si="119"/>
        <v>0</v>
      </c>
      <c r="O94" s="27">
        <f t="shared" si="119"/>
        <v>0</v>
      </c>
      <c r="P94" s="27">
        <f t="shared" si="119"/>
        <v>0</v>
      </c>
      <c r="Q94" s="27">
        <f t="shared" si="119"/>
        <v>0</v>
      </c>
      <c r="R94" s="27">
        <f t="shared" si="119"/>
        <v>0</v>
      </c>
      <c r="S94" s="27">
        <f t="shared" si="119"/>
        <v>0</v>
      </c>
      <c r="T94" s="27">
        <f t="shared" si="119"/>
        <v>0</v>
      </c>
      <c r="U94" s="27">
        <f t="shared" si="119"/>
        <v>0</v>
      </c>
      <c r="V94" s="27">
        <f t="shared" si="119"/>
        <v>0</v>
      </c>
      <c r="W94" s="27">
        <f t="shared" si="119"/>
        <v>0</v>
      </c>
      <c r="X94" s="27">
        <f t="shared" si="119"/>
        <v>0</v>
      </c>
      <c r="Y94" s="27">
        <f t="shared" si="119"/>
        <v>0</v>
      </c>
      <c r="Z94" s="27">
        <f t="shared" si="119"/>
        <v>0</v>
      </c>
      <c r="AA94" s="27">
        <f t="shared" si="119"/>
        <v>0</v>
      </c>
      <c r="AB94" s="27">
        <f t="shared" si="119"/>
        <v>0</v>
      </c>
      <c r="AC94" s="27">
        <f t="shared" si="119"/>
        <v>0</v>
      </c>
      <c r="AD94" s="27">
        <f t="shared" si="119"/>
        <v>0</v>
      </c>
      <c r="AE94" s="27">
        <f t="shared" si="119"/>
        <v>0</v>
      </c>
      <c r="AF94" s="27">
        <f t="shared" si="119"/>
        <v>0</v>
      </c>
      <c r="AG94" s="27">
        <f t="shared" si="119"/>
        <v>0</v>
      </c>
      <c r="AH94" s="27">
        <f t="shared" si="119"/>
        <v>0</v>
      </c>
      <c r="AI94" s="27">
        <f t="shared" si="119"/>
        <v>0</v>
      </c>
      <c r="AJ94" s="27">
        <f t="shared" si="119"/>
        <v>0</v>
      </c>
      <c r="AK94" s="27">
        <f t="shared" si="119"/>
        <v>0</v>
      </c>
      <c r="AL94" s="27">
        <f t="shared" si="119"/>
        <v>0</v>
      </c>
      <c r="AM94" s="27">
        <f t="shared" si="119"/>
        <v>0</v>
      </c>
      <c r="AN94" s="27">
        <f t="shared" si="119"/>
        <v>0</v>
      </c>
      <c r="AO94" s="27">
        <f t="shared" si="119"/>
        <v>0</v>
      </c>
      <c r="AP94" s="27">
        <f t="shared" si="119"/>
        <v>0</v>
      </c>
      <c r="AQ94" s="27">
        <f t="shared" si="119"/>
        <v>0</v>
      </c>
      <c r="AR94" s="27">
        <f t="shared" si="119"/>
        <v>0</v>
      </c>
      <c r="AS94" s="27">
        <f t="shared" si="119"/>
        <v>0</v>
      </c>
      <c r="AT94" s="27">
        <f t="shared" si="119"/>
        <v>0</v>
      </c>
      <c r="AU94" s="27">
        <f t="shared" si="119"/>
        <v>0</v>
      </c>
      <c r="AV94" s="27">
        <f t="shared" si="119"/>
        <v>0</v>
      </c>
      <c r="AW94" s="27">
        <f t="shared" si="119"/>
        <v>0</v>
      </c>
      <c r="AX94" s="27">
        <f t="shared" si="119"/>
        <v>0</v>
      </c>
      <c r="AY94" s="27">
        <f t="shared" si="119"/>
        <v>0</v>
      </c>
      <c r="AZ94" s="27">
        <f t="shared" si="119"/>
        <v>0</v>
      </c>
      <c r="BA94" s="27">
        <f t="shared" si="119"/>
        <v>0</v>
      </c>
      <c r="BB94" s="27">
        <f t="shared" si="119"/>
        <v>0</v>
      </c>
      <c r="BC94" s="27">
        <f t="shared" si="119"/>
        <v>0</v>
      </c>
      <c r="BD94" s="27">
        <f t="shared" si="119"/>
        <v>0</v>
      </c>
      <c r="BE94" s="27">
        <f t="shared" si="119"/>
        <v>0</v>
      </c>
      <c r="BF94" s="27">
        <f t="shared" si="119"/>
        <v>0</v>
      </c>
      <c r="BG94" s="27">
        <f t="shared" si="119"/>
        <v>0</v>
      </c>
      <c r="BH94" s="27">
        <f t="shared" si="119"/>
        <v>0</v>
      </c>
      <c r="BI94" s="27">
        <f t="shared" si="119"/>
        <v>0</v>
      </c>
      <c r="BJ94" s="27">
        <f t="shared" si="119"/>
        <v>0</v>
      </c>
      <c r="BK94" s="27">
        <f t="shared" si="119"/>
        <v>0</v>
      </c>
      <c r="BL94" s="27">
        <f t="shared" si="119"/>
        <v>0</v>
      </c>
      <c r="BM94" s="27">
        <f t="shared" si="119"/>
        <v>0</v>
      </c>
    </row>
    <row r="95" spans="2:65" x14ac:dyDescent="0.25">
      <c r="B95" t="str">
        <f t="shared" si="120"/>
        <v>ATTREZZATURE IND.LI E COMM.LI</v>
      </c>
      <c r="C95" s="58"/>
      <c r="F95" s="27"/>
      <c r="G95" s="27"/>
      <c r="H95" s="27"/>
      <c r="I95" s="27">
        <f t="shared" si="119"/>
        <v>0</v>
      </c>
      <c r="J95" s="27">
        <f t="shared" si="119"/>
        <v>0</v>
      </c>
      <c r="K95" s="27">
        <f t="shared" si="119"/>
        <v>0</v>
      </c>
      <c r="L95" s="27">
        <f t="shared" si="119"/>
        <v>0</v>
      </c>
      <c r="M95" s="27">
        <f t="shared" si="119"/>
        <v>0</v>
      </c>
      <c r="N95" s="27">
        <f t="shared" si="119"/>
        <v>0</v>
      </c>
      <c r="O95" s="27">
        <f t="shared" si="119"/>
        <v>0</v>
      </c>
      <c r="P95" s="27">
        <f t="shared" si="119"/>
        <v>0</v>
      </c>
      <c r="Q95" s="27">
        <f t="shared" si="119"/>
        <v>0</v>
      </c>
      <c r="R95" s="27">
        <f t="shared" si="119"/>
        <v>0</v>
      </c>
      <c r="S95" s="27">
        <f t="shared" si="119"/>
        <v>0</v>
      </c>
      <c r="T95" s="27">
        <f t="shared" si="119"/>
        <v>0</v>
      </c>
      <c r="U95" s="27">
        <f t="shared" si="119"/>
        <v>0</v>
      </c>
      <c r="V95" s="27">
        <f t="shared" si="119"/>
        <v>0</v>
      </c>
      <c r="W95" s="27">
        <f t="shared" si="119"/>
        <v>0</v>
      </c>
      <c r="X95" s="27">
        <f t="shared" si="119"/>
        <v>0</v>
      </c>
      <c r="Y95" s="27">
        <f t="shared" si="119"/>
        <v>0</v>
      </c>
      <c r="Z95" s="27">
        <f t="shared" si="119"/>
        <v>0</v>
      </c>
      <c r="AA95" s="27">
        <f t="shared" si="119"/>
        <v>0</v>
      </c>
      <c r="AB95" s="27">
        <f t="shared" si="119"/>
        <v>0</v>
      </c>
      <c r="AC95" s="27">
        <f t="shared" si="119"/>
        <v>0</v>
      </c>
      <c r="AD95" s="27">
        <f t="shared" si="119"/>
        <v>0</v>
      </c>
      <c r="AE95" s="27">
        <f t="shared" si="119"/>
        <v>0</v>
      </c>
      <c r="AF95" s="27">
        <f t="shared" si="119"/>
        <v>0</v>
      </c>
      <c r="AG95" s="27">
        <f t="shared" si="119"/>
        <v>0</v>
      </c>
      <c r="AH95" s="27">
        <f t="shared" si="119"/>
        <v>0</v>
      </c>
      <c r="AI95" s="27">
        <f t="shared" si="119"/>
        <v>0</v>
      </c>
      <c r="AJ95" s="27">
        <f t="shared" si="119"/>
        <v>0</v>
      </c>
      <c r="AK95" s="27">
        <f t="shared" si="119"/>
        <v>0</v>
      </c>
      <c r="AL95" s="27">
        <f t="shared" si="119"/>
        <v>0</v>
      </c>
      <c r="AM95" s="27">
        <f t="shared" si="119"/>
        <v>0</v>
      </c>
      <c r="AN95" s="27">
        <f t="shared" si="119"/>
        <v>0</v>
      </c>
      <c r="AO95" s="27">
        <f t="shared" si="119"/>
        <v>0</v>
      </c>
      <c r="AP95" s="27">
        <f t="shared" si="119"/>
        <v>0</v>
      </c>
      <c r="AQ95" s="27">
        <f t="shared" si="119"/>
        <v>0</v>
      </c>
      <c r="AR95" s="27">
        <f t="shared" si="119"/>
        <v>0</v>
      </c>
      <c r="AS95" s="27">
        <f t="shared" si="119"/>
        <v>0</v>
      </c>
      <c r="AT95" s="27">
        <f t="shared" si="119"/>
        <v>0</v>
      </c>
      <c r="AU95" s="27">
        <f t="shared" si="119"/>
        <v>0</v>
      </c>
      <c r="AV95" s="27">
        <f t="shared" si="119"/>
        <v>0</v>
      </c>
      <c r="AW95" s="27">
        <f t="shared" si="119"/>
        <v>0</v>
      </c>
      <c r="AX95" s="27">
        <f t="shared" si="119"/>
        <v>0</v>
      </c>
      <c r="AY95" s="27">
        <f t="shared" si="119"/>
        <v>0</v>
      </c>
      <c r="AZ95" s="27">
        <f t="shared" si="119"/>
        <v>0</v>
      </c>
      <c r="BA95" s="27">
        <f t="shared" si="119"/>
        <v>0</v>
      </c>
      <c r="BB95" s="27">
        <f t="shared" si="119"/>
        <v>0</v>
      </c>
      <c r="BC95" s="27">
        <f t="shared" si="119"/>
        <v>0</v>
      </c>
      <c r="BD95" s="27">
        <f t="shared" si="119"/>
        <v>0</v>
      </c>
      <c r="BE95" s="27">
        <f t="shared" si="119"/>
        <v>0</v>
      </c>
      <c r="BF95" s="27">
        <f t="shared" si="119"/>
        <v>0</v>
      </c>
      <c r="BG95" s="27">
        <f t="shared" si="119"/>
        <v>0</v>
      </c>
      <c r="BH95" s="27">
        <f t="shared" si="119"/>
        <v>0</v>
      </c>
      <c r="BI95" s="27">
        <f t="shared" si="119"/>
        <v>0</v>
      </c>
      <c r="BJ95" s="27">
        <f t="shared" si="119"/>
        <v>0</v>
      </c>
      <c r="BK95" s="27">
        <f t="shared" si="119"/>
        <v>0</v>
      </c>
      <c r="BL95" s="27">
        <f t="shared" si="119"/>
        <v>0</v>
      </c>
      <c r="BM95" s="27">
        <f t="shared" si="119"/>
        <v>0</v>
      </c>
    </row>
    <row r="96" spans="2:65" x14ac:dyDescent="0.25">
      <c r="B96" t="str">
        <f t="shared" si="120"/>
        <v>COSTI D'IMPIANTO E AMPLIAMENTO</v>
      </c>
      <c r="C96" s="58"/>
      <c r="F96" s="27"/>
      <c r="G96" s="27"/>
      <c r="H96" s="27"/>
      <c r="I96" s="27">
        <f t="shared" si="119"/>
        <v>0</v>
      </c>
      <c r="J96" s="27">
        <f t="shared" si="119"/>
        <v>0</v>
      </c>
      <c r="K96" s="27">
        <f t="shared" si="119"/>
        <v>0</v>
      </c>
      <c r="L96" s="27">
        <f t="shared" si="119"/>
        <v>0</v>
      </c>
      <c r="M96" s="27">
        <f t="shared" si="119"/>
        <v>0</v>
      </c>
      <c r="N96" s="27">
        <f t="shared" si="119"/>
        <v>0</v>
      </c>
      <c r="O96" s="27">
        <f t="shared" si="119"/>
        <v>0</v>
      </c>
      <c r="P96" s="27">
        <f t="shared" si="119"/>
        <v>0</v>
      </c>
      <c r="Q96" s="27">
        <f t="shared" si="119"/>
        <v>0</v>
      </c>
      <c r="R96" s="27">
        <f t="shared" si="119"/>
        <v>0</v>
      </c>
      <c r="S96" s="27">
        <f t="shared" si="119"/>
        <v>0</v>
      </c>
      <c r="T96" s="27">
        <f t="shared" si="119"/>
        <v>0</v>
      </c>
      <c r="U96" s="27">
        <f t="shared" si="119"/>
        <v>0</v>
      </c>
      <c r="V96" s="27">
        <f t="shared" si="119"/>
        <v>0</v>
      </c>
      <c r="W96" s="27">
        <f t="shared" si="119"/>
        <v>0</v>
      </c>
      <c r="X96" s="27">
        <f t="shared" si="119"/>
        <v>0</v>
      </c>
      <c r="Y96" s="27">
        <f t="shared" si="119"/>
        <v>0</v>
      </c>
      <c r="Z96" s="27">
        <f t="shared" si="119"/>
        <v>0</v>
      </c>
      <c r="AA96" s="27">
        <f t="shared" si="119"/>
        <v>0</v>
      </c>
      <c r="AB96" s="27">
        <f t="shared" si="119"/>
        <v>0</v>
      </c>
      <c r="AC96" s="27">
        <f t="shared" si="119"/>
        <v>0</v>
      </c>
      <c r="AD96" s="27">
        <f t="shared" si="119"/>
        <v>0</v>
      </c>
      <c r="AE96" s="27">
        <f t="shared" si="119"/>
        <v>0</v>
      </c>
      <c r="AF96" s="27">
        <f t="shared" si="119"/>
        <v>0</v>
      </c>
      <c r="AG96" s="27">
        <f t="shared" si="119"/>
        <v>0</v>
      </c>
      <c r="AH96" s="27">
        <f t="shared" si="119"/>
        <v>0</v>
      </c>
      <c r="AI96" s="27">
        <f t="shared" si="119"/>
        <v>0</v>
      </c>
      <c r="AJ96" s="27">
        <f t="shared" si="119"/>
        <v>0</v>
      </c>
      <c r="AK96" s="27">
        <f t="shared" si="119"/>
        <v>0</v>
      </c>
      <c r="AL96" s="27">
        <f t="shared" si="119"/>
        <v>0</v>
      </c>
      <c r="AM96" s="27">
        <f t="shared" si="119"/>
        <v>0</v>
      </c>
      <c r="AN96" s="27">
        <f t="shared" si="119"/>
        <v>0</v>
      </c>
      <c r="AO96" s="27">
        <f t="shared" si="119"/>
        <v>0</v>
      </c>
      <c r="AP96" s="27">
        <f t="shared" si="119"/>
        <v>0</v>
      </c>
      <c r="AQ96" s="27">
        <f t="shared" si="119"/>
        <v>0</v>
      </c>
      <c r="AR96" s="27">
        <f t="shared" si="119"/>
        <v>0</v>
      </c>
      <c r="AS96" s="27">
        <f t="shared" si="119"/>
        <v>0</v>
      </c>
      <c r="AT96" s="27">
        <f t="shared" si="119"/>
        <v>0</v>
      </c>
      <c r="AU96" s="27">
        <f t="shared" si="119"/>
        <v>0</v>
      </c>
      <c r="AV96" s="27">
        <f t="shared" si="119"/>
        <v>0</v>
      </c>
      <c r="AW96" s="27">
        <f t="shared" si="119"/>
        <v>0</v>
      </c>
      <c r="AX96" s="27">
        <f t="shared" si="119"/>
        <v>0</v>
      </c>
      <c r="AY96" s="27">
        <f t="shared" si="119"/>
        <v>0</v>
      </c>
      <c r="AZ96" s="27">
        <f t="shared" si="119"/>
        <v>0</v>
      </c>
      <c r="BA96" s="27">
        <f t="shared" si="119"/>
        <v>0</v>
      </c>
      <c r="BB96" s="27">
        <f t="shared" si="119"/>
        <v>0</v>
      </c>
      <c r="BC96" s="27">
        <f t="shared" si="119"/>
        <v>0</v>
      </c>
      <c r="BD96" s="27">
        <f t="shared" si="119"/>
        <v>0</v>
      </c>
      <c r="BE96" s="27">
        <f t="shared" si="119"/>
        <v>0</v>
      </c>
      <c r="BF96" s="27">
        <f t="shared" si="119"/>
        <v>0</v>
      </c>
      <c r="BG96" s="27">
        <f t="shared" si="119"/>
        <v>0</v>
      </c>
      <c r="BH96" s="27">
        <f t="shared" si="119"/>
        <v>0</v>
      </c>
      <c r="BI96" s="27">
        <f t="shared" si="119"/>
        <v>0</v>
      </c>
      <c r="BJ96" s="27">
        <f t="shared" si="119"/>
        <v>0</v>
      </c>
      <c r="BK96" s="27">
        <f t="shared" si="119"/>
        <v>0</v>
      </c>
      <c r="BL96" s="27">
        <f t="shared" si="119"/>
        <v>0</v>
      </c>
      <c r="BM96" s="27">
        <f t="shared" si="119"/>
        <v>0</v>
      </c>
    </row>
    <row r="97" spans="2:65" x14ac:dyDescent="0.25">
      <c r="B97" t="str">
        <f t="shared" si="120"/>
        <v>FEE D'INGRESSO</v>
      </c>
      <c r="C97" s="58"/>
      <c r="F97" s="27"/>
      <c r="G97" s="27"/>
      <c r="H97" s="27"/>
      <c r="I97" s="27">
        <f t="shared" si="119"/>
        <v>0</v>
      </c>
      <c r="J97" s="27">
        <f t="shared" si="119"/>
        <v>0</v>
      </c>
      <c r="K97" s="27">
        <f t="shared" si="119"/>
        <v>0</v>
      </c>
      <c r="L97" s="27">
        <f t="shared" si="119"/>
        <v>0</v>
      </c>
      <c r="M97" s="27">
        <f t="shared" si="119"/>
        <v>0</v>
      </c>
      <c r="N97" s="27">
        <f t="shared" si="119"/>
        <v>0</v>
      </c>
      <c r="O97" s="27">
        <f t="shared" si="119"/>
        <v>0</v>
      </c>
      <c r="P97" s="27">
        <f t="shared" si="119"/>
        <v>0</v>
      </c>
      <c r="Q97" s="27">
        <f t="shared" si="119"/>
        <v>0</v>
      </c>
      <c r="R97" s="27">
        <f t="shared" si="119"/>
        <v>0</v>
      </c>
      <c r="S97" s="27">
        <f t="shared" si="119"/>
        <v>0</v>
      </c>
      <c r="T97" s="27">
        <f t="shared" si="119"/>
        <v>0</v>
      </c>
      <c r="U97" s="27">
        <f t="shared" si="119"/>
        <v>0</v>
      </c>
      <c r="V97" s="27">
        <f t="shared" si="119"/>
        <v>0</v>
      </c>
      <c r="W97" s="27">
        <f t="shared" si="119"/>
        <v>0</v>
      </c>
      <c r="X97" s="27">
        <f t="shared" si="119"/>
        <v>0</v>
      </c>
      <c r="Y97" s="27">
        <f t="shared" si="119"/>
        <v>0</v>
      </c>
      <c r="Z97" s="27">
        <f t="shared" si="119"/>
        <v>0</v>
      </c>
      <c r="AA97" s="27">
        <f t="shared" si="119"/>
        <v>0</v>
      </c>
      <c r="AB97" s="27">
        <f t="shared" si="119"/>
        <v>0</v>
      </c>
      <c r="AC97" s="27">
        <f t="shared" si="119"/>
        <v>0</v>
      </c>
      <c r="AD97" s="27">
        <f t="shared" si="119"/>
        <v>0</v>
      </c>
      <c r="AE97" s="27">
        <f t="shared" si="119"/>
        <v>0</v>
      </c>
      <c r="AF97" s="27">
        <f t="shared" si="119"/>
        <v>0</v>
      </c>
      <c r="AG97" s="27">
        <f t="shared" si="119"/>
        <v>0</v>
      </c>
      <c r="AH97" s="27">
        <f t="shared" si="119"/>
        <v>0</v>
      </c>
      <c r="AI97" s="27">
        <f t="shared" si="119"/>
        <v>0</v>
      </c>
      <c r="AJ97" s="27">
        <f t="shared" ref="AJ97:BM98" si="121">+AI97+AJ90</f>
        <v>0</v>
      </c>
      <c r="AK97" s="27">
        <f t="shared" si="121"/>
        <v>0</v>
      </c>
      <c r="AL97" s="27">
        <f t="shared" si="121"/>
        <v>0</v>
      </c>
      <c r="AM97" s="27">
        <f t="shared" si="121"/>
        <v>0</v>
      </c>
      <c r="AN97" s="27">
        <f t="shared" si="121"/>
        <v>0</v>
      </c>
      <c r="AO97" s="27">
        <f t="shared" si="121"/>
        <v>0</v>
      </c>
      <c r="AP97" s="27">
        <f t="shared" si="121"/>
        <v>0</v>
      </c>
      <c r="AQ97" s="27">
        <f t="shared" si="121"/>
        <v>0</v>
      </c>
      <c r="AR97" s="27">
        <f t="shared" si="121"/>
        <v>0</v>
      </c>
      <c r="AS97" s="27">
        <f t="shared" si="121"/>
        <v>0</v>
      </c>
      <c r="AT97" s="27">
        <f t="shared" si="121"/>
        <v>0</v>
      </c>
      <c r="AU97" s="27">
        <f t="shared" si="121"/>
        <v>0</v>
      </c>
      <c r="AV97" s="27">
        <f t="shared" si="121"/>
        <v>0</v>
      </c>
      <c r="AW97" s="27">
        <f t="shared" si="121"/>
        <v>0</v>
      </c>
      <c r="AX97" s="27">
        <f t="shared" si="121"/>
        <v>0</v>
      </c>
      <c r="AY97" s="27">
        <f t="shared" si="121"/>
        <v>0</v>
      </c>
      <c r="AZ97" s="27">
        <f t="shared" si="121"/>
        <v>0</v>
      </c>
      <c r="BA97" s="27">
        <f t="shared" si="121"/>
        <v>0</v>
      </c>
      <c r="BB97" s="27">
        <f t="shared" si="121"/>
        <v>0</v>
      </c>
      <c r="BC97" s="27">
        <f t="shared" si="121"/>
        <v>0</v>
      </c>
      <c r="BD97" s="27">
        <f t="shared" si="121"/>
        <v>0</v>
      </c>
      <c r="BE97" s="27">
        <f t="shared" si="121"/>
        <v>0</v>
      </c>
      <c r="BF97" s="27">
        <f t="shared" si="121"/>
        <v>0</v>
      </c>
      <c r="BG97" s="27">
        <f t="shared" si="121"/>
        <v>0</v>
      </c>
      <c r="BH97" s="27">
        <f t="shared" si="121"/>
        <v>0</v>
      </c>
      <c r="BI97" s="27">
        <f t="shared" si="121"/>
        <v>0</v>
      </c>
      <c r="BJ97" s="27">
        <f t="shared" si="121"/>
        <v>0</v>
      </c>
      <c r="BK97" s="27">
        <f t="shared" si="121"/>
        <v>0</v>
      </c>
      <c r="BL97" s="27">
        <f t="shared" si="121"/>
        <v>0</v>
      </c>
      <c r="BM97" s="27">
        <f t="shared" si="121"/>
        <v>0</v>
      </c>
    </row>
    <row r="98" spans="2:65" x14ac:dyDescent="0.25">
      <c r="B98" t="str">
        <f>+B91</f>
        <v>ALTRE IMM.NI IMMATERIALI</v>
      </c>
      <c r="C98" s="58"/>
      <c r="F98" s="27"/>
      <c r="G98" s="27"/>
      <c r="H98" s="27"/>
      <c r="I98" s="27">
        <f t="shared" ref="I98:AN98" si="122">+H98+I91</f>
        <v>0</v>
      </c>
      <c r="J98" s="27">
        <f t="shared" si="122"/>
        <v>0</v>
      </c>
      <c r="K98" s="27">
        <f t="shared" si="122"/>
        <v>0</v>
      </c>
      <c r="L98" s="27">
        <f t="shared" si="122"/>
        <v>0</v>
      </c>
      <c r="M98" s="27">
        <f t="shared" si="122"/>
        <v>0</v>
      </c>
      <c r="N98" s="27">
        <f t="shared" si="122"/>
        <v>0</v>
      </c>
      <c r="O98" s="27">
        <f t="shared" si="122"/>
        <v>0</v>
      </c>
      <c r="P98" s="27">
        <f t="shared" si="122"/>
        <v>0</v>
      </c>
      <c r="Q98" s="27">
        <f t="shared" si="122"/>
        <v>0</v>
      </c>
      <c r="R98" s="27">
        <f t="shared" si="122"/>
        <v>0</v>
      </c>
      <c r="S98" s="27">
        <f t="shared" si="122"/>
        <v>0</v>
      </c>
      <c r="T98" s="27">
        <f t="shared" si="122"/>
        <v>0</v>
      </c>
      <c r="U98" s="27">
        <f t="shared" si="122"/>
        <v>0</v>
      </c>
      <c r="V98" s="27">
        <f t="shared" si="122"/>
        <v>0</v>
      </c>
      <c r="W98" s="27">
        <f t="shared" si="122"/>
        <v>0</v>
      </c>
      <c r="X98" s="27">
        <f t="shared" si="122"/>
        <v>0</v>
      </c>
      <c r="Y98" s="27">
        <f t="shared" si="122"/>
        <v>0</v>
      </c>
      <c r="Z98" s="27">
        <f t="shared" si="122"/>
        <v>0</v>
      </c>
      <c r="AA98" s="27">
        <f t="shared" si="122"/>
        <v>0</v>
      </c>
      <c r="AB98" s="27">
        <f t="shared" si="122"/>
        <v>0</v>
      </c>
      <c r="AC98" s="27">
        <f t="shared" si="122"/>
        <v>0</v>
      </c>
      <c r="AD98" s="27">
        <f t="shared" si="122"/>
        <v>0</v>
      </c>
      <c r="AE98" s="27">
        <f t="shared" si="122"/>
        <v>0</v>
      </c>
      <c r="AF98" s="27">
        <f t="shared" si="122"/>
        <v>0</v>
      </c>
      <c r="AG98" s="27">
        <f t="shared" si="122"/>
        <v>0</v>
      </c>
      <c r="AH98" s="27">
        <f t="shared" si="122"/>
        <v>0</v>
      </c>
      <c r="AI98" s="27">
        <f t="shared" si="122"/>
        <v>0</v>
      </c>
      <c r="AJ98" s="27">
        <f t="shared" si="122"/>
        <v>0</v>
      </c>
      <c r="AK98" s="27">
        <f t="shared" si="122"/>
        <v>0</v>
      </c>
      <c r="AL98" s="27">
        <f t="shared" si="122"/>
        <v>0</v>
      </c>
      <c r="AM98" s="27">
        <f t="shared" si="122"/>
        <v>0</v>
      </c>
      <c r="AN98" s="27">
        <f t="shared" si="122"/>
        <v>0</v>
      </c>
      <c r="AO98" s="27">
        <f t="shared" si="121"/>
        <v>0</v>
      </c>
      <c r="AP98" s="27">
        <f t="shared" si="121"/>
        <v>0</v>
      </c>
      <c r="AQ98" s="27">
        <f t="shared" si="121"/>
        <v>0</v>
      </c>
      <c r="AR98" s="27">
        <f t="shared" si="121"/>
        <v>0</v>
      </c>
      <c r="AS98" s="27">
        <f t="shared" si="121"/>
        <v>0</v>
      </c>
      <c r="AT98" s="27">
        <f t="shared" si="121"/>
        <v>0</v>
      </c>
      <c r="AU98" s="27">
        <f t="shared" si="121"/>
        <v>0</v>
      </c>
      <c r="AV98" s="27">
        <f t="shared" si="121"/>
        <v>0</v>
      </c>
      <c r="AW98" s="27">
        <f t="shared" si="121"/>
        <v>0</v>
      </c>
      <c r="AX98" s="27">
        <f t="shared" si="121"/>
        <v>0</v>
      </c>
      <c r="AY98" s="27">
        <f t="shared" si="121"/>
        <v>0</v>
      </c>
      <c r="AZ98" s="27">
        <f t="shared" si="121"/>
        <v>0</v>
      </c>
      <c r="BA98" s="27">
        <f t="shared" si="121"/>
        <v>0</v>
      </c>
      <c r="BB98" s="27">
        <f t="shared" si="121"/>
        <v>0</v>
      </c>
      <c r="BC98" s="27">
        <f t="shared" si="121"/>
        <v>0</v>
      </c>
      <c r="BD98" s="27">
        <f t="shared" si="121"/>
        <v>0</v>
      </c>
      <c r="BE98" s="27">
        <f t="shared" si="121"/>
        <v>0</v>
      </c>
      <c r="BF98" s="27">
        <f t="shared" si="121"/>
        <v>0</v>
      </c>
      <c r="BG98" s="27">
        <f t="shared" si="121"/>
        <v>0</v>
      </c>
      <c r="BH98" s="27">
        <f t="shared" si="121"/>
        <v>0</v>
      </c>
      <c r="BI98" s="27">
        <f t="shared" si="121"/>
        <v>0</v>
      </c>
      <c r="BJ98" s="27">
        <f t="shared" si="121"/>
        <v>0</v>
      </c>
      <c r="BK98" s="27">
        <f t="shared" si="121"/>
        <v>0</v>
      </c>
      <c r="BL98" s="27">
        <f t="shared" si="121"/>
        <v>0</v>
      </c>
      <c r="BM98" s="27">
        <f t="shared" si="121"/>
        <v>0</v>
      </c>
    </row>
    <row r="100" spans="2:65" ht="30" x14ac:dyDescent="0.25">
      <c r="C100" s="57" t="s">
        <v>159</v>
      </c>
      <c r="F100" s="57" t="s">
        <v>160</v>
      </c>
      <c r="G100" s="57" t="s">
        <v>160</v>
      </c>
      <c r="H100" s="57" t="s">
        <v>160</v>
      </c>
      <c r="I100" s="57" t="s">
        <v>160</v>
      </c>
      <c r="J100" s="57" t="s">
        <v>160</v>
      </c>
      <c r="K100" s="57" t="s">
        <v>160</v>
      </c>
      <c r="L100" s="57" t="s">
        <v>160</v>
      </c>
      <c r="M100" s="57" t="s">
        <v>160</v>
      </c>
      <c r="N100" s="57" t="s">
        <v>160</v>
      </c>
      <c r="O100" s="57" t="s">
        <v>160</v>
      </c>
      <c r="P100" s="57" t="s">
        <v>160</v>
      </c>
      <c r="Q100" s="57" t="s">
        <v>160</v>
      </c>
      <c r="R100" s="57" t="s">
        <v>160</v>
      </c>
      <c r="S100" s="57" t="s">
        <v>160</v>
      </c>
      <c r="T100" s="57" t="s">
        <v>160</v>
      </c>
      <c r="U100" s="57" t="s">
        <v>160</v>
      </c>
      <c r="V100" s="57" t="s">
        <v>160</v>
      </c>
      <c r="W100" s="57" t="s">
        <v>160</v>
      </c>
      <c r="X100" s="57" t="s">
        <v>160</v>
      </c>
      <c r="Y100" s="57" t="s">
        <v>160</v>
      </c>
      <c r="Z100" s="57" t="s">
        <v>160</v>
      </c>
      <c r="AA100" s="57" t="s">
        <v>160</v>
      </c>
      <c r="AB100" s="57" t="s">
        <v>160</v>
      </c>
      <c r="AC100" s="57" t="s">
        <v>160</v>
      </c>
      <c r="AD100" s="57" t="s">
        <v>160</v>
      </c>
      <c r="AE100" s="57" t="s">
        <v>160</v>
      </c>
      <c r="AF100" s="57" t="s">
        <v>160</v>
      </c>
      <c r="AG100" s="57" t="s">
        <v>160</v>
      </c>
      <c r="AH100" s="57" t="s">
        <v>160</v>
      </c>
      <c r="AI100" s="57" t="s">
        <v>160</v>
      </c>
      <c r="AJ100" s="57" t="s">
        <v>160</v>
      </c>
      <c r="AK100" s="57" t="s">
        <v>160</v>
      </c>
      <c r="AL100" s="57" t="s">
        <v>160</v>
      </c>
      <c r="AM100" s="57" t="s">
        <v>160</v>
      </c>
      <c r="AN100" s="57" t="s">
        <v>160</v>
      </c>
      <c r="AO100" s="57" t="s">
        <v>160</v>
      </c>
      <c r="AP100" s="57" t="s">
        <v>160</v>
      </c>
      <c r="AQ100" s="57" t="s">
        <v>160</v>
      </c>
      <c r="AR100" s="57" t="s">
        <v>160</v>
      </c>
      <c r="AS100" s="57" t="s">
        <v>160</v>
      </c>
      <c r="AT100" s="57" t="s">
        <v>160</v>
      </c>
      <c r="AU100" s="57" t="s">
        <v>160</v>
      </c>
      <c r="AV100" s="57" t="s">
        <v>160</v>
      </c>
      <c r="AW100" s="57" t="s">
        <v>160</v>
      </c>
      <c r="AX100" s="57" t="s">
        <v>160</v>
      </c>
      <c r="AY100" s="57" t="s">
        <v>160</v>
      </c>
      <c r="AZ100" s="57" t="s">
        <v>160</v>
      </c>
      <c r="BA100" s="57" t="s">
        <v>160</v>
      </c>
      <c r="BB100" s="57" t="s">
        <v>160</v>
      </c>
      <c r="BC100" s="57" t="s">
        <v>160</v>
      </c>
      <c r="BD100" s="57" t="s">
        <v>160</v>
      </c>
      <c r="BE100" s="57" t="s">
        <v>160</v>
      </c>
      <c r="BF100" s="57" t="s">
        <v>160</v>
      </c>
      <c r="BG100" s="57" t="s">
        <v>160</v>
      </c>
      <c r="BH100" s="57" t="s">
        <v>160</v>
      </c>
      <c r="BI100" s="57" t="s">
        <v>160</v>
      </c>
      <c r="BJ100" s="57" t="s">
        <v>160</v>
      </c>
      <c r="BK100" s="57" t="s">
        <v>160</v>
      </c>
      <c r="BL100" s="57" t="s">
        <v>160</v>
      </c>
      <c r="BM100" s="57" t="s">
        <v>160</v>
      </c>
    </row>
    <row r="101" spans="2:65" x14ac:dyDescent="0.25">
      <c r="B101" t="str">
        <f>+B86</f>
        <v>FABBRICATI</v>
      </c>
      <c r="C101" s="58">
        <f>+C86</f>
        <v>0.25</v>
      </c>
      <c r="F101" s="27"/>
      <c r="G101" s="27"/>
      <c r="H101" s="27"/>
      <c r="I101" s="27"/>
      <c r="J101" s="27">
        <f>+IF(I108=$J$5,0,1)*(SUM($J$5)*$C101)/12</f>
        <v>0</v>
      </c>
      <c r="K101" s="27">
        <f t="shared" ref="K101:BM101" si="123">+IF(J108=$J$5,0,1)*(SUM($J$5)*$C101)/12</f>
        <v>0</v>
      </c>
      <c r="L101" s="27">
        <f t="shared" si="123"/>
        <v>0</v>
      </c>
      <c r="M101" s="27">
        <f t="shared" si="123"/>
        <v>0</v>
      </c>
      <c r="N101" s="27">
        <f t="shared" si="123"/>
        <v>0</v>
      </c>
      <c r="O101" s="27">
        <f t="shared" si="123"/>
        <v>0</v>
      </c>
      <c r="P101" s="27">
        <f t="shared" si="123"/>
        <v>0</v>
      </c>
      <c r="Q101" s="27">
        <f t="shared" si="123"/>
        <v>0</v>
      </c>
      <c r="R101" s="27">
        <f t="shared" si="123"/>
        <v>0</v>
      </c>
      <c r="S101" s="27">
        <f t="shared" si="123"/>
        <v>0</v>
      </c>
      <c r="T101" s="27">
        <f t="shared" si="123"/>
        <v>0</v>
      </c>
      <c r="U101" s="27">
        <f t="shared" si="123"/>
        <v>0</v>
      </c>
      <c r="V101" s="27">
        <f t="shared" si="123"/>
        <v>0</v>
      </c>
      <c r="W101" s="27">
        <f t="shared" si="123"/>
        <v>0</v>
      </c>
      <c r="X101" s="27">
        <f t="shared" si="123"/>
        <v>0</v>
      </c>
      <c r="Y101" s="27">
        <f t="shared" si="123"/>
        <v>0</v>
      </c>
      <c r="Z101" s="27">
        <f t="shared" si="123"/>
        <v>0</v>
      </c>
      <c r="AA101" s="27">
        <f t="shared" si="123"/>
        <v>0</v>
      </c>
      <c r="AB101" s="27">
        <f t="shared" si="123"/>
        <v>0</v>
      </c>
      <c r="AC101" s="27">
        <f t="shared" si="123"/>
        <v>0</v>
      </c>
      <c r="AD101" s="27">
        <f t="shared" si="123"/>
        <v>0</v>
      </c>
      <c r="AE101" s="27">
        <f t="shared" si="123"/>
        <v>0</v>
      </c>
      <c r="AF101" s="27">
        <f t="shared" si="123"/>
        <v>0</v>
      </c>
      <c r="AG101" s="27">
        <f t="shared" si="123"/>
        <v>0</v>
      </c>
      <c r="AH101" s="27">
        <f t="shared" si="123"/>
        <v>0</v>
      </c>
      <c r="AI101" s="27">
        <f t="shared" si="123"/>
        <v>0</v>
      </c>
      <c r="AJ101" s="27">
        <f t="shared" si="123"/>
        <v>0</v>
      </c>
      <c r="AK101" s="27">
        <f t="shared" si="123"/>
        <v>0</v>
      </c>
      <c r="AL101" s="27">
        <f t="shared" si="123"/>
        <v>0</v>
      </c>
      <c r="AM101" s="27">
        <f t="shared" si="123"/>
        <v>0</v>
      </c>
      <c r="AN101" s="27">
        <f t="shared" si="123"/>
        <v>0</v>
      </c>
      <c r="AO101" s="27">
        <f t="shared" si="123"/>
        <v>0</v>
      </c>
      <c r="AP101" s="27">
        <f t="shared" si="123"/>
        <v>0</v>
      </c>
      <c r="AQ101" s="27">
        <f t="shared" si="123"/>
        <v>0</v>
      </c>
      <c r="AR101" s="27">
        <f t="shared" si="123"/>
        <v>0</v>
      </c>
      <c r="AS101" s="27">
        <f t="shared" si="123"/>
        <v>0</v>
      </c>
      <c r="AT101" s="27">
        <f t="shared" si="123"/>
        <v>0</v>
      </c>
      <c r="AU101" s="27">
        <f t="shared" si="123"/>
        <v>0</v>
      </c>
      <c r="AV101" s="27">
        <f t="shared" si="123"/>
        <v>0</v>
      </c>
      <c r="AW101" s="27">
        <f t="shared" si="123"/>
        <v>0</v>
      </c>
      <c r="AX101" s="27">
        <f t="shared" si="123"/>
        <v>0</v>
      </c>
      <c r="AY101" s="27">
        <f t="shared" si="123"/>
        <v>0</v>
      </c>
      <c r="AZ101" s="27">
        <f t="shared" si="123"/>
        <v>0</v>
      </c>
      <c r="BA101" s="27">
        <f t="shared" si="123"/>
        <v>0</v>
      </c>
      <c r="BB101" s="27">
        <f t="shared" si="123"/>
        <v>0</v>
      </c>
      <c r="BC101" s="27">
        <f t="shared" si="123"/>
        <v>0</v>
      </c>
      <c r="BD101" s="27">
        <f t="shared" si="123"/>
        <v>0</v>
      </c>
      <c r="BE101" s="27">
        <f t="shared" si="123"/>
        <v>0</v>
      </c>
      <c r="BF101" s="27">
        <f t="shared" si="123"/>
        <v>0</v>
      </c>
      <c r="BG101" s="27">
        <f t="shared" si="123"/>
        <v>0</v>
      </c>
      <c r="BH101" s="27">
        <f t="shared" si="123"/>
        <v>0</v>
      </c>
      <c r="BI101" s="27">
        <f t="shared" si="123"/>
        <v>0</v>
      </c>
      <c r="BJ101" s="27">
        <f t="shared" si="123"/>
        <v>0</v>
      </c>
      <c r="BK101" s="27">
        <f t="shared" si="123"/>
        <v>0</v>
      </c>
      <c r="BL101" s="27">
        <f t="shared" si="123"/>
        <v>0</v>
      </c>
      <c r="BM101" s="27">
        <f t="shared" si="123"/>
        <v>0</v>
      </c>
    </row>
    <row r="102" spans="2:65" x14ac:dyDescent="0.25">
      <c r="B102" t="str">
        <f t="shared" ref="B102:C106" si="124">+B87</f>
        <v>IMPIANTI E MACCHINARI</v>
      </c>
      <c r="C102" s="58">
        <f t="shared" si="124"/>
        <v>0.1</v>
      </c>
      <c r="F102" s="27"/>
      <c r="G102" s="27"/>
      <c r="H102" s="27"/>
      <c r="I102" s="27"/>
      <c r="J102" s="27">
        <f>+IF(I109=$J$6,0,1)*(SUM($J$6)*$C102)/12</f>
        <v>0</v>
      </c>
      <c r="K102" s="27">
        <f t="shared" ref="K102:BM102" si="125">+IF(J109=$J$6,0,1)*(SUM($J$6)*$C102)/12</f>
        <v>0</v>
      </c>
      <c r="L102" s="27">
        <f t="shared" si="125"/>
        <v>0</v>
      </c>
      <c r="M102" s="27">
        <f t="shared" si="125"/>
        <v>0</v>
      </c>
      <c r="N102" s="27">
        <f t="shared" si="125"/>
        <v>0</v>
      </c>
      <c r="O102" s="27">
        <f t="shared" si="125"/>
        <v>0</v>
      </c>
      <c r="P102" s="27">
        <f t="shared" si="125"/>
        <v>0</v>
      </c>
      <c r="Q102" s="27">
        <f t="shared" si="125"/>
        <v>0</v>
      </c>
      <c r="R102" s="27">
        <f t="shared" si="125"/>
        <v>0</v>
      </c>
      <c r="S102" s="27">
        <f t="shared" si="125"/>
        <v>0</v>
      </c>
      <c r="T102" s="27">
        <f t="shared" si="125"/>
        <v>0</v>
      </c>
      <c r="U102" s="27">
        <f t="shared" si="125"/>
        <v>0</v>
      </c>
      <c r="V102" s="27">
        <f t="shared" si="125"/>
        <v>0</v>
      </c>
      <c r="W102" s="27">
        <f t="shared" si="125"/>
        <v>0</v>
      </c>
      <c r="X102" s="27">
        <f t="shared" si="125"/>
        <v>0</v>
      </c>
      <c r="Y102" s="27">
        <f t="shared" si="125"/>
        <v>0</v>
      </c>
      <c r="Z102" s="27">
        <f t="shared" si="125"/>
        <v>0</v>
      </c>
      <c r="AA102" s="27">
        <f t="shared" si="125"/>
        <v>0</v>
      </c>
      <c r="AB102" s="27">
        <f t="shared" si="125"/>
        <v>0</v>
      </c>
      <c r="AC102" s="27">
        <f t="shared" si="125"/>
        <v>0</v>
      </c>
      <c r="AD102" s="27">
        <f t="shared" si="125"/>
        <v>0</v>
      </c>
      <c r="AE102" s="27">
        <f t="shared" si="125"/>
        <v>0</v>
      </c>
      <c r="AF102" s="27">
        <f t="shared" si="125"/>
        <v>0</v>
      </c>
      <c r="AG102" s="27">
        <f t="shared" si="125"/>
        <v>0</v>
      </c>
      <c r="AH102" s="27">
        <f t="shared" si="125"/>
        <v>0</v>
      </c>
      <c r="AI102" s="27">
        <f t="shared" si="125"/>
        <v>0</v>
      </c>
      <c r="AJ102" s="27">
        <f t="shared" si="125"/>
        <v>0</v>
      </c>
      <c r="AK102" s="27">
        <f t="shared" si="125"/>
        <v>0</v>
      </c>
      <c r="AL102" s="27">
        <f t="shared" si="125"/>
        <v>0</v>
      </c>
      <c r="AM102" s="27">
        <f t="shared" si="125"/>
        <v>0</v>
      </c>
      <c r="AN102" s="27">
        <f t="shared" si="125"/>
        <v>0</v>
      </c>
      <c r="AO102" s="27">
        <f t="shared" si="125"/>
        <v>0</v>
      </c>
      <c r="AP102" s="27">
        <f t="shared" si="125"/>
        <v>0</v>
      </c>
      <c r="AQ102" s="27">
        <f t="shared" si="125"/>
        <v>0</v>
      </c>
      <c r="AR102" s="27">
        <f t="shared" si="125"/>
        <v>0</v>
      </c>
      <c r="AS102" s="27">
        <f t="shared" si="125"/>
        <v>0</v>
      </c>
      <c r="AT102" s="27">
        <f t="shared" si="125"/>
        <v>0</v>
      </c>
      <c r="AU102" s="27">
        <f t="shared" si="125"/>
        <v>0</v>
      </c>
      <c r="AV102" s="27">
        <f t="shared" si="125"/>
        <v>0</v>
      </c>
      <c r="AW102" s="27">
        <f t="shared" si="125"/>
        <v>0</v>
      </c>
      <c r="AX102" s="27">
        <f t="shared" si="125"/>
        <v>0</v>
      </c>
      <c r="AY102" s="27">
        <f t="shared" si="125"/>
        <v>0</v>
      </c>
      <c r="AZ102" s="27">
        <f t="shared" si="125"/>
        <v>0</v>
      </c>
      <c r="BA102" s="27">
        <f t="shared" si="125"/>
        <v>0</v>
      </c>
      <c r="BB102" s="27">
        <f t="shared" si="125"/>
        <v>0</v>
      </c>
      <c r="BC102" s="27">
        <f t="shared" si="125"/>
        <v>0</v>
      </c>
      <c r="BD102" s="27">
        <f t="shared" si="125"/>
        <v>0</v>
      </c>
      <c r="BE102" s="27">
        <f t="shared" si="125"/>
        <v>0</v>
      </c>
      <c r="BF102" s="27">
        <f t="shared" si="125"/>
        <v>0</v>
      </c>
      <c r="BG102" s="27">
        <f t="shared" si="125"/>
        <v>0</v>
      </c>
      <c r="BH102" s="27">
        <f t="shared" si="125"/>
        <v>0</v>
      </c>
      <c r="BI102" s="27">
        <f t="shared" si="125"/>
        <v>0</v>
      </c>
      <c r="BJ102" s="27">
        <f t="shared" si="125"/>
        <v>0</v>
      </c>
      <c r="BK102" s="27">
        <f t="shared" si="125"/>
        <v>0</v>
      </c>
      <c r="BL102" s="27">
        <f t="shared" si="125"/>
        <v>0</v>
      </c>
      <c r="BM102" s="27">
        <f t="shared" si="125"/>
        <v>0</v>
      </c>
    </row>
    <row r="103" spans="2:65" x14ac:dyDescent="0.25">
      <c r="B103" t="str">
        <f t="shared" si="124"/>
        <v>ATTREZZATURE IND.LI E COMM.LI</v>
      </c>
      <c r="C103" s="58">
        <f t="shared" si="124"/>
        <v>0.2</v>
      </c>
      <c r="F103" s="27"/>
      <c r="G103" s="27"/>
      <c r="H103" s="27"/>
      <c r="I103" s="27"/>
      <c r="J103" s="27">
        <f>+IF(I110=$J$7,0,1)*(SUM($J$7)*$C103)/12</f>
        <v>0</v>
      </c>
      <c r="K103" s="27">
        <f t="shared" ref="K103:BM103" si="126">+IF(J110=$J$7,0,1)*(SUM($J$7)*$C103)/12</f>
        <v>0</v>
      </c>
      <c r="L103" s="27">
        <f t="shared" si="126"/>
        <v>0</v>
      </c>
      <c r="M103" s="27">
        <f t="shared" si="126"/>
        <v>0</v>
      </c>
      <c r="N103" s="27">
        <f t="shared" si="126"/>
        <v>0</v>
      </c>
      <c r="O103" s="27">
        <f t="shared" si="126"/>
        <v>0</v>
      </c>
      <c r="P103" s="27">
        <f t="shared" si="126"/>
        <v>0</v>
      </c>
      <c r="Q103" s="27">
        <f t="shared" si="126"/>
        <v>0</v>
      </c>
      <c r="R103" s="27">
        <f t="shared" si="126"/>
        <v>0</v>
      </c>
      <c r="S103" s="27">
        <f t="shared" si="126"/>
        <v>0</v>
      </c>
      <c r="T103" s="27">
        <f t="shared" si="126"/>
        <v>0</v>
      </c>
      <c r="U103" s="27">
        <f t="shared" si="126"/>
        <v>0</v>
      </c>
      <c r="V103" s="27">
        <f t="shared" si="126"/>
        <v>0</v>
      </c>
      <c r="W103" s="27">
        <f t="shared" si="126"/>
        <v>0</v>
      </c>
      <c r="X103" s="27">
        <f t="shared" si="126"/>
        <v>0</v>
      </c>
      <c r="Y103" s="27">
        <f t="shared" si="126"/>
        <v>0</v>
      </c>
      <c r="Z103" s="27">
        <f t="shared" si="126"/>
        <v>0</v>
      </c>
      <c r="AA103" s="27">
        <f t="shared" si="126"/>
        <v>0</v>
      </c>
      <c r="AB103" s="27">
        <f t="shared" si="126"/>
        <v>0</v>
      </c>
      <c r="AC103" s="27">
        <f t="shared" si="126"/>
        <v>0</v>
      </c>
      <c r="AD103" s="27">
        <f t="shared" si="126"/>
        <v>0</v>
      </c>
      <c r="AE103" s="27">
        <f t="shared" si="126"/>
        <v>0</v>
      </c>
      <c r="AF103" s="27">
        <f t="shared" si="126"/>
        <v>0</v>
      </c>
      <c r="AG103" s="27">
        <f t="shared" si="126"/>
        <v>0</v>
      </c>
      <c r="AH103" s="27">
        <f t="shared" si="126"/>
        <v>0</v>
      </c>
      <c r="AI103" s="27">
        <f t="shared" si="126"/>
        <v>0</v>
      </c>
      <c r="AJ103" s="27">
        <f t="shared" si="126"/>
        <v>0</v>
      </c>
      <c r="AK103" s="27">
        <f t="shared" si="126"/>
        <v>0</v>
      </c>
      <c r="AL103" s="27">
        <f t="shared" si="126"/>
        <v>0</v>
      </c>
      <c r="AM103" s="27">
        <f t="shared" si="126"/>
        <v>0</v>
      </c>
      <c r="AN103" s="27">
        <f t="shared" si="126"/>
        <v>0</v>
      </c>
      <c r="AO103" s="27">
        <f t="shared" si="126"/>
        <v>0</v>
      </c>
      <c r="AP103" s="27">
        <f t="shared" si="126"/>
        <v>0</v>
      </c>
      <c r="AQ103" s="27">
        <f t="shared" si="126"/>
        <v>0</v>
      </c>
      <c r="AR103" s="27">
        <f t="shared" si="126"/>
        <v>0</v>
      </c>
      <c r="AS103" s="27">
        <f t="shared" si="126"/>
        <v>0</v>
      </c>
      <c r="AT103" s="27">
        <f t="shared" si="126"/>
        <v>0</v>
      </c>
      <c r="AU103" s="27">
        <f t="shared" si="126"/>
        <v>0</v>
      </c>
      <c r="AV103" s="27">
        <f t="shared" si="126"/>
        <v>0</v>
      </c>
      <c r="AW103" s="27">
        <f t="shared" si="126"/>
        <v>0</v>
      </c>
      <c r="AX103" s="27">
        <f t="shared" si="126"/>
        <v>0</v>
      </c>
      <c r="AY103" s="27">
        <f t="shared" si="126"/>
        <v>0</v>
      </c>
      <c r="AZ103" s="27">
        <f t="shared" si="126"/>
        <v>0</v>
      </c>
      <c r="BA103" s="27">
        <f t="shared" si="126"/>
        <v>0</v>
      </c>
      <c r="BB103" s="27">
        <f t="shared" si="126"/>
        <v>0</v>
      </c>
      <c r="BC103" s="27">
        <f t="shared" si="126"/>
        <v>0</v>
      </c>
      <c r="BD103" s="27">
        <f t="shared" si="126"/>
        <v>0</v>
      </c>
      <c r="BE103" s="27">
        <f t="shared" si="126"/>
        <v>0</v>
      </c>
      <c r="BF103" s="27">
        <f t="shared" si="126"/>
        <v>0</v>
      </c>
      <c r="BG103" s="27">
        <f t="shared" si="126"/>
        <v>0</v>
      </c>
      <c r="BH103" s="27">
        <f t="shared" si="126"/>
        <v>0</v>
      </c>
      <c r="BI103" s="27">
        <f t="shared" si="126"/>
        <v>0</v>
      </c>
      <c r="BJ103" s="27">
        <f t="shared" si="126"/>
        <v>0</v>
      </c>
      <c r="BK103" s="27">
        <f t="shared" si="126"/>
        <v>0</v>
      </c>
      <c r="BL103" s="27">
        <f t="shared" si="126"/>
        <v>0</v>
      </c>
      <c r="BM103" s="27">
        <f t="shared" si="126"/>
        <v>0</v>
      </c>
    </row>
    <row r="104" spans="2:65" x14ac:dyDescent="0.25">
      <c r="B104" t="str">
        <f t="shared" si="124"/>
        <v>COSTI D'IMPIANTO E AMPLIAMENTO</v>
      </c>
      <c r="C104" s="58">
        <f t="shared" si="124"/>
        <v>0.5</v>
      </c>
      <c r="F104" s="27"/>
      <c r="G104" s="27"/>
      <c r="H104" s="27"/>
      <c r="I104" s="27"/>
      <c r="J104" s="27">
        <f>+IF(I111=$J$8,0,1)*(SUM($J$8)*$C104)/12</f>
        <v>0</v>
      </c>
      <c r="K104" s="27">
        <f t="shared" ref="K104:BM104" si="127">+IF(J111=$J$8,0,1)*(SUM($J$8)*$C104)/12</f>
        <v>0</v>
      </c>
      <c r="L104" s="27">
        <f t="shared" si="127"/>
        <v>0</v>
      </c>
      <c r="M104" s="27">
        <f t="shared" si="127"/>
        <v>0</v>
      </c>
      <c r="N104" s="27">
        <f t="shared" si="127"/>
        <v>0</v>
      </c>
      <c r="O104" s="27">
        <f t="shared" si="127"/>
        <v>0</v>
      </c>
      <c r="P104" s="27">
        <f t="shared" si="127"/>
        <v>0</v>
      </c>
      <c r="Q104" s="27">
        <f t="shared" si="127"/>
        <v>0</v>
      </c>
      <c r="R104" s="27">
        <f t="shared" si="127"/>
        <v>0</v>
      </c>
      <c r="S104" s="27">
        <f t="shared" si="127"/>
        <v>0</v>
      </c>
      <c r="T104" s="27">
        <f t="shared" si="127"/>
        <v>0</v>
      </c>
      <c r="U104" s="27">
        <f t="shared" si="127"/>
        <v>0</v>
      </c>
      <c r="V104" s="27">
        <f t="shared" si="127"/>
        <v>0</v>
      </c>
      <c r="W104" s="27">
        <f t="shared" si="127"/>
        <v>0</v>
      </c>
      <c r="X104" s="27">
        <f t="shared" si="127"/>
        <v>0</v>
      </c>
      <c r="Y104" s="27">
        <f t="shared" si="127"/>
        <v>0</v>
      </c>
      <c r="Z104" s="27">
        <f t="shared" si="127"/>
        <v>0</v>
      </c>
      <c r="AA104" s="27">
        <f t="shared" si="127"/>
        <v>0</v>
      </c>
      <c r="AB104" s="27">
        <f t="shared" si="127"/>
        <v>0</v>
      </c>
      <c r="AC104" s="27">
        <f t="shared" si="127"/>
        <v>0</v>
      </c>
      <c r="AD104" s="27">
        <f t="shared" si="127"/>
        <v>0</v>
      </c>
      <c r="AE104" s="27">
        <f t="shared" si="127"/>
        <v>0</v>
      </c>
      <c r="AF104" s="27">
        <f t="shared" si="127"/>
        <v>0</v>
      </c>
      <c r="AG104" s="27">
        <f t="shared" si="127"/>
        <v>0</v>
      </c>
      <c r="AH104" s="27">
        <f t="shared" si="127"/>
        <v>0</v>
      </c>
      <c r="AI104" s="27">
        <f t="shared" si="127"/>
        <v>0</v>
      </c>
      <c r="AJ104" s="27">
        <f t="shared" si="127"/>
        <v>0</v>
      </c>
      <c r="AK104" s="27">
        <f t="shared" si="127"/>
        <v>0</v>
      </c>
      <c r="AL104" s="27">
        <f t="shared" si="127"/>
        <v>0</v>
      </c>
      <c r="AM104" s="27">
        <f t="shared" si="127"/>
        <v>0</v>
      </c>
      <c r="AN104" s="27">
        <f t="shared" si="127"/>
        <v>0</v>
      </c>
      <c r="AO104" s="27">
        <f t="shared" si="127"/>
        <v>0</v>
      </c>
      <c r="AP104" s="27">
        <f t="shared" si="127"/>
        <v>0</v>
      </c>
      <c r="AQ104" s="27">
        <f t="shared" si="127"/>
        <v>0</v>
      </c>
      <c r="AR104" s="27">
        <f t="shared" si="127"/>
        <v>0</v>
      </c>
      <c r="AS104" s="27">
        <f t="shared" si="127"/>
        <v>0</v>
      </c>
      <c r="AT104" s="27">
        <f t="shared" si="127"/>
        <v>0</v>
      </c>
      <c r="AU104" s="27">
        <f t="shared" si="127"/>
        <v>0</v>
      </c>
      <c r="AV104" s="27">
        <f t="shared" si="127"/>
        <v>0</v>
      </c>
      <c r="AW104" s="27">
        <f t="shared" si="127"/>
        <v>0</v>
      </c>
      <c r="AX104" s="27">
        <f t="shared" si="127"/>
        <v>0</v>
      </c>
      <c r="AY104" s="27">
        <f t="shared" si="127"/>
        <v>0</v>
      </c>
      <c r="AZ104" s="27">
        <f t="shared" si="127"/>
        <v>0</v>
      </c>
      <c r="BA104" s="27">
        <f t="shared" si="127"/>
        <v>0</v>
      </c>
      <c r="BB104" s="27">
        <f t="shared" si="127"/>
        <v>0</v>
      </c>
      <c r="BC104" s="27">
        <f t="shared" si="127"/>
        <v>0</v>
      </c>
      <c r="BD104" s="27">
        <f t="shared" si="127"/>
        <v>0</v>
      </c>
      <c r="BE104" s="27">
        <f t="shared" si="127"/>
        <v>0</v>
      </c>
      <c r="BF104" s="27">
        <f t="shared" si="127"/>
        <v>0</v>
      </c>
      <c r="BG104" s="27">
        <f t="shared" si="127"/>
        <v>0</v>
      </c>
      <c r="BH104" s="27">
        <f t="shared" si="127"/>
        <v>0</v>
      </c>
      <c r="BI104" s="27">
        <f t="shared" si="127"/>
        <v>0</v>
      </c>
      <c r="BJ104" s="27">
        <f t="shared" si="127"/>
        <v>0</v>
      </c>
      <c r="BK104" s="27">
        <f t="shared" si="127"/>
        <v>0</v>
      </c>
      <c r="BL104" s="27">
        <f t="shared" si="127"/>
        <v>0</v>
      </c>
      <c r="BM104" s="27">
        <f t="shared" si="127"/>
        <v>0</v>
      </c>
    </row>
    <row r="105" spans="2:65" x14ac:dyDescent="0.25">
      <c r="B105" t="str">
        <f t="shared" si="124"/>
        <v>FEE D'INGRESSO</v>
      </c>
      <c r="C105" s="58">
        <f t="shared" si="124"/>
        <v>0.2</v>
      </c>
      <c r="F105" s="27"/>
      <c r="G105" s="27"/>
      <c r="H105" s="27"/>
      <c r="I105" s="27"/>
      <c r="J105" s="27">
        <f>+IF(I112=$J$9,0,1)*(SUM($J$9)*$C105)/12</f>
        <v>0</v>
      </c>
      <c r="K105" s="27">
        <f t="shared" ref="K105:BM105" si="128">+IF(J112=$J$9,0,1)*(SUM($J$9)*$C105)/12</f>
        <v>0</v>
      </c>
      <c r="L105" s="27">
        <f t="shared" si="128"/>
        <v>0</v>
      </c>
      <c r="M105" s="27">
        <f t="shared" si="128"/>
        <v>0</v>
      </c>
      <c r="N105" s="27">
        <f t="shared" si="128"/>
        <v>0</v>
      </c>
      <c r="O105" s="27">
        <f t="shared" si="128"/>
        <v>0</v>
      </c>
      <c r="P105" s="27">
        <f t="shared" si="128"/>
        <v>0</v>
      </c>
      <c r="Q105" s="27">
        <f t="shared" si="128"/>
        <v>0</v>
      </c>
      <c r="R105" s="27">
        <f t="shared" si="128"/>
        <v>0</v>
      </c>
      <c r="S105" s="27">
        <f t="shared" si="128"/>
        <v>0</v>
      </c>
      <c r="T105" s="27">
        <f t="shared" si="128"/>
        <v>0</v>
      </c>
      <c r="U105" s="27">
        <f t="shared" si="128"/>
        <v>0</v>
      </c>
      <c r="V105" s="27">
        <f t="shared" si="128"/>
        <v>0</v>
      </c>
      <c r="W105" s="27">
        <f t="shared" si="128"/>
        <v>0</v>
      </c>
      <c r="X105" s="27">
        <f t="shared" si="128"/>
        <v>0</v>
      </c>
      <c r="Y105" s="27">
        <f t="shared" si="128"/>
        <v>0</v>
      </c>
      <c r="Z105" s="27">
        <f t="shared" si="128"/>
        <v>0</v>
      </c>
      <c r="AA105" s="27">
        <f t="shared" si="128"/>
        <v>0</v>
      </c>
      <c r="AB105" s="27">
        <f t="shared" si="128"/>
        <v>0</v>
      </c>
      <c r="AC105" s="27">
        <f t="shared" si="128"/>
        <v>0</v>
      </c>
      <c r="AD105" s="27">
        <f t="shared" si="128"/>
        <v>0</v>
      </c>
      <c r="AE105" s="27">
        <f t="shared" si="128"/>
        <v>0</v>
      </c>
      <c r="AF105" s="27">
        <f t="shared" si="128"/>
        <v>0</v>
      </c>
      <c r="AG105" s="27">
        <f t="shared" si="128"/>
        <v>0</v>
      </c>
      <c r="AH105" s="27">
        <f t="shared" si="128"/>
        <v>0</v>
      </c>
      <c r="AI105" s="27">
        <f t="shared" si="128"/>
        <v>0</v>
      </c>
      <c r="AJ105" s="27">
        <f t="shared" si="128"/>
        <v>0</v>
      </c>
      <c r="AK105" s="27">
        <f t="shared" si="128"/>
        <v>0</v>
      </c>
      <c r="AL105" s="27">
        <f t="shared" si="128"/>
        <v>0</v>
      </c>
      <c r="AM105" s="27">
        <f t="shared" si="128"/>
        <v>0</v>
      </c>
      <c r="AN105" s="27">
        <f t="shared" si="128"/>
        <v>0</v>
      </c>
      <c r="AO105" s="27">
        <f t="shared" si="128"/>
        <v>0</v>
      </c>
      <c r="AP105" s="27">
        <f t="shared" si="128"/>
        <v>0</v>
      </c>
      <c r="AQ105" s="27">
        <f t="shared" si="128"/>
        <v>0</v>
      </c>
      <c r="AR105" s="27">
        <f t="shared" si="128"/>
        <v>0</v>
      </c>
      <c r="AS105" s="27">
        <f t="shared" si="128"/>
        <v>0</v>
      </c>
      <c r="AT105" s="27">
        <f t="shared" si="128"/>
        <v>0</v>
      </c>
      <c r="AU105" s="27">
        <f t="shared" si="128"/>
        <v>0</v>
      </c>
      <c r="AV105" s="27">
        <f t="shared" si="128"/>
        <v>0</v>
      </c>
      <c r="AW105" s="27">
        <f t="shared" si="128"/>
        <v>0</v>
      </c>
      <c r="AX105" s="27">
        <f t="shared" si="128"/>
        <v>0</v>
      </c>
      <c r="AY105" s="27">
        <f t="shared" si="128"/>
        <v>0</v>
      </c>
      <c r="AZ105" s="27">
        <f t="shared" si="128"/>
        <v>0</v>
      </c>
      <c r="BA105" s="27">
        <f t="shared" si="128"/>
        <v>0</v>
      </c>
      <c r="BB105" s="27">
        <f t="shared" si="128"/>
        <v>0</v>
      </c>
      <c r="BC105" s="27">
        <f t="shared" si="128"/>
        <v>0</v>
      </c>
      <c r="BD105" s="27">
        <f t="shared" si="128"/>
        <v>0</v>
      </c>
      <c r="BE105" s="27">
        <f t="shared" si="128"/>
        <v>0</v>
      </c>
      <c r="BF105" s="27">
        <f t="shared" si="128"/>
        <v>0</v>
      </c>
      <c r="BG105" s="27">
        <f t="shared" si="128"/>
        <v>0</v>
      </c>
      <c r="BH105" s="27">
        <f t="shared" si="128"/>
        <v>0</v>
      </c>
      <c r="BI105" s="27">
        <f t="shared" si="128"/>
        <v>0</v>
      </c>
      <c r="BJ105" s="27">
        <f t="shared" si="128"/>
        <v>0</v>
      </c>
      <c r="BK105" s="27">
        <f t="shared" si="128"/>
        <v>0</v>
      </c>
      <c r="BL105" s="27">
        <f t="shared" si="128"/>
        <v>0</v>
      </c>
      <c r="BM105" s="27">
        <f t="shared" si="128"/>
        <v>0</v>
      </c>
    </row>
    <row r="106" spans="2:65" x14ac:dyDescent="0.25">
      <c r="B106" t="str">
        <f t="shared" si="124"/>
        <v>ALTRE IMM.NI IMMATERIALI</v>
      </c>
      <c r="C106" s="58">
        <f t="shared" si="124"/>
        <v>0.25</v>
      </c>
      <c r="F106" s="27"/>
      <c r="G106" s="27"/>
      <c r="H106" s="27"/>
      <c r="I106" s="27"/>
      <c r="J106" s="27">
        <f>+IF(I113=$J$10,0,1)*(SUM($J$10)*$C106)/12</f>
        <v>0</v>
      </c>
      <c r="K106" s="27">
        <f t="shared" ref="K106:BM106" si="129">+IF(J113=$J$10,0,1)*(SUM($J$10)*$C106)/12</f>
        <v>0</v>
      </c>
      <c r="L106" s="27">
        <f t="shared" si="129"/>
        <v>0</v>
      </c>
      <c r="M106" s="27">
        <f t="shared" si="129"/>
        <v>0</v>
      </c>
      <c r="N106" s="27">
        <f t="shared" si="129"/>
        <v>0</v>
      </c>
      <c r="O106" s="27">
        <f t="shared" si="129"/>
        <v>0</v>
      </c>
      <c r="P106" s="27">
        <f t="shared" si="129"/>
        <v>0</v>
      </c>
      <c r="Q106" s="27">
        <f t="shared" si="129"/>
        <v>0</v>
      </c>
      <c r="R106" s="27">
        <f t="shared" si="129"/>
        <v>0</v>
      </c>
      <c r="S106" s="27">
        <f t="shared" si="129"/>
        <v>0</v>
      </c>
      <c r="T106" s="27">
        <f t="shared" si="129"/>
        <v>0</v>
      </c>
      <c r="U106" s="27">
        <f t="shared" si="129"/>
        <v>0</v>
      </c>
      <c r="V106" s="27">
        <f t="shared" si="129"/>
        <v>0</v>
      </c>
      <c r="W106" s="27">
        <f t="shared" si="129"/>
        <v>0</v>
      </c>
      <c r="X106" s="27">
        <f t="shared" si="129"/>
        <v>0</v>
      </c>
      <c r="Y106" s="27">
        <f t="shared" si="129"/>
        <v>0</v>
      </c>
      <c r="Z106" s="27">
        <f t="shared" si="129"/>
        <v>0</v>
      </c>
      <c r="AA106" s="27">
        <f t="shared" si="129"/>
        <v>0</v>
      </c>
      <c r="AB106" s="27">
        <f t="shared" si="129"/>
        <v>0</v>
      </c>
      <c r="AC106" s="27">
        <f t="shared" si="129"/>
        <v>0</v>
      </c>
      <c r="AD106" s="27">
        <f t="shared" si="129"/>
        <v>0</v>
      </c>
      <c r="AE106" s="27">
        <f t="shared" si="129"/>
        <v>0</v>
      </c>
      <c r="AF106" s="27">
        <f t="shared" si="129"/>
        <v>0</v>
      </c>
      <c r="AG106" s="27">
        <f t="shared" si="129"/>
        <v>0</v>
      </c>
      <c r="AH106" s="27">
        <f t="shared" si="129"/>
        <v>0</v>
      </c>
      <c r="AI106" s="27">
        <f t="shared" si="129"/>
        <v>0</v>
      </c>
      <c r="AJ106" s="27">
        <f t="shared" si="129"/>
        <v>0</v>
      </c>
      <c r="AK106" s="27">
        <f t="shared" si="129"/>
        <v>0</v>
      </c>
      <c r="AL106" s="27">
        <f t="shared" si="129"/>
        <v>0</v>
      </c>
      <c r="AM106" s="27">
        <f t="shared" si="129"/>
        <v>0</v>
      </c>
      <c r="AN106" s="27">
        <f t="shared" si="129"/>
        <v>0</v>
      </c>
      <c r="AO106" s="27">
        <f t="shared" si="129"/>
        <v>0</v>
      </c>
      <c r="AP106" s="27">
        <f t="shared" si="129"/>
        <v>0</v>
      </c>
      <c r="AQ106" s="27">
        <f t="shared" si="129"/>
        <v>0</v>
      </c>
      <c r="AR106" s="27">
        <f t="shared" si="129"/>
        <v>0</v>
      </c>
      <c r="AS106" s="27">
        <f t="shared" si="129"/>
        <v>0</v>
      </c>
      <c r="AT106" s="27">
        <f t="shared" si="129"/>
        <v>0</v>
      </c>
      <c r="AU106" s="27">
        <f t="shared" si="129"/>
        <v>0</v>
      </c>
      <c r="AV106" s="27">
        <f t="shared" si="129"/>
        <v>0</v>
      </c>
      <c r="AW106" s="27">
        <f t="shared" si="129"/>
        <v>0</v>
      </c>
      <c r="AX106" s="27">
        <f t="shared" si="129"/>
        <v>0</v>
      </c>
      <c r="AY106" s="27">
        <f t="shared" si="129"/>
        <v>0</v>
      </c>
      <c r="AZ106" s="27">
        <f t="shared" si="129"/>
        <v>0</v>
      </c>
      <c r="BA106" s="27">
        <f t="shared" si="129"/>
        <v>0</v>
      </c>
      <c r="BB106" s="27">
        <f t="shared" si="129"/>
        <v>0</v>
      </c>
      <c r="BC106" s="27">
        <f t="shared" si="129"/>
        <v>0</v>
      </c>
      <c r="BD106" s="27">
        <f t="shared" si="129"/>
        <v>0</v>
      </c>
      <c r="BE106" s="27">
        <f t="shared" si="129"/>
        <v>0</v>
      </c>
      <c r="BF106" s="27">
        <f t="shared" si="129"/>
        <v>0</v>
      </c>
      <c r="BG106" s="27">
        <f t="shared" si="129"/>
        <v>0</v>
      </c>
      <c r="BH106" s="27">
        <f t="shared" si="129"/>
        <v>0</v>
      </c>
      <c r="BI106" s="27">
        <f t="shared" si="129"/>
        <v>0</v>
      </c>
      <c r="BJ106" s="27">
        <f t="shared" si="129"/>
        <v>0</v>
      </c>
      <c r="BK106" s="27">
        <f t="shared" si="129"/>
        <v>0</v>
      </c>
      <c r="BL106" s="27">
        <f t="shared" si="129"/>
        <v>0</v>
      </c>
      <c r="BM106" s="27">
        <f t="shared" si="129"/>
        <v>0</v>
      </c>
    </row>
    <row r="107" spans="2:65" ht="30" x14ac:dyDescent="0.25">
      <c r="C107" s="57"/>
      <c r="F107" s="57" t="s">
        <v>161</v>
      </c>
      <c r="G107" s="57" t="s">
        <v>161</v>
      </c>
      <c r="H107" s="57" t="s">
        <v>161</v>
      </c>
      <c r="I107" s="57" t="s">
        <v>161</v>
      </c>
      <c r="J107" s="57" t="s">
        <v>161</v>
      </c>
      <c r="K107" s="57" t="s">
        <v>161</v>
      </c>
      <c r="L107" s="57" t="s">
        <v>161</v>
      </c>
      <c r="M107" s="57" t="s">
        <v>161</v>
      </c>
      <c r="N107" s="57" t="s">
        <v>161</v>
      </c>
      <c r="O107" s="57" t="s">
        <v>161</v>
      </c>
      <c r="P107" s="57" t="s">
        <v>161</v>
      </c>
      <c r="Q107" s="57" t="s">
        <v>161</v>
      </c>
      <c r="R107" s="57" t="s">
        <v>161</v>
      </c>
      <c r="S107" s="57" t="s">
        <v>161</v>
      </c>
      <c r="T107" s="57" t="s">
        <v>161</v>
      </c>
      <c r="U107" s="57" t="s">
        <v>161</v>
      </c>
      <c r="V107" s="57" t="s">
        <v>161</v>
      </c>
      <c r="W107" s="57" t="s">
        <v>161</v>
      </c>
      <c r="X107" s="57" t="s">
        <v>161</v>
      </c>
      <c r="Y107" s="57" t="s">
        <v>161</v>
      </c>
      <c r="Z107" s="57" t="s">
        <v>161</v>
      </c>
      <c r="AA107" s="57" t="s">
        <v>161</v>
      </c>
      <c r="AB107" s="57" t="s">
        <v>161</v>
      </c>
      <c r="AC107" s="57" t="s">
        <v>161</v>
      </c>
      <c r="AD107" s="57" t="s">
        <v>161</v>
      </c>
      <c r="AE107" s="57" t="s">
        <v>161</v>
      </c>
      <c r="AF107" s="57" t="s">
        <v>161</v>
      </c>
      <c r="AG107" s="57" t="s">
        <v>161</v>
      </c>
      <c r="AH107" s="57" t="s">
        <v>161</v>
      </c>
      <c r="AI107" s="57" t="s">
        <v>161</v>
      </c>
      <c r="AJ107" s="57" t="s">
        <v>161</v>
      </c>
      <c r="AK107" s="57" t="s">
        <v>161</v>
      </c>
      <c r="AL107" s="57" t="s">
        <v>161</v>
      </c>
      <c r="AM107" s="57" t="s">
        <v>161</v>
      </c>
      <c r="AN107" s="57" t="s">
        <v>161</v>
      </c>
      <c r="AO107" s="57" t="s">
        <v>161</v>
      </c>
      <c r="AP107" s="57" t="s">
        <v>161</v>
      </c>
      <c r="AQ107" s="57" t="s">
        <v>161</v>
      </c>
      <c r="AR107" s="57" t="s">
        <v>161</v>
      </c>
      <c r="AS107" s="57" t="s">
        <v>161</v>
      </c>
      <c r="AT107" s="57" t="s">
        <v>161</v>
      </c>
      <c r="AU107" s="57" t="s">
        <v>161</v>
      </c>
      <c r="AV107" s="57" t="s">
        <v>161</v>
      </c>
      <c r="AW107" s="57" t="s">
        <v>161</v>
      </c>
      <c r="AX107" s="57" t="s">
        <v>161</v>
      </c>
      <c r="AY107" s="57" t="s">
        <v>161</v>
      </c>
      <c r="AZ107" s="57" t="s">
        <v>161</v>
      </c>
      <c r="BA107" s="57" t="s">
        <v>161</v>
      </c>
      <c r="BB107" s="57" t="s">
        <v>161</v>
      </c>
      <c r="BC107" s="57" t="s">
        <v>161</v>
      </c>
      <c r="BD107" s="57" t="s">
        <v>161</v>
      </c>
      <c r="BE107" s="57" t="s">
        <v>161</v>
      </c>
      <c r="BF107" s="57" t="s">
        <v>161</v>
      </c>
      <c r="BG107" s="57" t="s">
        <v>161</v>
      </c>
      <c r="BH107" s="57" t="s">
        <v>161</v>
      </c>
      <c r="BI107" s="57" t="s">
        <v>161</v>
      </c>
      <c r="BJ107" s="57" t="s">
        <v>161</v>
      </c>
      <c r="BK107" s="57" t="s">
        <v>161</v>
      </c>
      <c r="BL107" s="57" t="s">
        <v>161</v>
      </c>
      <c r="BM107" s="57" t="s">
        <v>161</v>
      </c>
    </row>
    <row r="108" spans="2:65" x14ac:dyDescent="0.25">
      <c r="B108" t="str">
        <f>+B101</f>
        <v>FABBRICATI</v>
      </c>
      <c r="C108" s="58"/>
      <c r="F108" s="27"/>
      <c r="G108" s="27"/>
      <c r="H108" s="27"/>
      <c r="I108" s="27"/>
      <c r="J108" s="27">
        <f t="shared" ref="J108:BM112" si="130">+I108+J101</f>
        <v>0</v>
      </c>
      <c r="K108" s="27">
        <f t="shared" si="130"/>
        <v>0</v>
      </c>
      <c r="L108" s="27">
        <f t="shared" si="130"/>
        <v>0</v>
      </c>
      <c r="M108" s="27">
        <f t="shared" si="130"/>
        <v>0</v>
      </c>
      <c r="N108" s="27">
        <f t="shared" si="130"/>
        <v>0</v>
      </c>
      <c r="O108" s="27">
        <f t="shared" si="130"/>
        <v>0</v>
      </c>
      <c r="P108" s="27">
        <f t="shared" si="130"/>
        <v>0</v>
      </c>
      <c r="Q108" s="27">
        <f t="shared" si="130"/>
        <v>0</v>
      </c>
      <c r="R108" s="27">
        <f t="shared" si="130"/>
        <v>0</v>
      </c>
      <c r="S108" s="27">
        <f t="shared" si="130"/>
        <v>0</v>
      </c>
      <c r="T108" s="27">
        <f t="shared" si="130"/>
        <v>0</v>
      </c>
      <c r="U108" s="27">
        <f t="shared" si="130"/>
        <v>0</v>
      </c>
      <c r="V108" s="27">
        <f t="shared" si="130"/>
        <v>0</v>
      </c>
      <c r="W108" s="27">
        <f t="shared" si="130"/>
        <v>0</v>
      </c>
      <c r="X108" s="27">
        <f t="shared" si="130"/>
        <v>0</v>
      </c>
      <c r="Y108" s="27">
        <f t="shared" si="130"/>
        <v>0</v>
      </c>
      <c r="Z108" s="27">
        <f t="shared" si="130"/>
        <v>0</v>
      </c>
      <c r="AA108" s="27">
        <f t="shared" si="130"/>
        <v>0</v>
      </c>
      <c r="AB108" s="27">
        <f t="shared" si="130"/>
        <v>0</v>
      </c>
      <c r="AC108" s="27">
        <f t="shared" si="130"/>
        <v>0</v>
      </c>
      <c r="AD108" s="27">
        <f t="shared" si="130"/>
        <v>0</v>
      </c>
      <c r="AE108" s="27">
        <f t="shared" si="130"/>
        <v>0</v>
      </c>
      <c r="AF108" s="27">
        <f t="shared" si="130"/>
        <v>0</v>
      </c>
      <c r="AG108" s="27">
        <f t="shared" si="130"/>
        <v>0</v>
      </c>
      <c r="AH108" s="27">
        <f t="shared" si="130"/>
        <v>0</v>
      </c>
      <c r="AI108" s="27">
        <f t="shared" si="130"/>
        <v>0</v>
      </c>
      <c r="AJ108" s="27">
        <f t="shared" si="130"/>
        <v>0</v>
      </c>
      <c r="AK108" s="27">
        <f t="shared" si="130"/>
        <v>0</v>
      </c>
      <c r="AL108" s="27">
        <f t="shared" si="130"/>
        <v>0</v>
      </c>
      <c r="AM108" s="27">
        <f t="shared" si="130"/>
        <v>0</v>
      </c>
      <c r="AN108" s="27">
        <f t="shared" si="130"/>
        <v>0</v>
      </c>
      <c r="AO108" s="27">
        <f t="shared" si="130"/>
        <v>0</v>
      </c>
      <c r="AP108" s="27">
        <f t="shared" si="130"/>
        <v>0</v>
      </c>
      <c r="AQ108" s="27">
        <f t="shared" si="130"/>
        <v>0</v>
      </c>
      <c r="AR108" s="27">
        <f t="shared" si="130"/>
        <v>0</v>
      </c>
      <c r="AS108" s="27">
        <f t="shared" si="130"/>
        <v>0</v>
      </c>
      <c r="AT108" s="27">
        <f t="shared" si="130"/>
        <v>0</v>
      </c>
      <c r="AU108" s="27">
        <f t="shared" si="130"/>
        <v>0</v>
      </c>
      <c r="AV108" s="27">
        <f t="shared" si="130"/>
        <v>0</v>
      </c>
      <c r="AW108" s="27">
        <f t="shared" si="130"/>
        <v>0</v>
      </c>
      <c r="AX108" s="27">
        <f t="shared" si="130"/>
        <v>0</v>
      </c>
      <c r="AY108" s="27">
        <f t="shared" si="130"/>
        <v>0</v>
      </c>
      <c r="AZ108" s="27">
        <f t="shared" si="130"/>
        <v>0</v>
      </c>
      <c r="BA108" s="27">
        <f t="shared" si="130"/>
        <v>0</v>
      </c>
      <c r="BB108" s="27">
        <f t="shared" si="130"/>
        <v>0</v>
      </c>
      <c r="BC108" s="27">
        <f t="shared" si="130"/>
        <v>0</v>
      </c>
      <c r="BD108" s="27">
        <f t="shared" si="130"/>
        <v>0</v>
      </c>
      <c r="BE108" s="27">
        <f t="shared" si="130"/>
        <v>0</v>
      </c>
      <c r="BF108" s="27">
        <f t="shared" si="130"/>
        <v>0</v>
      </c>
      <c r="BG108" s="27">
        <f t="shared" si="130"/>
        <v>0</v>
      </c>
      <c r="BH108" s="27">
        <f t="shared" si="130"/>
        <v>0</v>
      </c>
      <c r="BI108" s="27">
        <f t="shared" si="130"/>
        <v>0</v>
      </c>
      <c r="BJ108" s="27">
        <f t="shared" si="130"/>
        <v>0</v>
      </c>
      <c r="BK108" s="27">
        <f t="shared" si="130"/>
        <v>0</v>
      </c>
      <c r="BL108" s="27">
        <f t="shared" si="130"/>
        <v>0</v>
      </c>
      <c r="BM108" s="27">
        <f t="shared" si="130"/>
        <v>0</v>
      </c>
    </row>
    <row r="109" spans="2:65" x14ac:dyDescent="0.25">
      <c r="B109" t="str">
        <f t="shared" ref="B109:B112" si="131">+B102</f>
        <v>IMPIANTI E MACCHINARI</v>
      </c>
      <c r="C109" s="58"/>
      <c r="F109" s="27"/>
      <c r="G109" s="27"/>
      <c r="H109" s="27"/>
      <c r="I109" s="27"/>
      <c r="J109" s="27">
        <f t="shared" si="130"/>
        <v>0</v>
      </c>
      <c r="K109" s="27">
        <f t="shared" si="130"/>
        <v>0</v>
      </c>
      <c r="L109" s="27">
        <f t="shared" si="130"/>
        <v>0</v>
      </c>
      <c r="M109" s="27">
        <f t="shared" si="130"/>
        <v>0</v>
      </c>
      <c r="N109" s="27">
        <f t="shared" si="130"/>
        <v>0</v>
      </c>
      <c r="O109" s="27">
        <f t="shared" si="130"/>
        <v>0</v>
      </c>
      <c r="P109" s="27">
        <f t="shared" si="130"/>
        <v>0</v>
      </c>
      <c r="Q109" s="27">
        <f t="shared" si="130"/>
        <v>0</v>
      </c>
      <c r="R109" s="27">
        <f t="shared" si="130"/>
        <v>0</v>
      </c>
      <c r="S109" s="27">
        <f t="shared" si="130"/>
        <v>0</v>
      </c>
      <c r="T109" s="27">
        <f t="shared" si="130"/>
        <v>0</v>
      </c>
      <c r="U109" s="27">
        <f t="shared" si="130"/>
        <v>0</v>
      </c>
      <c r="V109" s="27">
        <f t="shared" si="130"/>
        <v>0</v>
      </c>
      <c r="W109" s="27">
        <f t="shared" si="130"/>
        <v>0</v>
      </c>
      <c r="X109" s="27">
        <f t="shared" si="130"/>
        <v>0</v>
      </c>
      <c r="Y109" s="27">
        <f t="shared" si="130"/>
        <v>0</v>
      </c>
      <c r="Z109" s="27">
        <f t="shared" si="130"/>
        <v>0</v>
      </c>
      <c r="AA109" s="27">
        <f t="shared" si="130"/>
        <v>0</v>
      </c>
      <c r="AB109" s="27">
        <f t="shared" si="130"/>
        <v>0</v>
      </c>
      <c r="AC109" s="27">
        <f t="shared" si="130"/>
        <v>0</v>
      </c>
      <c r="AD109" s="27">
        <f t="shared" si="130"/>
        <v>0</v>
      </c>
      <c r="AE109" s="27">
        <f t="shared" si="130"/>
        <v>0</v>
      </c>
      <c r="AF109" s="27">
        <f t="shared" si="130"/>
        <v>0</v>
      </c>
      <c r="AG109" s="27">
        <f t="shared" si="130"/>
        <v>0</v>
      </c>
      <c r="AH109" s="27">
        <f t="shared" si="130"/>
        <v>0</v>
      </c>
      <c r="AI109" s="27">
        <f t="shared" si="130"/>
        <v>0</v>
      </c>
      <c r="AJ109" s="27">
        <f t="shared" si="130"/>
        <v>0</v>
      </c>
      <c r="AK109" s="27">
        <f t="shared" si="130"/>
        <v>0</v>
      </c>
      <c r="AL109" s="27">
        <f t="shared" si="130"/>
        <v>0</v>
      </c>
      <c r="AM109" s="27">
        <f t="shared" si="130"/>
        <v>0</v>
      </c>
      <c r="AN109" s="27">
        <f t="shared" si="130"/>
        <v>0</v>
      </c>
      <c r="AO109" s="27">
        <f t="shared" si="130"/>
        <v>0</v>
      </c>
      <c r="AP109" s="27">
        <f t="shared" si="130"/>
        <v>0</v>
      </c>
      <c r="AQ109" s="27">
        <f t="shared" si="130"/>
        <v>0</v>
      </c>
      <c r="AR109" s="27">
        <f t="shared" si="130"/>
        <v>0</v>
      </c>
      <c r="AS109" s="27">
        <f t="shared" si="130"/>
        <v>0</v>
      </c>
      <c r="AT109" s="27">
        <f t="shared" si="130"/>
        <v>0</v>
      </c>
      <c r="AU109" s="27">
        <f t="shared" si="130"/>
        <v>0</v>
      </c>
      <c r="AV109" s="27">
        <f t="shared" si="130"/>
        <v>0</v>
      </c>
      <c r="AW109" s="27">
        <f t="shared" si="130"/>
        <v>0</v>
      </c>
      <c r="AX109" s="27">
        <f t="shared" si="130"/>
        <v>0</v>
      </c>
      <c r="AY109" s="27">
        <f t="shared" si="130"/>
        <v>0</v>
      </c>
      <c r="AZ109" s="27">
        <f t="shared" si="130"/>
        <v>0</v>
      </c>
      <c r="BA109" s="27">
        <f t="shared" si="130"/>
        <v>0</v>
      </c>
      <c r="BB109" s="27">
        <f t="shared" si="130"/>
        <v>0</v>
      </c>
      <c r="BC109" s="27">
        <f t="shared" si="130"/>
        <v>0</v>
      </c>
      <c r="BD109" s="27">
        <f t="shared" si="130"/>
        <v>0</v>
      </c>
      <c r="BE109" s="27">
        <f t="shared" si="130"/>
        <v>0</v>
      </c>
      <c r="BF109" s="27">
        <f t="shared" si="130"/>
        <v>0</v>
      </c>
      <c r="BG109" s="27">
        <f t="shared" si="130"/>
        <v>0</v>
      </c>
      <c r="BH109" s="27">
        <f t="shared" si="130"/>
        <v>0</v>
      </c>
      <c r="BI109" s="27">
        <f t="shared" si="130"/>
        <v>0</v>
      </c>
      <c r="BJ109" s="27">
        <f t="shared" si="130"/>
        <v>0</v>
      </c>
      <c r="BK109" s="27">
        <f t="shared" si="130"/>
        <v>0</v>
      </c>
      <c r="BL109" s="27">
        <f t="shared" si="130"/>
        <v>0</v>
      </c>
      <c r="BM109" s="27">
        <f t="shared" si="130"/>
        <v>0</v>
      </c>
    </row>
    <row r="110" spans="2:65" x14ac:dyDescent="0.25">
      <c r="B110" t="str">
        <f t="shared" si="131"/>
        <v>ATTREZZATURE IND.LI E COMM.LI</v>
      </c>
      <c r="C110" s="58"/>
      <c r="F110" s="27"/>
      <c r="G110" s="27"/>
      <c r="H110" s="27"/>
      <c r="I110" s="27"/>
      <c r="J110" s="27">
        <f t="shared" si="130"/>
        <v>0</v>
      </c>
      <c r="K110" s="27">
        <f t="shared" si="130"/>
        <v>0</v>
      </c>
      <c r="L110" s="27">
        <f t="shared" si="130"/>
        <v>0</v>
      </c>
      <c r="M110" s="27">
        <f t="shared" si="130"/>
        <v>0</v>
      </c>
      <c r="N110" s="27">
        <f t="shared" si="130"/>
        <v>0</v>
      </c>
      <c r="O110" s="27">
        <f t="shared" si="130"/>
        <v>0</v>
      </c>
      <c r="P110" s="27">
        <f t="shared" si="130"/>
        <v>0</v>
      </c>
      <c r="Q110" s="27">
        <f t="shared" si="130"/>
        <v>0</v>
      </c>
      <c r="R110" s="27">
        <f t="shared" si="130"/>
        <v>0</v>
      </c>
      <c r="S110" s="27">
        <f t="shared" si="130"/>
        <v>0</v>
      </c>
      <c r="T110" s="27">
        <f t="shared" si="130"/>
        <v>0</v>
      </c>
      <c r="U110" s="27">
        <f t="shared" si="130"/>
        <v>0</v>
      </c>
      <c r="V110" s="27">
        <f t="shared" si="130"/>
        <v>0</v>
      </c>
      <c r="W110" s="27">
        <f t="shared" si="130"/>
        <v>0</v>
      </c>
      <c r="X110" s="27">
        <f t="shared" si="130"/>
        <v>0</v>
      </c>
      <c r="Y110" s="27">
        <f t="shared" si="130"/>
        <v>0</v>
      </c>
      <c r="Z110" s="27">
        <f t="shared" si="130"/>
        <v>0</v>
      </c>
      <c r="AA110" s="27">
        <f t="shared" si="130"/>
        <v>0</v>
      </c>
      <c r="AB110" s="27">
        <f t="shared" si="130"/>
        <v>0</v>
      </c>
      <c r="AC110" s="27">
        <f t="shared" si="130"/>
        <v>0</v>
      </c>
      <c r="AD110" s="27">
        <f t="shared" si="130"/>
        <v>0</v>
      </c>
      <c r="AE110" s="27">
        <f t="shared" si="130"/>
        <v>0</v>
      </c>
      <c r="AF110" s="27">
        <f t="shared" si="130"/>
        <v>0</v>
      </c>
      <c r="AG110" s="27">
        <f t="shared" si="130"/>
        <v>0</v>
      </c>
      <c r="AH110" s="27">
        <f t="shared" si="130"/>
        <v>0</v>
      </c>
      <c r="AI110" s="27">
        <f t="shared" si="130"/>
        <v>0</v>
      </c>
      <c r="AJ110" s="27">
        <f t="shared" si="130"/>
        <v>0</v>
      </c>
      <c r="AK110" s="27">
        <f t="shared" si="130"/>
        <v>0</v>
      </c>
      <c r="AL110" s="27">
        <f t="shared" si="130"/>
        <v>0</v>
      </c>
      <c r="AM110" s="27">
        <f t="shared" si="130"/>
        <v>0</v>
      </c>
      <c r="AN110" s="27">
        <f t="shared" si="130"/>
        <v>0</v>
      </c>
      <c r="AO110" s="27">
        <f t="shared" si="130"/>
        <v>0</v>
      </c>
      <c r="AP110" s="27">
        <f t="shared" si="130"/>
        <v>0</v>
      </c>
      <c r="AQ110" s="27">
        <f t="shared" si="130"/>
        <v>0</v>
      </c>
      <c r="AR110" s="27">
        <f t="shared" si="130"/>
        <v>0</v>
      </c>
      <c r="AS110" s="27">
        <f t="shared" si="130"/>
        <v>0</v>
      </c>
      <c r="AT110" s="27">
        <f t="shared" si="130"/>
        <v>0</v>
      </c>
      <c r="AU110" s="27">
        <f t="shared" si="130"/>
        <v>0</v>
      </c>
      <c r="AV110" s="27">
        <f t="shared" si="130"/>
        <v>0</v>
      </c>
      <c r="AW110" s="27">
        <f t="shared" si="130"/>
        <v>0</v>
      </c>
      <c r="AX110" s="27">
        <f t="shared" si="130"/>
        <v>0</v>
      </c>
      <c r="AY110" s="27">
        <f t="shared" si="130"/>
        <v>0</v>
      </c>
      <c r="AZ110" s="27">
        <f t="shared" si="130"/>
        <v>0</v>
      </c>
      <c r="BA110" s="27">
        <f t="shared" si="130"/>
        <v>0</v>
      </c>
      <c r="BB110" s="27">
        <f t="shared" si="130"/>
        <v>0</v>
      </c>
      <c r="BC110" s="27">
        <f t="shared" si="130"/>
        <v>0</v>
      </c>
      <c r="BD110" s="27">
        <f t="shared" si="130"/>
        <v>0</v>
      </c>
      <c r="BE110" s="27">
        <f t="shared" si="130"/>
        <v>0</v>
      </c>
      <c r="BF110" s="27">
        <f t="shared" si="130"/>
        <v>0</v>
      </c>
      <c r="BG110" s="27">
        <f t="shared" si="130"/>
        <v>0</v>
      </c>
      <c r="BH110" s="27">
        <f t="shared" si="130"/>
        <v>0</v>
      </c>
      <c r="BI110" s="27">
        <f t="shared" si="130"/>
        <v>0</v>
      </c>
      <c r="BJ110" s="27">
        <f t="shared" si="130"/>
        <v>0</v>
      </c>
      <c r="BK110" s="27">
        <f t="shared" si="130"/>
        <v>0</v>
      </c>
      <c r="BL110" s="27">
        <f t="shared" si="130"/>
        <v>0</v>
      </c>
      <c r="BM110" s="27">
        <f t="shared" si="130"/>
        <v>0</v>
      </c>
    </row>
    <row r="111" spans="2:65" x14ac:dyDescent="0.25">
      <c r="B111" t="str">
        <f t="shared" si="131"/>
        <v>COSTI D'IMPIANTO E AMPLIAMENTO</v>
      </c>
      <c r="C111" s="58"/>
      <c r="F111" s="27"/>
      <c r="G111" s="27"/>
      <c r="H111" s="27"/>
      <c r="I111" s="27"/>
      <c r="J111" s="27">
        <f t="shared" si="130"/>
        <v>0</v>
      </c>
      <c r="K111" s="27">
        <f t="shared" si="130"/>
        <v>0</v>
      </c>
      <c r="L111" s="27">
        <f t="shared" si="130"/>
        <v>0</v>
      </c>
      <c r="M111" s="27">
        <f t="shared" si="130"/>
        <v>0</v>
      </c>
      <c r="N111" s="27">
        <f t="shared" si="130"/>
        <v>0</v>
      </c>
      <c r="O111" s="27">
        <f t="shared" si="130"/>
        <v>0</v>
      </c>
      <c r="P111" s="27">
        <f t="shared" si="130"/>
        <v>0</v>
      </c>
      <c r="Q111" s="27">
        <f t="shared" si="130"/>
        <v>0</v>
      </c>
      <c r="R111" s="27">
        <f t="shared" si="130"/>
        <v>0</v>
      </c>
      <c r="S111" s="27">
        <f t="shared" si="130"/>
        <v>0</v>
      </c>
      <c r="T111" s="27">
        <f t="shared" si="130"/>
        <v>0</v>
      </c>
      <c r="U111" s="27">
        <f t="shared" si="130"/>
        <v>0</v>
      </c>
      <c r="V111" s="27">
        <f t="shared" si="130"/>
        <v>0</v>
      </c>
      <c r="W111" s="27">
        <f t="shared" si="130"/>
        <v>0</v>
      </c>
      <c r="X111" s="27">
        <f t="shared" si="130"/>
        <v>0</v>
      </c>
      <c r="Y111" s="27">
        <f t="shared" si="130"/>
        <v>0</v>
      </c>
      <c r="Z111" s="27">
        <f t="shared" si="130"/>
        <v>0</v>
      </c>
      <c r="AA111" s="27">
        <f t="shared" si="130"/>
        <v>0</v>
      </c>
      <c r="AB111" s="27">
        <f t="shared" si="130"/>
        <v>0</v>
      </c>
      <c r="AC111" s="27">
        <f t="shared" si="130"/>
        <v>0</v>
      </c>
      <c r="AD111" s="27">
        <f t="shared" si="130"/>
        <v>0</v>
      </c>
      <c r="AE111" s="27">
        <f t="shared" si="130"/>
        <v>0</v>
      </c>
      <c r="AF111" s="27">
        <f t="shared" si="130"/>
        <v>0</v>
      </c>
      <c r="AG111" s="27">
        <f t="shared" si="130"/>
        <v>0</v>
      </c>
      <c r="AH111" s="27">
        <f t="shared" si="130"/>
        <v>0</v>
      </c>
      <c r="AI111" s="27">
        <f t="shared" si="130"/>
        <v>0</v>
      </c>
      <c r="AJ111" s="27">
        <f t="shared" si="130"/>
        <v>0</v>
      </c>
      <c r="AK111" s="27">
        <f t="shared" si="130"/>
        <v>0</v>
      </c>
      <c r="AL111" s="27">
        <f t="shared" si="130"/>
        <v>0</v>
      </c>
      <c r="AM111" s="27">
        <f t="shared" si="130"/>
        <v>0</v>
      </c>
      <c r="AN111" s="27">
        <f t="shared" si="130"/>
        <v>0</v>
      </c>
      <c r="AO111" s="27">
        <f t="shared" si="130"/>
        <v>0</v>
      </c>
      <c r="AP111" s="27">
        <f t="shared" si="130"/>
        <v>0</v>
      </c>
      <c r="AQ111" s="27">
        <f t="shared" si="130"/>
        <v>0</v>
      </c>
      <c r="AR111" s="27">
        <f t="shared" si="130"/>
        <v>0</v>
      </c>
      <c r="AS111" s="27">
        <f t="shared" si="130"/>
        <v>0</v>
      </c>
      <c r="AT111" s="27">
        <f t="shared" si="130"/>
        <v>0</v>
      </c>
      <c r="AU111" s="27">
        <f t="shared" si="130"/>
        <v>0</v>
      </c>
      <c r="AV111" s="27">
        <f t="shared" si="130"/>
        <v>0</v>
      </c>
      <c r="AW111" s="27">
        <f t="shared" si="130"/>
        <v>0</v>
      </c>
      <c r="AX111" s="27">
        <f t="shared" si="130"/>
        <v>0</v>
      </c>
      <c r="AY111" s="27">
        <f t="shared" si="130"/>
        <v>0</v>
      </c>
      <c r="AZ111" s="27">
        <f t="shared" si="130"/>
        <v>0</v>
      </c>
      <c r="BA111" s="27">
        <f t="shared" si="130"/>
        <v>0</v>
      </c>
      <c r="BB111" s="27">
        <f t="shared" si="130"/>
        <v>0</v>
      </c>
      <c r="BC111" s="27">
        <f t="shared" si="130"/>
        <v>0</v>
      </c>
      <c r="BD111" s="27">
        <f t="shared" si="130"/>
        <v>0</v>
      </c>
      <c r="BE111" s="27">
        <f t="shared" si="130"/>
        <v>0</v>
      </c>
      <c r="BF111" s="27">
        <f t="shared" si="130"/>
        <v>0</v>
      </c>
      <c r="BG111" s="27">
        <f t="shared" si="130"/>
        <v>0</v>
      </c>
      <c r="BH111" s="27">
        <f t="shared" si="130"/>
        <v>0</v>
      </c>
      <c r="BI111" s="27">
        <f t="shared" si="130"/>
        <v>0</v>
      </c>
      <c r="BJ111" s="27">
        <f t="shared" si="130"/>
        <v>0</v>
      </c>
      <c r="BK111" s="27">
        <f t="shared" si="130"/>
        <v>0</v>
      </c>
      <c r="BL111" s="27">
        <f t="shared" si="130"/>
        <v>0</v>
      </c>
      <c r="BM111" s="27">
        <f t="shared" si="130"/>
        <v>0</v>
      </c>
    </row>
    <row r="112" spans="2:65" x14ac:dyDescent="0.25">
      <c r="B112" t="str">
        <f t="shared" si="131"/>
        <v>FEE D'INGRESSO</v>
      </c>
      <c r="C112" s="58"/>
      <c r="F112" s="27"/>
      <c r="G112" s="27"/>
      <c r="H112" s="27"/>
      <c r="I112" s="27"/>
      <c r="J112" s="27">
        <f t="shared" si="130"/>
        <v>0</v>
      </c>
      <c r="K112" s="27">
        <f t="shared" si="130"/>
        <v>0</v>
      </c>
      <c r="L112" s="27">
        <f t="shared" si="130"/>
        <v>0</v>
      </c>
      <c r="M112" s="27">
        <f t="shared" si="130"/>
        <v>0</v>
      </c>
      <c r="N112" s="27">
        <f t="shared" si="130"/>
        <v>0</v>
      </c>
      <c r="O112" s="27">
        <f t="shared" si="130"/>
        <v>0</v>
      </c>
      <c r="P112" s="27">
        <f t="shared" si="130"/>
        <v>0</v>
      </c>
      <c r="Q112" s="27">
        <f t="shared" si="130"/>
        <v>0</v>
      </c>
      <c r="R112" s="27">
        <f t="shared" si="130"/>
        <v>0</v>
      </c>
      <c r="S112" s="27">
        <f t="shared" si="130"/>
        <v>0</v>
      </c>
      <c r="T112" s="27">
        <f t="shared" si="130"/>
        <v>0</v>
      </c>
      <c r="U112" s="27">
        <f t="shared" si="130"/>
        <v>0</v>
      </c>
      <c r="V112" s="27">
        <f t="shared" si="130"/>
        <v>0</v>
      </c>
      <c r="W112" s="27">
        <f t="shared" si="130"/>
        <v>0</v>
      </c>
      <c r="X112" s="27">
        <f t="shared" si="130"/>
        <v>0</v>
      </c>
      <c r="Y112" s="27">
        <f t="shared" si="130"/>
        <v>0</v>
      </c>
      <c r="Z112" s="27">
        <f t="shared" si="130"/>
        <v>0</v>
      </c>
      <c r="AA112" s="27">
        <f t="shared" si="130"/>
        <v>0</v>
      </c>
      <c r="AB112" s="27">
        <f t="shared" si="130"/>
        <v>0</v>
      </c>
      <c r="AC112" s="27">
        <f t="shared" si="130"/>
        <v>0</v>
      </c>
      <c r="AD112" s="27">
        <f t="shared" si="130"/>
        <v>0</v>
      </c>
      <c r="AE112" s="27">
        <f t="shared" si="130"/>
        <v>0</v>
      </c>
      <c r="AF112" s="27">
        <f t="shared" si="130"/>
        <v>0</v>
      </c>
      <c r="AG112" s="27">
        <f t="shared" si="130"/>
        <v>0</v>
      </c>
      <c r="AH112" s="27">
        <f t="shared" si="130"/>
        <v>0</v>
      </c>
      <c r="AI112" s="27">
        <f t="shared" si="130"/>
        <v>0</v>
      </c>
      <c r="AJ112" s="27">
        <f t="shared" si="130"/>
        <v>0</v>
      </c>
      <c r="AK112" s="27">
        <f t="shared" si="130"/>
        <v>0</v>
      </c>
      <c r="AL112" s="27">
        <f t="shared" si="130"/>
        <v>0</v>
      </c>
      <c r="AM112" s="27">
        <f t="shared" si="130"/>
        <v>0</v>
      </c>
      <c r="AN112" s="27">
        <f t="shared" si="130"/>
        <v>0</v>
      </c>
      <c r="AO112" s="27">
        <f t="shared" ref="AO112:BM113" si="132">+AN112+AO105</f>
        <v>0</v>
      </c>
      <c r="AP112" s="27">
        <f t="shared" si="132"/>
        <v>0</v>
      </c>
      <c r="AQ112" s="27">
        <f t="shared" si="132"/>
        <v>0</v>
      </c>
      <c r="AR112" s="27">
        <f t="shared" si="132"/>
        <v>0</v>
      </c>
      <c r="AS112" s="27">
        <f t="shared" si="132"/>
        <v>0</v>
      </c>
      <c r="AT112" s="27">
        <f t="shared" si="132"/>
        <v>0</v>
      </c>
      <c r="AU112" s="27">
        <f t="shared" si="132"/>
        <v>0</v>
      </c>
      <c r="AV112" s="27">
        <f t="shared" si="132"/>
        <v>0</v>
      </c>
      <c r="AW112" s="27">
        <f t="shared" si="132"/>
        <v>0</v>
      </c>
      <c r="AX112" s="27">
        <f t="shared" si="132"/>
        <v>0</v>
      </c>
      <c r="AY112" s="27">
        <f t="shared" si="132"/>
        <v>0</v>
      </c>
      <c r="AZ112" s="27">
        <f t="shared" si="132"/>
        <v>0</v>
      </c>
      <c r="BA112" s="27">
        <f t="shared" si="132"/>
        <v>0</v>
      </c>
      <c r="BB112" s="27">
        <f t="shared" si="132"/>
        <v>0</v>
      </c>
      <c r="BC112" s="27">
        <f t="shared" si="132"/>
        <v>0</v>
      </c>
      <c r="BD112" s="27">
        <f t="shared" si="132"/>
        <v>0</v>
      </c>
      <c r="BE112" s="27">
        <f t="shared" si="132"/>
        <v>0</v>
      </c>
      <c r="BF112" s="27">
        <f t="shared" si="132"/>
        <v>0</v>
      </c>
      <c r="BG112" s="27">
        <f t="shared" si="132"/>
        <v>0</v>
      </c>
      <c r="BH112" s="27">
        <f t="shared" si="132"/>
        <v>0</v>
      </c>
      <c r="BI112" s="27">
        <f t="shared" si="132"/>
        <v>0</v>
      </c>
      <c r="BJ112" s="27">
        <f t="shared" si="132"/>
        <v>0</v>
      </c>
      <c r="BK112" s="27">
        <f t="shared" si="132"/>
        <v>0</v>
      </c>
      <c r="BL112" s="27">
        <f t="shared" si="132"/>
        <v>0</v>
      </c>
      <c r="BM112" s="27">
        <f t="shared" si="132"/>
        <v>0</v>
      </c>
    </row>
    <row r="113" spans="2:65" x14ac:dyDescent="0.25">
      <c r="B113" t="str">
        <f>+B106</f>
        <v>ALTRE IMM.NI IMMATERIALI</v>
      </c>
      <c r="C113" s="58"/>
      <c r="F113" s="27"/>
      <c r="G113" s="27"/>
      <c r="H113" s="27"/>
      <c r="I113" s="27"/>
      <c r="J113" s="27">
        <f t="shared" ref="J113:AO113" si="133">+I113+J106</f>
        <v>0</v>
      </c>
      <c r="K113" s="27">
        <f t="shared" si="133"/>
        <v>0</v>
      </c>
      <c r="L113" s="27">
        <f t="shared" si="133"/>
        <v>0</v>
      </c>
      <c r="M113" s="27">
        <f t="shared" si="133"/>
        <v>0</v>
      </c>
      <c r="N113" s="27">
        <f t="shared" si="133"/>
        <v>0</v>
      </c>
      <c r="O113" s="27">
        <f t="shared" si="133"/>
        <v>0</v>
      </c>
      <c r="P113" s="27">
        <f t="shared" si="133"/>
        <v>0</v>
      </c>
      <c r="Q113" s="27">
        <f t="shared" si="133"/>
        <v>0</v>
      </c>
      <c r="R113" s="27">
        <f t="shared" si="133"/>
        <v>0</v>
      </c>
      <c r="S113" s="27">
        <f t="shared" si="133"/>
        <v>0</v>
      </c>
      <c r="T113" s="27">
        <f t="shared" si="133"/>
        <v>0</v>
      </c>
      <c r="U113" s="27">
        <f t="shared" si="133"/>
        <v>0</v>
      </c>
      <c r="V113" s="27">
        <f t="shared" si="133"/>
        <v>0</v>
      </c>
      <c r="W113" s="27">
        <f t="shared" si="133"/>
        <v>0</v>
      </c>
      <c r="X113" s="27">
        <f t="shared" si="133"/>
        <v>0</v>
      </c>
      <c r="Y113" s="27">
        <f t="shared" si="133"/>
        <v>0</v>
      </c>
      <c r="Z113" s="27">
        <f t="shared" si="133"/>
        <v>0</v>
      </c>
      <c r="AA113" s="27">
        <f t="shared" si="133"/>
        <v>0</v>
      </c>
      <c r="AB113" s="27">
        <f t="shared" si="133"/>
        <v>0</v>
      </c>
      <c r="AC113" s="27">
        <f t="shared" si="133"/>
        <v>0</v>
      </c>
      <c r="AD113" s="27">
        <f t="shared" si="133"/>
        <v>0</v>
      </c>
      <c r="AE113" s="27">
        <f t="shared" si="133"/>
        <v>0</v>
      </c>
      <c r="AF113" s="27">
        <f t="shared" si="133"/>
        <v>0</v>
      </c>
      <c r="AG113" s="27">
        <f t="shared" si="133"/>
        <v>0</v>
      </c>
      <c r="AH113" s="27">
        <f t="shared" si="133"/>
        <v>0</v>
      </c>
      <c r="AI113" s="27">
        <f t="shared" si="133"/>
        <v>0</v>
      </c>
      <c r="AJ113" s="27">
        <f t="shared" si="133"/>
        <v>0</v>
      </c>
      <c r="AK113" s="27">
        <f t="shared" si="133"/>
        <v>0</v>
      </c>
      <c r="AL113" s="27">
        <f t="shared" si="133"/>
        <v>0</v>
      </c>
      <c r="AM113" s="27">
        <f t="shared" si="133"/>
        <v>0</v>
      </c>
      <c r="AN113" s="27">
        <f t="shared" si="133"/>
        <v>0</v>
      </c>
      <c r="AO113" s="27">
        <f t="shared" si="133"/>
        <v>0</v>
      </c>
      <c r="AP113" s="27">
        <f t="shared" si="132"/>
        <v>0</v>
      </c>
      <c r="AQ113" s="27">
        <f t="shared" si="132"/>
        <v>0</v>
      </c>
      <c r="AR113" s="27">
        <f t="shared" si="132"/>
        <v>0</v>
      </c>
      <c r="AS113" s="27">
        <f t="shared" si="132"/>
        <v>0</v>
      </c>
      <c r="AT113" s="27">
        <f t="shared" si="132"/>
        <v>0</v>
      </c>
      <c r="AU113" s="27">
        <f t="shared" si="132"/>
        <v>0</v>
      </c>
      <c r="AV113" s="27">
        <f t="shared" si="132"/>
        <v>0</v>
      </c>
      <c r="AW113" s="27">
        <f t="shared" si="132"/>
        <v>0</v>
      </c>
      <c r="AX113" s="27">
        <f t="shared" si="132"/>
        <v>0</v>
      </c>
      <c r="AY113" s="27">
        <f t="shared" si="132"/>
        <v>0</v>
      </c>
      <c r="AZ113" s="27">
        <f t="shared" si="132"/>
        <v>0</v>
      </c>
      <c r="BA113" s="27">
        <f t="shared" si="132"/>
        <v>0</v>
      </c>
      <c r="BB113" s="27">
        <f t="shared" si="132"/>
        <v>0</v>
      </c>
      <c r="BC113" s="27">
        <f t="shared" si="132"/>
        <v>0</v>
      </c>
      <c r="BD113" s="27">
        <f t="shared" si="132"/>
        <v>0</v>
      </c>
      <c r="BE113" s="27">
        <f t="shared" si="132"/>
        <v>0</v>
      </c>
      <c r="BF113" s="27">
        <f t="shared" si="132"/>
        <v>0</v>
      </c>
      <c r="BG113" s="27">
        <f t="shared" si="132"/>
        <v>0</v>
      </c>
      <c r="BH113" s="27">
        <f t="shared" si="132"/>
        <v>0</v>
      </c>
      <c r="BI113" s="27">
        <f t="shared" si="132"/>
        <v>0</v>
      </c>
      <c r="BJ113" s="27">
        <f t="shared" si="132"/>
        <v>0</v>
      </c>
      <c r="BK113" s="27">
        <f t="shared" si="132"/>
        <v>0</v>
      </c>
      <c r="BL113" s="27">
        <f t="shared" si="132"/>
        <v>0</v>
      </c>
      <c r="BM113" s="27">
        <f t="shared" si="132"/>
        <v>0</v>
      </c>
    </row>
    <row r="115" spans="2:65" ht="30" x14ac:dyDescent="0.25">
      <c r="C115" s="57" t="s">
        <v>159</v>
      </c>
      <c r="F115" s="57" t="s">
        <v>160</v>
      </c>
      <c r="G115" s="57" t="s">
        <v>160</v>
      </c>
      <c r="H115" s="57" t="s">
        <v>160</v>
      </c>
      <c r="I115" s="57" t="s">
        <v>160</v>
      </c>
      <c r="J115" s="57" t="s">
        <v>160</v>
      </c>
      <c r="K115" s="57" t="s">
        <v>160</v>
      </c>
      <c r="L115" s="57" t="s">
        <v>160</v>
      </c>
      <c r="M115" s="57" t="s">
        <v>160</v>
      </c>
      <c r="N115" s="57" t="s">
        <v>160</v>
      </c>
      <c r="O115" s="57" t="s">
        <v>160</v>
      </c>
      <c r="P115" s="57" t="s">
        <v>160</v>
      </c>
      <c r="Q115" s="57" t="s">
        <v>160</v>
      </c>
      <c r="R115" s="57" t="s">
        <v>160</v>
      </c>
      <c r="S115" s="57" t="s">
        <v>160</v>
      </c>
      <c r="T115" s="57" t="s">
        <v>160</v>
      </c>
      <c r="U115" s="57" t="s">
        <v>160</v>
      </c>
      <c r="V115" s="57" t="s">
        <v>160</v>
      </c>
      <c r="W115" s="57" t="s">
        <v>160</v>
      </c>
      <c r="X115" s="57" t="s">
        <v>160</v>
      </c>
      <c r="Y115" s="57" t="s">
        <v>160</v>
      </c>
      <c r="Z115" s="57" t="s">
        <v>160</v>
      </c>
      <c r="AA115" s="57" t="s">
        <v>160</v>
      </c>
      <c r="AB115" s="57" t="s">
        <v>160</v>
      </c>
      <c r="AC115" s="57" t="s">
        <v>160</v>
      </c>
      <c r="AD115" s="57" t="s">
        <v>160</v>
      </c>
      <c r="AE115" s="57" t="s">
        <v>160</v>
      </c>
      <c r="AF115" s="57" t="s">
        <v>160</v>
      </c>
      <c r="AG115" s="57" t="s">
        <v>160</v>
      </c>
      <c r="AH115" s="57" t="s">
        <v>160</v>
      </c>
      <c r="AI115" s="57" t="s">
        <v>160</v>
      </c>
      <c r="AJ115" s="57" t="s">
        <v>160</v>
      </c>
      <c r="AK115" s="57" t="s">
        <v>160</v>
      </c>
      <c r="AL115" s="57" t="s">
        <v>160</v>
      </c>
      <c r="AM115" s="57" t="s">
        <v>160</v>
      </c>
      <c r="AN115" s="57" t="s">
        <v>160</v>
      </c>
      <c r="AO115" s="57" t="s">
        <v>160</v>
      </c>
      <c r="AP115" s="57" t="s">
        <v>160</v>
      </c>
      <c r="AQ115" s="57" t="s">
        <v>160</v>
      </c>
      <c r="AR115" s="57" t="s">
        <v>160</v>
      </c>
      <c r="AS115" s="57" t="s">
        <v>160</v>
      </c>
      <c r="AT115" s="57" t="s">
        <v>160</v>
      </c>
      <c r="AU115" s="57" t="s">
        <v>160</v>
      </c>
      <c r="AV115" s="57" t="s">
        <v>160</v>
      </c>
      <c r="AW115" s="57" t="s">
        <v>160</v>
      </c>
      <c r="AX115" s="57" t="s">
        <v>160</v>
      </c>
      <c r="AY115" s="57" t="s">
        <v>160</v>
      </c>
      <c r="AZ115" s="57" t="s">
        <v>160</v>
      </c>
      <c r="BA115" s="57" t="s">
        <v>160</v>
      </c>
      <c r="BB115" s="57" t="s">
        <v>160</v>
      </c>
      <c r="BC115" s="57" t="s">
        <v>160</v>
      </c>
      <c r="BD115" s="57" t="s">
        <v>160</v>
      </c>
      <c r="BE115" s="57" t="s">
        <v>160</v>
      </c>
      <c r="BF115" s="57" t="s">
        <v>160</v>
      </c>
      <c r="BG115" s="57" t="s">
        <v>160</v>
      </c>
      <c r="BH115" s="57" t="s">
        <v>160</v>
      </c>
      <c r="BI115" s="57" t="s">
        <v>160</v>
      </c>
      <c r="BJ115" s="57" t="s">
        <v>160</v>
      </c>
      <c r="BK115" s="57" t="s">
        <v>160</v>
      </c>
      <c r="BL115" s="57" t="s">
        <v>160</v>
      </c>
      <c r="BM115" s="57" t="s">
        <v>160</v>
      </c>
    </row>
    <row r="116" spans="2:65" x14ac:dyDescent="0.25">
      <c r="B116" t="str">
        <f>+B101</f>
        <v>FABBRICATI</v>
      </c>
      <c r="C116" s="58">
        <f>+C101</f>
        <v>0.25</v>
      </c>
      <c r="F116" s="27"/>
      <c r="G116" s="27"/>
      <c r="H116" s="27"/>
      <c r="I116" s="27"/>
      <c r="J116" s="27"/>
      <c r="K116" s="27">
        <f>+IF(J123=$K$5,0,1)*(SUM($K$5)*$C116)/12</f>
        <v>0</v>
      </c>
      <c r="L116" s="27">
        <f t="shared" ref="K116:BM116" si="134">+IF(K123=$G$5,0,1)*(SUM($G$5)*$C116)/12</f>
        <v>0</v>
      </c>
      <c r="M116" s="27">
        <f t="shared" si="134"/>
        <v>0</v>
      </c>
      <c r="N116" s="27">
        <f t="shared" si="134"/>
        <v>0</v>
      </c>
      <c r="O116" s="27">
        <f t="shared" si="134"/>
        <v>0</v>
      </c>
      <c r="P116" s="27">
        <f t="shared" si="134"/>
        <v>0</v>
      </c>
      <c r="Q116" s="27">
        <f t="shared" si="134"/>
        <v>0</v>
      </c>
      <c r="R116" s="27">
        <f t="shared" si="134"/>
        <v>0</v>
      </c>
      <c r="S116" s="27">
        <f t="shared" si="134"/>
        <v>0</v>
      </c>
      <c r="T116" s="27">
        <f t="shared" si="134"/>
        <v>0</v>
      </c>
      <c r="U116" s="27">
        <f t="shared" si="134"/>
        <v>0</v>
      </c>
      <c r="V116" s="27">
        <f t="shared" si="134"/>
        <v>0</v>
      </c>
      <c r="W116" s="27">
        <f t="shared" si="134"/>
        <v>0</v>
      </c>
      <c r="X116" s="27">
        <f t="shared" si="134"/>
        <v>0</v>
      </c>
      <c r="Y116" s="27">
        <f t="shared" si="134"/>
        <v>0</v>
      </c>
      <c r="Z116" s="27">
        <f t="shared" si="134"/>
        <v>0</v>
      </c>
      <c r="AA116" s="27">
        <f t="shared" si="134"/>
        <v>0</v>
      </c>
      <c r="AB116" s="27">
        <f t="shared" si="134"/>
        <v>0</v>
      </c>
      <c r="AC116" s="27">
        <f t="shared" si="134"/>
        <v>0</v>
      </c>
      <c r="AD116" s="27">
        <f t="shared" si="134"/>
        <v>0</v>
      </c>
      <c r="AE116" s="27">
        <f t="shared" si="134"/>
        <v>0</v>
      </c>
      <c r="AF116" s="27">
        <f t="shared" si="134"/>
        <v>0</v>
      </c>
      <c r="AG116" s="27">
        <f t="shared" si="134"/>
        <v>0</v>
      </c>
      <c r="AH116" s="27">
        <f t="shared" si="134"/>
        <v>0</v>
      </c>
      <c r="AI116" s="27">
        <f t="shared" si="134"/>
        <v>0</v>
      </c>
      <c r="AJ116" s="27">
        <f t="shared" si="134"/>
        <v>0</v>
      </c>
      <c r="AK116" s="27">
        <f t="shared" si="134"/>
        <v>0</v>
      </c>
      <c r="AL116" s="27">
        <f t="shared" si="134"/>
        <v>0</v>
      </c>
      <c r="AM116" s="27">
        <f t="shared" si="134"/>
        <v>0</v>
      </c>
      <c r="AN116" s="27">
        <f t="shared" si="134"/>
        <v>0</v>
      </c>
      <c r="AO116" s="27">
        <f t="shared" si="134"/>
        <v>0</v>
      </c>
      <c r="AP116" s="27">
        <f t="shared" si="134"/>
        <v>0</v>
      </c>
      <c r="AQ116" s="27">
        <f t="shared" si="134"/>
        <v>0</v>
      </c>
      <c r="AR116" s="27">
        <f t="shared" si="134"/>
        <v>0</v>
      </c>
      <c r="AS116" s="27">
        <f t="shared" si="134"/>
        <v>0</v>
      </c>
      <c r="AT116" s="27">
        <f t="shared" si="134"/>
        <v>0</v>
      </c>
      <c r="AU116" s="27">
        <f t="shared" si="134"/>
        <v>0</v>
      </c>
      <c r="AV116" s="27">
        <f t="shared" si="134"/>
        <v>0</v>
      </c>
      <c r="AW116" s="27">
        <f t="shared" si="134"/>
        <v>0</v>
      </c>
      <c r="AX116" s="27">
        <f t="shared" si="134"/>
        <v>0</v>
      </c>
      <c r="AY116" s="27">
        <f t="shared" si="134"/>
        <v>0</v>
      </c>
      <c r="AZ116" s="27">
        <f t="shared" si="134"/>
        <v>0</v>
      </c>
      <c r="BA116" s="27">
        <f t="shared" si="134"/>
        <v>0</v>
      </c>
      <c r="BB116" s="27">
        <f t="shared" si="134"/>
        <v>0</v>
      </c>
      <c r="BC116" s="27">
        <f t="shared" si="134"/>
        <v>0</v>
      </c>
      <c r="BD116" s="27">
        <f t="shared" si="134"/>
        <v>0</v>
      </c>
      <c r="BE116" s="27">
        <f t="shared" si="134"/>
        <v>0</v>
      </c>
      <c r="BF116" s="27">
        <f t="shared" si="134"/>
        <v>0</v>
      </c>
      <c r="BG116" s="27">
        <f t="shared" si="134"/>
        <v>0</v>
      </c>
      <c r="BH116" s="27">
        <f t="shared" si="134"/>
        <v>0</v>
      </c>
      <c r="BI116" s="27">
        <f t="shared" si="134"/>
        <v>0</v>
      </c>
      <c r="BJ116" s="27">
        <f t="shared" si="134"/>
        <v>0</v>
      </c>
      <c r="BK116" s="27">
        <f t="shared" si="134"/>
        <v>0</v>
      </c>
      <c r="BL116" s="27">
        <f t="shared" si="134"/>
        <v>0</v>
      </c>
      <c r="BM116" s="27">
        <f t="shared" si="134"/>
        <v>0</v>
      </c>
    </row>
    <row r="117" spans="2:65" x14ac:dyDescent="0.25">
      <c r="B117" t="str">
        <f t="shared" ref="B117:C121" si="135">+B102</f>
        <v>IMPIANTI E MACCHINARI</v>
      </c>
      <c r="C117" s="58">
        <f t="shared" si="135"/>
        <v>0.1</v>
      </c>
      <c r="F117" s="27"/>
      <c r="G117" s="27"/>
      <c r="H117" s="27"/>
      <c r="I117" s="27"/>
      <c r="J117" s="27"/>
      <c r="K117" s="27">
        <f>+IF(J124=$K$6,0,1)*(SUM($K$6)*$C117)/12</f>
        <v>0</v>
      </c>
      <c r="L117" s="27">
        <f t="shared" ref="K117:BM117" si="136">+IF(K124=$G$5,0,1)*(SUM($G$6)*$C117)/12</f>
        <v>0</v>
      </c>
      <c r="M117" s="27">
        <f t="shared" si="136"/>
        <v>0</v>
      </c>
      <c r="N117" s="27">
        <f t="shared" si="136"/>
        <v>0</v>
      </c>
      <c r="O117" s="27">
        <f t="shared" si="136"/>
        <v>0</v>
      </c>
      <c r="P117" s="27">
        <f t="shared" si="136"/>
        <v>0</v>
      </c>
      <c r="Q117" s="27">
        <f t="shared" si="136"/>
        <v>0</v>
      </c>
      <c r="R117" s="27">
        <f t="shared" si="136"/>
        <v>0</v>
      </c>
      <c r="S117" s="27">
        <f t="shared" si="136"/>
        <v>0</v>
      </c>
      <c r="T117" s="27">
        <f t="shared" si="136"/>
        <v>0</v>
      </c>
      <c r="U117" s="27">
        <f t="shared" si="136"/>
        <v>0</v>
      </c>
      <c r="V117" s="27">
        <f t="shared" si="136"/>
        <v>0</v>
      </c>
      <c r="W117" s="27">
        <f t="shared" si="136"/>
        <v>0</v>
      </c>
      <c r="X117" s="27">
        <f t="shared" si="136"/>
        <v>0</v>
      </c>
      <c r="Y117" s="27">
        <f t="shared" si="136"/>
        <v>0</v>
      </c>
      <c r="Z117" s="27">
        <f t="shared" si="136"/>
        <v>0</v>
      </c>
      <c r="AA117" s="27">
        <f t="shared" si="136"/>
        <v>0</v>
      </c>
      <c r="AB117" s="27">
        <f t="shared" si="136"/>
        <v>0</v>
      </c>
      <c r="AC117" s="27">
        <f t="shared" si="136"/>
        <v>0</v>
      </c>
      <c r="AD117" s="27">
        <f t="shared" si="136"/>
        <v>0</v>
      </c>
      <c r="AE117" s="27">
        <f t="shared" si="136"/>
        <v>0</v>
      </c>
      <c r="AF117" s="27">
        <f t="shared" si="136"/>
        <v>0</v>
      </c>
      <c r="AG117" s="27">
        <f t="shared" si="136"/>
        <v>0</v>
      </c>
      <c r="AH117" s="27">
        <f t="shared" si="136"/>
        <v>0</v>
      </c>
      <c r="AI117" s="27">
        <f t="shared" si="136"/>
        <v>0</v>
      </c>
      <c r="AJ117" s="27">
        <f t="shared" si="136"/>
        <v>0</v>
      </c>
      <c r="AK117" s="27">
        <f t="shared" si="136"/>
        <v>0</v>
      </c>
      <c r="AL117" s="27">
        <f t="shared" si="136"/>
        <v>0</v>
      </c>
      <c r="AM117" s="27">
        <f t="shared" si="136"/>
        <v>0</v>
      </c>
      <c r="AN117" s="27">
        <f t="shared" si="136"/>
        <v>0</v>
      </c>
      <c r="AO117" s="27">
        <f t="shared" si="136"/>
        <v>0</v>
      </c>
      <c r="AP117" s="27">
        <f t="shared" si="136"/>
        <v>0</v>
      </c>
      <c r="AQ117" s="27">
        <f t="shared" si="136"/>
        <v>0</v>
      </c>
      <c r="AR117" s="27">
        <f t="shared" si="136"/>
        <v>0</v>
      </c>
      <c r="AS117" s="27">
        <f t="shared" si="136"/>
        <v>0</v>
      </c>
      <c r="AT117" s="27">
        <f t="shared" si="136"/>
        <v>0</v>
      </c>
      <c r="AU117" s="27">
        <f t="shared" si="136"/>
        <v>0</v>
      </c>
      <c r="AV117" s="27">
        <f t="shared" si="136"/>
        <v>0</v>
      </c>
      <c r="AW117" s="27">
        <f t="shared" si="136"/>
        <v>0</v>
      </c>
      <c r="AX117" s="27">
        <f t="shared" si="136"/>
        <v>0</v>
      </c>
      <c r="AY117" s="27">
        <f t="shared" si="136"/>
        <v>0</v>
      </c>
      <c r="AZ117" s="27">
        <f t="shared" si="136"/>
        <v>0</v>
      </c>
      <c r="BA117" s="27">
        <f t="shared" si="136"/>
        <v>0</v>
      </c>
      <c r="BB117" s="27">
        <f t="shared" si="136"/>
        <v>0</v>
      </c>
      <c r="BC117" s="27">
        <f t="shared" si="136"/>
        <v>0</v>
      </c>
      <c r="BD117" s="27">
        <f t="shared" si="136"/>
        <v>0</v>
      </c>
      <c r="BE117" s="27">
        <f t="shared" si="136"/>
        <v>0</v>
      </c>
      <c r="BF117" s="27">
        <f t="shared" si="136"/>
        <v>0</v>
      </c>
      <c r="BG117" s="27">
        <f t="shared" si="136"/>
        <v>0</v>
      </c>
      <c r="BH117" s="27">
        <f t="shared" si="136"/>
        <v>0</v>
      </c>
      <c r="BI117" s="27">
        <f t="shared" si="136"/>
        <v>0</v>
      </c>
      <c r="BJ117" s="27">
        <f t="shared" si="136"/>
        <v>0</v>
      </c>
      <c r="BK117" s="27">
        <f t="shared" si="136"/>
        <v>0</v>
      </c>
      <c r="BL117" s="27">
        <f t="shared" si="136"/>
        <v>0</v>
      </c>
      <c r="BM117" s="27">
        <f t="shared" si="136"/>
        <v>0</v>
      </c>
    </row>
    <row r="118" spans="2:65" x14ac:dyDescent="0.25">
      <c r="B118" t="str">
        <f t="shared" si="135"/>
        <v>ATTREZZATURE IND.LI E COMM.LI</v>
      </c>
      <c r="C118" s="58">
        <f t="shared" si="135"/>
        <v>0.2</v>
      </c>
      <c r="F118" s="27"/>
      <c r="G118" s="27"/>
      <c r="H118" s="27"/>
      <c r="I118" s="27"/>
      <c r="J118" s="27"/>
      <c r="K118" s="27">
        <f>+IF(J125=$K$7,0,1)*(SUM($K$7)*$C118)/12</f>
        <v>0</v>
      </c>
      <c r="L118" s="27">
        <f t="shared" ref="K118:BM118" si="137">+IF(K125=$G$5,0,1)*(SUM($G$7)*$C118)/12</f>
        <v>0</v>
      </c>
      <c r="M118" s="27">
        <f t="shared" si="137"/>
        <v>0</v>
      </c>
      <c r="N118" s="27">
        <f t="shared" si="137"/>
        <v>0</v>
      </c>
      <c r="O118" s="27">
        <f t="shared" si="137"/>
        <v>0</v>
      </c>
      <c r="P118" s="27">
        <f t="shared" si="137"/>
        <v>0</v>
      </c>
      <c r="Q118" s="27">
        <f t="shared" si="137"/>
        <v>0</v>
      </c>
      <c r="R118" s="27">
        <f t="shared" si="137"/>
        <v>0</v>
      </c>
      <c r="S118" s="27">
        <f t="shared" si="137"/>
        <v>0</v>
      </c>
      <c r="T118" s="27">
        <f t="shared" si="137"/>
        <v>0</v>
      </c>
      <c r="U118" s="27">
        <f t="shared" si="137"/>
        <v>0</v>
      </c>
      <c r="V118" s="27">
        <f t="shared" si="137"/>
        <v>0</v>
      </c>
      <c r="W118" s="27">
        <f t="shared" si="137"/>
        <v>0</v>
      </c>
      <c r="X118" s="27">
        <f t="shared" si="137"/>
        <v>0</v>
      </c>
      <c r="Y118" s="27">
        <f t="shared" si="137"/>
        <v>0</v>
      </c>
      <c r="Z118" s="27">
        <f t="shared" si="137"/>
        <v>0</v>
      </c>
      <c r="AA118" s="27">
        <f t="shared" si="137"/>
        <v>0</v>
      </c>
      <c r="AB118" s="27">
        <f t="shared" si="137"/>
        <v>0</v>
      </c>
      <c r="AC118" s="27">
        <f t="shared" si="137"/>
        <v>0</v>
      </c>
      <c r="AD118" s="27">
        <f t="shared" si="137"/>
        <v>0</v>
      </c>
      <c r="AE118" s="27">
        <f t="shared" si="137"/>
        <v>0</v>
      </c>
      <c r="AF118" s="27">
        <f t="shared" si="137"/>
        <v>0</v>
      </c>
      <c r="AG118" s="27">
        <f t="shared" si="137"/>
        <v>0</v>
      </c>
      <c r="AH118" s="27">
        <f t="shared" si="137"/>
        <v>0</v>
      </c>
      <c r="AI118" s="27">
        <f t="shared" si="137"/>
        <v>0</v>
      </c>
      <c r="AJ118" s="27">
        <f t="shared" si="137"/>
        <v>0</v>
      </c>
      <c r="AK118" s="27">
        <f t="shared" si="137"/>
        <v>0</v>
      </c>
      <c r="AL118" s="27">
        <f t="shared" si="137"/>
        <v>0</v>
      </c>
      <c r="AM118" s="27">
        <f t="shared" si="137"/>
        <v>0</v>
      </c>
      <c r="AN118" s="27">
        <f t="shared" si="137"/>
        <v>0</v>
      </c>
      <c r="AO118" s="27">
        <f t="shared" si="137"/>
        <v>0</v>
      </c>
      <c r="AP118" s="27">
        <f t="shared" si="137"/>
        <v>0</v>
      </c>
      <c r="AQ118" s="27">
        <f t="shared" si="137"/>
        <v>0</v>
      </c>
      <c r="AR118" s="27">
        <f t="shared" si="137"/>
        <v>0</v>
      </c>
      <c r="AS118" s="27">
        <f t="shared" si="137"/>
        <v>0</v>
      </c>
      <c r="AT118" s="27">
        <f t="shared" si="137"/>
        <v>0</v>
      </c>
      <c r="AU118" s="27">
        <f t="shared" si="137"/>
        <v>0</v>
      </c>
      <c r="AV118" s="27">
        <f t="shared" si="137"/>
        <v>0</v>
      </c>
      <c r="AW118" s="27">
        <f t="shared" si="137"/>
        <v>0</v>
      </c>
      <c r="AX118" s="27">
        <f t="shared" si="137"/>
        <v>0</v>
      </c>
      <c r="AY118" s="27">
        <f t="shared" si="137"/>
        <v>0</v>
      </c>
      <c r="AZ118" s="27">
        <f t="shared" si="137"/>
        <v>0</v>
      </c>
      <c r="BA118" s="27">
        <f t="shared" si="137"/>
        <v>0</v>
      </c>
      <c r="BB118" s="27">
        <f t="shared" si="137"/>
        <v>0</v>
      </c>
      <c r="BC118" s="27">
        <f t="shared" si="137"/>
        <v>0</v>
      </c>
      <c r="BD118" s="27">
        <f t="shared" si="137"/>
        <v>0</v>
      </c>
      <c r="BE118" s="27">
        <f t="shared" si="137"/>
        <v>0</v>
      </c>
      <c r="BF118" s="27">
        <f t="shared" si="137"/>
        <v>0</v>
      </c>
      <c r="BG118" s="27">
        <f t="shared" si="137"/>
        <v>0</v>
      </c>
      <c r="BH118" s="27">
        <f t="shared" si="137"/>
        <v>0</v>
      </c>
      <c r="BI118" s="27">
        <f t="shared" si="137"/>
        <v>0</v>
      </c>
      <c r="BJ118" s="27">
        <f t="shared" si="137"/>
        <v>0</v>
      </c>
      <c r="BK118" s="27">
        <f t="shared" si="137"/>
        <v>0</v>
      </c>
      <c r="BL118" s="27">
        <f t="shared" si="137"/>
        <v>0</v>
      </c>
      <c r="BM118" s="27">
        <f t="shared" si="137"/>
        <v>0</v>
      </c>
    </row>
    <row r="119" spans="2:65" x14ac:dyDescent="0.25">
      <c r="B119" t="str">
        <f t="shared" si="135"/>
        <v>COSTI D'IMPIANTO E AMPLIAMENTO</v>
      </c>
      <c r="C119" s="58">
        <f t="shared" si="135"/>
        <v>0.5</v>
      </c>
      <c r="F119" s="27"/>
      <c r="G119" s="27"/>
      <c r="H119" s="27"/>
      <c r="I119" s="27"/>
      <c r="J119" s="27"/>
      <c r="K119" s="27">
        <f>+IF(J126=$K$8,0,1)*(SUM($K$8)*$C119)/12</f>
        <v>0</v>
      </c>
      <c r="L119" s="27">
        <f t="shared" ref="K119:BM119" si="138">+IF(K126=$G$5,0,1)*(SUM($G$8)*$C119)/12</f>
        <v>0</v>
      </c>
      <c r="M119" s="27">
        <f t="shared" si="138"/>
        <v>0</v>
      </c>
      <c r="N119" s="27">
        <f t="shared" si="138"/>
        <v>0</v>
      </c>
      <c r="O119" s="27">
        <f t="shared" si="138"/>
        <v>0</v>
      </c>
      <c r="P119" s="27">
        <f t="shared" si="138"/>
        <v>0</v>
      </c>
      <c r="Q119" s="27">
        <f t="shared" si="138"/>
        <v>0</v>
      </c>
      <c r="R119" s="27">
        <f t="shared" si="138"/>
        <v>0</v>
      </c>
      <c r="S119" s="27">
        <f t="shared" si="138"/>
        <v>0</v>
      </c>
      <c r="T119" s="27">
        <f t="shared" si="138"/>
        <v>0</v>
      </c>
      <c r="U119" s="27">
        <f t="shared" si="138"/>
        <v>0</v>
      </c>
      <c r="V119" s="27">
        <f t="shared" si="138"/>
        <v>0</v>
      </c>
      <c r="W119" s="27">
        <f t="shared" si="138"/>
        <v>0</v>
      </c>
      <c r="X119" s="27">
        <f t="shared" si="138"/>
        <v>0</v>
      </c>
      <c r="Y119" s="27">
        <f t="shared" si="138"/>
        <v>0</v>
      </c>
      <c r="Z119" s="27">
        <f t="shared" si="138"/>
        <v>0</v>
      </c>
      <c r="AA119" s="27">
        <f t="shared" si="138"/>
        <v>0</v>
      </c>
      <c r="AB119" s="27">
        <f t="shared" si="138"/>
        <v>0</v>
      </c>
      <c r="AC119" s="27">
        <f t="shared" si="138"/>
        <v>0</v>
      </c>
      <c r="AD119" s="27">
        <f t="shared" si="138"/>
        <v>0</v>
      </c>
      <c r="AE119" s="27">
        <f t="shared" si="138"/>
        <v>0</v>
      </c>
      <c r="AF119" s="27">
        <f t="shared" si="138"/>
        <v>0</v>
      </c>
      <c r="AG119" s="27">
        <f t="shared" si="138"/>
        <v>0</v>
      </c>
      <c r="AH119" s="27">
        <f t="shared" si="138"/>
        <v>0</v>
      </c>
      <c r="AI119" s="27">
        <f t="shared" si="138"/>
        <v>0</v>
      </c>
      <c r="AJ119" s="27">
        <f t="shared" si="138"/>
        <v>0</v>
      </c>
      <c r="AK119" s="27">
        <f t="shared" si="138"/>
        <v>0</v>
      </c>
      <c r="AL119" s="27">
        <f t="shared" si="138"/>
        <v>0</v>
      </c>
      <c r="AM119" s="27">
        <f t="shared" si="138"/>
        <v>0</v>
      </c>
      <c r="AN119" s="27">
        <f t="shared" si="138"/>
        <v>0</v>
      </c>
      <c r="AO119" s="27">
        <f t="shared" si="138"/>
        <v>0</v>
      </c>
      <c r="AP119" s="27">
        <f t="shared" si="138"/>
        <v>0</v>
      </c>
      <c r="AQ119" s="27">
        <f t="shared" si="138"/>
        <v>0</v>
      </c>
      <c r="AR119" s="27">
        <f t="shared" si="138"/>
        <v>0</v>
      </c>
      <c r="AS119" s="27">
        <f t="shared" si="138"/>
        <v>0</v>
      </c>
      <c r="AT119" s="27">
        <f t="shared" si="138"/>
        <v>0</v>
      </c>
      <c r="AU119" s="27">
        <f t="shared" si="138"/>
        <v>0</v>
      </c>
      <c r="AV119" s="27">
        <f t="shared" si="138"/>
        <v>0</v>
      </c>
      <c r="AW119" s="27">
        <f t="shared" si="138"/>
        <v>0</v>
      </c>
      <c r="AX119" s="27">
        <f t="shared" si="138"/>
        <v>0</v>
      </c>
      <c r="AY119" s="27">
        <f t="shared" si="138"/>
        <v>0</v>
      </c>
      <c r="AZ119" s="27">
        <f t="shared" si="138"/>
        <v>0</v>
      </c>
      <c r="BA119" s="27">
        <f t="shared" si="138"/>
        <v>0</v>
      </c>
      <c r="BB119" s="27">
        <f t="shared" si="138"/>
        <v>0</v>
      </c>
      <c r="BC119" s="27">
        <f t="shared" si="138"/>
        <v>0</v>
      </c>
      <c r="BD119" s="27">
        <f t="shared" si="138"/>
        <v>0</v>
      </c>
      <c r="BE119" s="27">
        <f t="shared" si="138"/>
        <v>0</v>
      </c>
      <c r="BF119" s="27">
        <f t="shared" si="138"/>
        <v>0</v>
      </c>
      <c r="BG119" s="27">
        <f t="shared" si="138"/>
        <v>0</v>
      </c>
      <c r="BH119" s="27">
        <f t="shared" si="138"/>
        <v>0</v>
      </c>
      <c r="BI119" s="27">
        <f t="shared" si="138"/>
        <v>0</v>
      </c>
      <c r="BJ119" s="27">
        <f t="shared" si="138"/>
        <v>0</v>
      </c>
      <c r="BK119" s="27">
        <f t="shared" si="138"/>
        <v>0</v>
      </c>
      <c r="BL119" s="27">
        <f t="shared" si="138"/>
        <v>0</v>
      </c>
      <c r="BM119" s="27">
        <f t="shared" si="138"/>
        <v>0</v>
      </c>
    </row>
    <row r="120" spans="2:65" x14ac:dyDescent="0.25">
      <c r="B120" t="str">
        <f t="shared" si="135"/>
        <v>FEE D'INGRESSO</v>
      </c>
      <c r="C120" s="58">
        <f t="shared" si="135"/>
        <v>0.2</v>
      </c>
      <c r="F120" s="27"/>
      <c r="G120" s="27"/>
      <c r="H120" s="27"/>
      <c r="I120" s="27"/>
      <c r="J120" s="27"/>
      <c r="K120" s="27">
        <f>+IF(J127=$K$9,0,1)*(SUM($K$9)*$C120)/12</f>
        <v>0</v>
      </c>
      <c r="L120" s="27">
        <f t="shared" ref="K120:BM120" si="139">+IF(K127=$G$5,0,1)*(SUM($G$9)*$C120)/12</f>
        <v>0</v>
      </c>
      <c r="M120" s="27">
        <f t="shared" si="139"/>
        <v>0</v>
      </c>
      <c r="N120" s="27">
        <f t="shared" si="139"/>
        <v>0</v>
      </c>
      <c r="O120" s="27">
        <f t="shared" si="139"/>
        <v>0</v>
      </c>
      <c r="P120" s="27">
        <f t="shared" si="139"/>
        <v>0</v>
      </c>
      <c r="Q120" s="27">
        <f t="shared" si="139"/>
        <v>0</v>
      </c>
      <c r="R120" s="27">
        <f t="shared" si="139"/>
        <v>0</v>
      </c>
      <c r="S120" s="27">
        <f t="shared" si="139"/>
        <v>0</v>
      </c>
      <c r="T120" s="27">
        <f t="shared" si="139"/>
        <v>0</v>
      </c>
      <c r="U120" s="27">
        <f t="shared" si="139"/>
        <v>0</v>
      </c>
      <c r="V120" s="27">
        <f t="shared" si="139"/>
        <v>0</v>
      </c>
      <c r="W120" s="27">
        <f t="shared" si="139"/>
        <v>0</v>
      </c>
      <c r="X120" s="27">
        <f t="shared" si="139"/>
        <v>0</v>
      </c>
      <c r="Y120" s="27">
        <f t="shared" si="139"/>
        <v>0</v>
      </c>
      <c r="Z120" s="27">
        <f t="shared" si="139"/>
        <v>0</v>
      </c>
      <c r="AA120" s="27">
        <f t="shared" si="139"/>
        <v>0</v>
      </c>
      <c r="AB120" s="27">
        <f t="shared" si="139"/>
        <v>0</v>
      </c>
      <c r="AC120" s="27">
        <f t="shared" si="139"/>
        <v>0</v>
      </c>
      <c r="AD120" s="27">
        <f t="shared" si="139"/>
        <v>0</v>
      </c>
      <c r="AE120" s="27">
        <f t="shared" si="139"/>
        <v>0</v>
      </c>
      <c r="AF120" s="27">
        <f t="shared" si="139"/>
        <v>0</v>
      </c>
      <c r="AG120" s="27">
        <f t="shared" si="139"/>
        <v>0</v>
      </c>
      <c r="AH120" s="27">
        <f t="shared" si="139"/>
        <v>0</v>
      </c>
      <c r="AI120" s="27">
        <f t="shared" si="139"/>
        <v>0</v>
      </c>
      <c r="AJ120" s="27">
        <f t="shared" si="139"/>
        <v>0</v>
      </c>
      <c r="AK120" s="27">
        <f t="shared" si="139"/>
        <v>0</v>
      </c>
      <c r="AL120" s="27">
        <f t="shared" si="139"/>
        <v>0</v>
      </c>
      <c r="AM120" s="27">
        <f t="shared" si="139"/>
        <v>0</v>
      </c>
      <c r="AN120" s="27">
        <f t="shared" si="139"/>
        <v>0</v>
      </c>
      <c r="AO120" s="27">
        <f t="shared" si="139"/>
        <v>0</v>
      </c>
      <c r="AP120" s="27">
        <f t="shared" si="139"/>
        <v>0</v>
      </c>
      <c r="AQ120" s="27">
        <f t="shared" si="139"/>
        <v>0</v>
      </c>
      <c r="AR120" s="27">
        <f t="shared" si="139"/>
        <v>0</v>
      </c>
      <c r="AS120" s="27">
        <f t="shared" si="139"/>
        <v>0</v>
      </c>
      <c r="AT120" s="27">
        <f t="shared" si="139"/>
        <v>0</v>
      </c>
      <c r="AU120" s="27">
        <f t="shared" si="139"/>
        <v>0</v>
      </c>
      <c r="AV120" s="27">
        <f t="shared" si="139"/>
        <v>0</v>
      </c>
      <c r="AW120" s="27">
        <f t="shared" si="139"/>
        <v>0</v>
      </c>
      <c r="AX120" s="27">
        <f t="shared" si="139"/>
        <v>0</v>
      </c>
      <c r="AY120" s="27">
        <f t="shared" si="139"/>
        <v>0</v>
      </c>
      <c r="AZ120" s="27">
        <f t="shared" si="139"/>
        <v>0</v>
      </c>
      <c r="BA120" s="27">
        <f t="shared" si="139"/>
        <v>0</v>
      </c>
      <c r="BB120" s="27">
        <f t="shared" si="139"/>
        <v>0</v>
      </c>
      <c r="BC120" s="27">
        <f t="shared" si="139"/>
        <v>0</v>
      </c>
      <c r="BD120" s="27">
        <f t="shared" si="139"/>
        <v>0</v>
      </c>
      <c r="BE120" s="27">
        <f t="shared" si="139"/>
        <v>0</v>
      </c>
      <c r="BF120" s="27">
        <f t="shared" si="139"/>
        <v>0</v>
      </c>
      <c r="BG120" s="27">
        <f t="shared" si="139"/>
        <v>0</v>
      </c>
      <c r="BH120" s="27">
        <f t="shared" si="139"/>
        <v>0</v>
      </c>
      <c r="BI120" s="27">
        <f t="shared" si="139"/>
        <v>0</v>
      </c>
      <c r="BJ120" s="27">
        <f t="shared" si="139"/>
        <v>0</v>
      </c>
      <c r="BK120" s="27">
        <f t="shared" si="139"/>
        <v>0</v>
      </c>
      <c r="BL120" s="27">
        <f t="shared" si="139"/>
        <v>0</v>
      </c>
      <c r="BM120" s="27">
        <f t="shared" si="139"/>
        <v>0</v>
      </c>
    </row>
    <row r="121" spans="2:65" x14ac:dyDescent="0.25">
      <c r="B121" t="str">
        <f t="shared" si="135"/>
        <v>ALTRE IMM.NI IMMATERIALI</v>
      </c>
      <c r="C121" s="58">
        <f t="shared" si="135"/>
        <v>0.25</v>
      </c>
      <c r="F121" s="27"/>
      <c r="G121" s="27"/>
      <c r="H121" s="27"/>
      <c r="I121" s="27"/>
      <c r="J121" s="27"/>
      <c r="K121" s="27">
        <f>+IF(J128=$K$10,0,1)*(SUM($K$10)*$C121)/12</f>
        <v>0</v>
      </c>
      <c r="L121" s="27">
        <f t="shared" ref="K121:BM121" si="140">+IF(K128=$G$5,0,1)*(SUM($G$10)*$C121)/12</f>
        <v>0</v>
      </c>
      <c r="M121" s="27">
        <f t="shared" si="140"/>
        <v>0</v>
      </c>
      <c r="N121" s="27">
        <f t="shared" si="140"/>
        <v>0</v>
      </c>
      <c r="O121" s="27">
        <f t="shared" si="140"/>
        <v>0</v>
      </c>
      <c r="P121" s="27">
        <f t="shared" si="140"/>
        <v>0</v>
      </c>
      <c r="Q121" s="27">
        <f t="shared" si="140"/>
        <v>0</v>
      </c>
      <c r="R121" s="27">
        <f t="shared" si="140"/>
        <v>0</v>
      </c>
      <c r="S121" s="27">
        <f t="shared" si="140"/>
        <v>0</v>
      </c>
      <c r="T121" s="27">
        <f t="shared" si="140"/>
        <v>0</v>
      </c>
      <c r="U121" s="27">
        <f t="shared" si="140"/>
        <v>0</v>
      </c>
      <c r="V121" s="27">
        <f t="shared" si="140"/>
        <v>0</v>
      </c>
      <c r="W121" s="27">
        <f t="shared" si="140"/>
        <v>0</v>
      </c>
      <c r="X121" s="27">
        <f t="shared" si="140"/>
        <v>0</v>
      </c>
      <c r="Y121" s="27">
        <f t="shared" si="140"/>
        <v>0</v>
      </c>
      <c r="Z121" s="27">
        <f t="shared" si="140"/>
        <v>0</v>
      </c>
      <c r="AA121" s="27">
        <f t="shared" si="140"/>
        <v>0</v>
      </c>
      <c r="AB121" s="27">
        <f t="shared" si="140"/>
        <v>0</v>
      </c>
      <c r="AC121" s="27">
        <f t="shared" si="140"/>
        <v>0</v>
      </c>
      <c r="AD121" s="27">
        <f t="shared" si="140"/>
        <v>0</v>
      </c>
      <c r="AE121" s="27">
        <f t="shared" si="140"/>
        <v>0</v>
      </c>
      <c r="AF121" s="27">
        <f t="shared" si="140"/>
        <v>0</v>
      </c>
      <c r="AG121" s="27">
        <f t="shared" si="140"/>
        <v>0</v>
      </c>
      <c r="AH121" s="27">
        <f t="shared" si="140"/>
        <v>0</v>
      </c>
      <c r="AI121" s="27">
        <f t="shared" si="140"/>
        <v>0</v>
      </c>
      <c r="AJ121" s="27">
        <f t="shared" si="140"/>
        <v>0</v>
      </c>
      <c r="AK121" s="27">
        <f t="shared" si="140"/>
        <v>0</v>
      </c>
      <c r="AL121" s="27">
        <f t="shared" si="140"/>
        <v>0</v>
      </c>
      <c r="AM121" s="27">
        <f t="shared" si="140"/>
        <v>0</v>
      </c>
      <c r="AN121" s="27">
        <f t="shared" si="140"/>
        <v>0</v>
      </c>
      <c r="AO121" s="27">
        <f t="shared" si="140"/>
        <v>0</v>
      </c>
      <c r="AP121" s="27">
        <f t="shared" si="140"/>
        <v>0</v>
      </c>
      <c r="AQ121" s="27">
        <f t="shared" si="140"/>
        <v>0</v>
      </c>
      <c r="AR121" s="27">
        <f t="shared" si="140"/>
        <v>0</v>
      </c>
      <c r="AS121" s="27">
        <f t="shared" si="140"/>
        <v>0</v>
      </c>
      <c r="AT121" s="27">
        <f t="shared" si="140"/>
        <v>0</v>
      </c>
      <c r="AU121" s="27">
        <f t="shared" si="140"/>
        <v>0</v>
      </c>
      <c r="AV121" s="27">
        <f t="shared" si="140"/>
        <v>0</v>
      </c>
      <c r="AW121" s="27">
        <f t="shared" si="140"/>
        <v>0</v>
      </c>
      <c r="AX121" s="27">
        <f t="shared" si="140"/>
        <v>0</v>
      </c>
      <c r="AY121" s="27">
        <f t="shared" si="140"/>
        <v>0</v>
      </c>
      <c r="AZ121" s="27">
        <f t="shared" si="140"/>
        <v>0</v>
      </c>
      <c r="BA121" s="27">
        <f t="shared" si="140"/>
        <v>0</v>
      </c>
      <c r="BB121" s="27">
        <f t="shared" si="140"/>
        <v>0</v>
      </c>
      <c r="BC121" s="27">
        <f t="shared" si="140"/>
        <v>0</v>
      </c>
      <c r="BD121" s="27">
        <f t="shared" si="140"/>
        <v>0</v>
      </c>
      <c r="BE121" s="27">
        <f t="shared" si="140"/>
        <v>0</v>
      </c>
      <c r="BF121" s="27">
        <f t="shared" si="140"/>
        <v>0</v>
      </c>
      <c r="BG121" s="27">
        <f t="shared" si="140"/>
        <v>0</v>
      </c>
      <c r="BH121" s="27">
        <f t="shared" si="140"/>
        <v>0</v>
      </c>
      <c r="BI121" s="27">
        <f t="shared" si="140"/>
        <v>0</v>
      </c>
      <c r="BJ121" s="27">
        <f t="shared" si="140"/>
        <v>0</v>
      </c>
      <c r="BK121" s="27">
        <f t="shared" si="140"/>
        <v>0</v>
      </c>
      <c r="BL121" s="27">
        <f t="shared" si="140"/>
        <v>0</v>
      </c>
      <c r="BM121" s="27">
        <f t="shared" si="140"/>
        <v>0</v>
      </c>
    </row>
    <row r="122" spans="2:65" ht="30" x14ac:dyDescent="0.25">
      <c r="C122" s="57"/>
      <c r="F122" s="57" t="s">
        <v>161</v>
      </c>
      <c r="G122" s="57" t="s">
        <v>161</v>
      </c>
      <c r="H122" s="57" t="s">
        <v>161</v>
      </c>
      <c r="I122" s="57" t="s">
        <v>161</v>
      </c>
      <c r="J122" s="57" t="s">
        <v>161</v>
      </c>
      <c r="K122" s="57" t="s">
        <v>161</v>
      </c>
      <c r="L122" s="57" t="s">
        <v>161</v>
      </c>
      <c r="M122" s="57" t="s">
        <v>161</v>
      </c>
      <c r="N122" s="57" t="s">
        <v>161</v>
      </c>
      <c r="O122" s="57" t="s">
        <v>161</v>
      </c>
      <c r="P122" s="57" t="s">
        <v>161</v>
      </c>
      <c r="Q122" s="57" t="s">
        <v>161</v>
      </c>
      <c r="R122" s="57" t="s">
        <v>161</v>
      </c>
      <c r="S122" s="57" t="s">
        <v>161</v>
      </c>
      <c r="T122" s="57" t="s">
        <v>161</v>
      </c>
      <c r="U122" s="57" t="s">
        <v>161</v>
      </c>
      <c r="V122" s="57" t="s">
        <v>161</v>
      </c>
      <c r="W122" s="57" t="s">
        <v>161</v>
      </c>
      <c r="X122" s="57" t="s">
        <v>161</v>
      </c>
      <c r="Y122" s="57" t="s">
        <v>161</v>
      </c>
      <c r="Z122" s="57" t="s">
        <v>161</v>
      </c>
      <c r="AA122" s="57" t="s">
        <v>161</v>
      </c>
      <c r="AB122" s="57" t="s">
        <v>161</v>
      </c>
      <c r="AC122" s="57" t="s">
        <v>161</v>
      </c>
      <c r="AD122" s="57" t="s">
        <v>161</v>
      </c>
      <c r="AE122" s="57" t="s">
        <v>161</v>
      </c>
      <c r="AF122" s="57" t="s">
        <v>161</v>
      </c>
      <c r="AG122" s="57" t="s">
        <v>161</v>
      </c>
      <c r="AH122" s="57" t="s">
        <v>161</v>
      </c>
      <c r="AI122" s="57" t="s">
        <v>161</v>
      </c>
      <c r="AJ122" s="57" t="s">
        <v>161</v>
      </c>
      <c r="AK122" s="57" t="s">
        <v>161</v>
      </c>
      <c r="AL122" s="57" t="s">
        <v>161</v>
      </c>
      <c r="AM122" s="57" t="s">
        <v>161</v>
      </c>
      <c r="AN122" s="57" t="s">
        <v>161</v>
      </c>
      <c r="AO122" s="57" t="s">
        <v>161</v>
      </c>
      <c r="AP122" s="57" t="s">
        <v>161</v>
      </c>
      <c r="AQ122" s="57" t="s">
        <v>161</v>
      </c>
      <c r="AR122" s="57" t="s">
        <v>161</v>
      </c>
      <c r="AS122" s="57" t="s">
        <v>161</v>
      </c>
      <c r="AT122" s="57" t="s">
        <v>161</v>
      </c>
      <c r="AU122" s="57" t="s">
        <v>161</v>
      </c>
      <c r="AV122" s="57" t="s">
        <v>161</v>
      </c>
      <c r="AW122" s="57" t="s">
        <v>161</v>
      </c>
      <c r="AX122" s="57" t="s">
        <v>161</v>
      </c>
      <c r="AY122" s="57" t="s">
        <v>161</v>
      </c>
      <c r="AZ122" s="57" t="s">
        <v>161</v>
      </c>
      <c r="BA122" s="57" t="s">
        <v>161</v>
      </c>
      <c r="BB122" s="57" t="s">
        <v>161</v>
      </c>
      <c r="BC122" s="57" t="s">
        <v>161</v>
      </c>
      <c r="BD122" s="57" t="s">
        <v>161</v>
      </c>
      <c r="BE122" s="57" t="s">
        <v>161</v>
      </c>
      <c r="BF122" s="57" t="s">
        <v>161</v>
      </c>
      <c r="BG122" s="57" t="s">
        <v>161</v>
      </c>
      <c r="BH122" s="57" t="s">
        <v>161</v>
      </c>
      <c r="BI122" s="57" t="s">
        <v>161</v>
      </c>
      <c r="BJ122" s="57" t="s">
        <v>161</v>
      </c>
      <c r="BK122" s="57" t="s">
        <v>161</v>
      </c>
      <c r="BL122" s="57" t="s">
        <v>161</v>
      </c>
      <c r="BM122" s="57" t="s">
        <v>161</v>
      </c>
    </row>
    <row r="123" spans="2:65" x14ac:dyDescent="0.25">
      <c r="B123" t="str">
        <f>+B116</f>
        <v>FABBRICATI</v>
      </c>
      <c r="C123" s="58"/>
      <c r="F123" s="27"/>
      <c r="G123" s="27"/>
      <c r="H123" s="27"/>
      <c r="I123" s="27"/>
      <c r="J123" s="27"/>
      <c r="K123" s="27">
        <f t="shared" ref="K123:BM127" si="141">+J123+K116</f>
        <v>0</v>
      </c>
      <c r="L123" s="27">
        <f t="shared" si="141"/>
        <v>0</v>
      </c>
      <c r="M123" s="27">
        <f t="shared" si="141"/>
        <v>0</v>
      </c>
      <c r="N123" s="27">
        <f t="shared" si="141"/>
        <v>0</v>
      </c>
      <c r="O123" s="27">
        <f t="shared" si="141"/>
        <v>0</v>
      </c>
      <c r="P123" s="27">
        <f t="shared" si="141"/>
        <v>0</v>
      </c>
      <c r="Q123" s="27">
        <f t="shared" si="141"/>
        <v>0</v>
      </c>
      <c r="R123" s="27">
        <f t="shared" si="141"/>
        <v>0</v>
      </c>
      <c r="S123" s="27">
        <f t="shared" si="141"/>
        <v>0</v>
      </c>
      <c r="T123" s="27">
        <f t="shared" si="141"/>
        <v>0</v>
      </c>
      <c r="U123" s="27">
        <f t="shared" si="141"/>
        <v>0</v>
      </c>
      <c r="V123" s="27">
        <f t="shared" si="141"/>
        <v>0</v>
      </c>
      <c r="W123" s="27">
        <f t="shared" si="141"/>
        <v>0</v>
      </c>
      <c r="X123" s="27">
        <f t="shared" si="141"/>
        <v>0</v>
      </c>
      <c r="Y123" s="27">
        <f t="shared" si="141"/>
        <v>0</v>
      </c>
      <c r="Z123" s="27">
        <f t="shared" si="141"/>
        <v>0</v>
      </c>
      <c r="AA123" s="27">
        <f t="shared" si="141"/>
        <v>0</v>
      </c>
      <c r="AB123" s="27">
        <f t="shared" si="141"/>
        <v>0</v>
      </c>
      <c r="AC123" s="27">
        <f t="shared" si="141"/>
        <v>0</v>
      </c>
      <c r="AD123" s="27">
        <f t="shared" si="141"/>
        <v>0</v>
      </c>
      <c r="AE123" s="27">
        <f t="shared" si="141"/>
        <v>0</v>
      </c>
      <c r="AF123" s="27">
        <f t="shared" si="141"/>
        <v>0</v>
      </c>
      <c r="AG123" s="27">
        <f t="shared" si="141"/>
        <v>0</v>
      </c>
      <c r="AH123" s="27">
        <f t="shared" si="141"/>
        <v>0</v>
      </c>
      <c r="AI123" s="27">
        <f t="shared" si="141"/>
        <v>0</v>
      </c>
      <c r="AJ123" s="27">
        <f t="shared" si="141"/>
        <v>0</v>
      </c>
      <c r="AK123" s="27">
        <f t="shared" si="141"/>
        <v>0</v>
      </c>
      <c r="AL123" s="27">
        <f t="shared" si="141"/>
        <v>0</v>
      </c>
      <c r="AM123" s="27">
        <f t="shared" si="141"/>
        <v>0</v>
      </c>
      <c r="AN123" s="27">
        <f t="shared" si="141"/>
        <v>0</v>
      </c>
      <c r="AO123" s="27">
        <f t="shared" si="141"/>
        <v>0</v>
      </c>
      <c r="AP123" s="27">
        <f t="shared" si="141"/>
        <v>0</v>
      </c>
      <c r="AQ123" s="27">
        <f t="shared" si="141"/>
        <v>0</v>
      </c>
      <c r="AR123" s="27">
        <f t="shared" si="141"/>
        <v>0</v>
      </c>
      <c r="AS123" s="27">
        <f t="shared" si="141"/>
        <v>0</v>
      </c>
      <c r="AT123" s="27">
        <f t="shared" si="141"/>
        <v>0</v>
      </c>
      <c r="AU123" s="27">
        <f t="shared" si="141"/>
        <v>0</v>
      </c>
      <c r="AV123" s="27">
        <f t="shared" si="141"/>
        <v>0</v>
      </c>
      <c r="AW123" s="27">
        <f t="shared" si="141"/>
        <v>0</v>
      </c>
      <c r="AX123" s="27">
        <f t="shared" si="141"/>
        <v>0</v>
      </c>
      <c r="AY123" s="27">
        <f t="shared" si="141"/>
        <v>0</v>
      </c>
      <c r="AZ123" s="27">
        <f t="shared" si="141"/>
        <v>0</v>
      </c>
      <c r="BA123" s="27">
        <f t="shared" si="141"/>
        <v>0</v>
      </c>
      <c r="BB123" s="27">
        <f t="shared" si="141"/>
        <v>0</v>
      </c>
      <c r="BC123" s="27">
        <f t="shared" si="141"/>
        <v>0</v>
      </c>
      <c r="BD123" s="27">
        <f t="shared" si="141"/>
        <v>0</v>
      </c>
      <c r="BE123" s="27">
        <f t="shared" si="141"/>
        <v>0</v>
      </c>
      <c r="BF123" s="27">
        <f t="shared" si="141"/>
        <v>0</v>
      </c>
      <c r="BG123" s="27">
        <f t="shared" si="141"/>
        <v>0</v>
      </c>
      <c r="BH123" s="27">
        <f t="shared" si="141"/>
        <v>0</v>
      </c>
      <c r="BI123" s="27">
        <f t="shared" si="141"/>
        <v>0</v>
      </c>
      <c r="BJ123" s="27">
        <f t="shared" si="141"/>
        <v>0</v>
      </c>
      <c r="BK123" s="27">
        <f t="shared" si="141"/>
        <v>0</v>
      </c>
      <c r="BL123" s="27">
        <f t="shared" si="141"/>
        <v>0</v>
      </c>
      <c r="BM123" s="27">
        <f t="shared" si="141"/>
        <v>0</v>
      </c>
    </row>
    <row r="124" spans="2:65" x14ac:dyDescent="0.25">
      <c r="B124" t="str">
        <f t="shared" ref="B124:B127" si="142">+B117</f>
        <v>IMPIANTI E MACCHINARI</v>
      </c>
      <c r="C124" s="58"/>
      <c r="F124" s="27"/>
      <c r="G124" s="27"/>
      <c r="H124" s="27"/>
      <c r="I124" s="27"/>
      <c r="J124" s="27"/>
      <c r="K124" s="27">
        <f t="shared" si="141"/>
        <v>0</v>
      </c>
      <c r="L124" s="27">
        <f t="shared" si="141"/>
        <v>0</v>
      </c>
      <c r="M124" s="27">
        <f t="shared" si="141"/>
        <v>0</v>
      </c>
      <c r="N124" s="27">
        <f t="shared" si="141"/>
        <v>0</v>
      </c>
      <c r="O124" s="27">
        <f t="shared" si="141"/>
        <v>0</v>
      </c>
      <c r="P124" s="27">
        <f t="shared" si="141"/>
        <v>0</v>
      </c>
      <c r="Q124" s="27">
        <f t="shared" si="141"/>
        <v>0</v>
      </c>
      <c r="R124" s="27">
        <f t="shared" si="141"/>
        <v>0</v>
      </c>
      <c r="S124" s="27">
        <f t="shared" si="141"/>
        <v>0</v>
      </c>
      <c r="T124" s="27">
        <f t="shared" si="141"/>
        <v>0</v>
      </c>
      <c r="U124" s="27">
        <f t="shared" si="141"/>
        <v>0</v>
      </c>
      <c r="V124" s="27">
        <f t="shared" si="141"/>
        <v>0</v>
      </c>
      <c r="W124" s="27">
        <f t="shared" si="141"/>
        <v>0</v>
      </c>
      <c r="X124" s="27">
        <f t="shared" si="141"/>
        <v>0</v>
      </c>
      <c r="Y124" s="27">
        <f t="shared" si="141"/>
        <v>0</v>
      </c>
      <c r="Z124" s="27">
        <f t="shared" si="141"/>
        <v>0</v>
      </c>
      <c r="AA124" s="27">
        <f t="shared" si="141"/>
        <v>0</v>
      </c>
      <c r="AB124" s="27">
        <f t="shared" si="141"/>
        <v>0</v>
      </c>
      <c r="AC124" s="27">
        <f t="shared" si="141"/>
        <v>0</v>
      </c>
      <c r="AD124" s="27">
        <f t="shared" si="141"/>
        <v>0</v>
      </c>
      <c r="AE124" s="27">
        <f t="shared" si="141"/>
        <v>0</v>
      </c>
      <c r="AF124" s="27">
        <f t="shared" si="141"/>
        <v>0</v>
      </c>
      <c r="AG124" s="27">
        <f t="shared" si="141"/>
        <v>0</v>
      </c>
      <c r="AH124" s="27">
        <f t="shared" si="141"/>
        <v>0</v>
      </c>
      <c r="AI124" s="27">
        <f t="shared" si="141"/>
        <v>0</v>
      </c>
      <c r="AJ124" s="27">
        <f t="shared" si="141"/>
        <v>0</v>
      </c>
      <c r="AK124" s="27">
        <f t="shared" si="141"/>
        <v>0</v>
      </c>
      <c r="AL124" s="27">
        <f t="shared" si="141"/>
        <v>0</v>
      </c>
      <c r="AM124" s="27">
        <f t="shared" si="141"/>
        <v>0</v>
      </c>
      <c r="AN124" s="27">
        <f t="shared" si="141"/>
        <v>0</v>
      </c>
      <c r="AO124" s="27">
        <f t="shared" si="141"/>
        <v>0</v>
      </c>
      <c r="AP124" s="27">
        <f t="shared" si="141"/>
        <v>0</v>
      </c>
      <c r="AQ124" s="27">
        <f t="shared" si="141"/>
        <v>0</v>
      </c>
      <c r="AR124" s="27">
        <f t="shared" si="141"/>
        <v>0</v>
      </c>
      <c r="AS124" s="27">
        <f t="shared" si="141"/>
        <v>0</v>
      </c>
      <c r="AT124" s="27">
        <f t="shared" si="141"/>
        <v>0</v>
      </c>
      <c r="AU124" s="27">
        <f t="shared" si="141"/>
        <v>0</v>
      </c>
      <c r="AV124" s="27">
        <f t="shared" si="141"/>
        <v>0</v>
      </c>
      <c r="AW124" s="27">
        <f t="shared" si="141"/>
        <v>0</v>
      </c>
      <c r="AX124" s="27">
        <f t="shared" si="141"/>
        <v>0</v>
      </c>
      <c r="AY124" s="27">
        <f t="shared" si="141"/>
        <v>0</v>
      </c>
      <c r="AZ124" s="27">
        <f t="shared" si="141"/>
        <v>0</v>
      </c>
      <c r="BA124" s="27">
        <f t="shared" si="141"/>
        <v>0</v>
      </c>
      <c r="BB124" s="27">
        <f t="shared" si="141"/>
        <v>0</v>
      </c>
      <c r="BC124" s="27">
        <f t="shared" si="141"/>
        <v>0</v>
      </c>
      <c r="BD124" s="27">
        <f t="shared" si="141"/>
        <v>0</v>
      </c>
      <c r="BE124" s="27">
        <f t="shared" si="141"/>
        <v>0</v>
      </c>
      <c r="BF124" s="27">
        <f t="shared" si="141"/>
        <v>0</v>
      </c>
      <c r="BG124" s="27">
        <f t="shared" si="141"/>
        <v>0</v>
      </c>
      <c r="BH124" s="27">
        <f t="shared" si="141"/>
        <v>0</v>
      </c>
      <c r="BI124" s="27">
        <f t="shared" si="141"/>
        <v>0</v>
      </c>
      <c r="BJ124" s="27">
        <f t="shared" si="141"/>
        <v>0</v>
      </c>
      <c r="BK124" s="27">
        <f t="shared" si="141"/>
        <v>0</v>
      </c>
      <c r="BL124" s="27">
        <f t="shared" si="141"/>
        <v>0</v>
      </c>
      <c r="BM124" s="27">
        <f t="shared" si="141"/>
        <v>0</v>
      </c>
    </row>
    <row r="125" spans="2:65" x14ac:dyDescent="0.25">
      <c r="B125" t="str">
        <f t="shared" si="142"/>
        <v>ATTREZZATURE IND.LI E COMM.LI</v>
      </c>
      <c r="C125" s="58"/>
      <c r="F125" s="27"/>
      <c r="G125" s="27"/>
      <c r="H125" s="27"/>
      <c r="I125" s="27"/>
      <c r="J125" s="27"/>
      <c r="K125" s="27">
        <f t="shared" si="141"/>
        <v>0</v>
      </c>
      <c r="L125" s="27">
        <f t="shared" si="141"/>
        <v>0</v>
      </c>
      <c r="M125" s="27">
        <f t="shared" si="141"/>
        <v>0</v>
      </c>
      <c r="N125" s="27">
        <f t="shared" si="141"/>
        <v>0</v>
      </c>
      <c r="O125" s="27">
        <f t="shared" si="141"/>
        <v>0</v>
      </c>
      <c r="P125" s="27">
        <f t="shared" si="141"/>
        <v>0</v>
      </c>
      <c r="Q125" s="27">
        <f t="shared" si="141"/>
        <v>0</v>
      </c>
      <c r="R125" s="27">
        <f t="shared" si="141"/>
        <v>0</v>
      </c>
      <c r="S125" s="27">
        <f t="shared" si="141"/>
        <v>0</v>
      </c>
      <c r="T125" s="27">
        <f t="shared" si="141"/>
        <v>0</v>
      </c>
      <c r="U125" s="27">
        <f t="shared" si="141"/>
        <v>0</v>
      </c>
      <c r="V125" s="27">
        <f t="shared" si="141"/>
        <v>0</v>
      </c>
      <c r="W125" s="27">
        <f t="shared" si="141"/>
        <v>0</v>
      </c>
      <c r="X125" s="27">
        <f t="shared" si="141"/>
        <v>0</v>
      </c>
      <c r="Y125" s="27">
        <f t="shared" si="141"/>
        <v>0</v>
      </c>
      <c r="Z125" s="27">
        <f t="shared" si="141"/>
        <v>0</v>
      </c>
      <c r="AA125" s="27">
        <f t="shared" si="141"/>
        <v>0</v>
      </c>
      <c r="AB125" s="27">
        <f t="shared" si="141"/>
        <v>0</v>
      </c>
      <c r="AC125" s="27">
        <f t="shared" si="141"/>
        <v>0</v>
      </c>
      <c r="AD125" s="27">
        <f t="shared" si="141"/>
        <v>0</v>
      </c>
      <c r="AE125" s="27">
        <f t="shared" si="141"/>
        <v>0</v>
      </c>
      <c r="AF125" s="27">
        <f t="shared" si="141"/>
        <v>0</v>
      </c>
      <c r="AG125" s="27">
        <f t="shared" si="141"/>
        <v>0</v>
      </c>
      <c r="AH125" s="27">
        <f t="shared" si="141"/>
        <v>0</v>
      </c>
      <c r="AI125" s="27">
        <f t="shared" si="141"/>
        <v>0</v>
      </c>
      <c r="AJ125" s="27">
        <f t="shared" si="141"/>
        <v>0</v>
      </c>
      <c r="AK125" s="27">
        <f t="shared" si="141"/>
        <v>0</v>
      </c>
      <c r="AL125" s="27">
        <f t="shared" si="141"/>
        <v>0</v>
      </c>
      <c r="AM125" s="27">
        <f t="shared" si="141"/>
        <v>0</v>
      </c>
      <c r="AN125" s="27">
        <f t="shared" si="141"/>
        <v>0</v>
      </c>
      <c r="AO125" s="27">
        <f t="shared" si="141"/>
        <v>0</v>
      </c>
      <c r="AP125" s="27">
        <f t="shared" si="141"/>
        <v>0</v>
      </c>
      <c r="AQ125" s="27">
        <f t="shared" si="141"/>
        <v>0</v>
      </c>
      <c r="AR125" s="27">
        <f t="shared" si="141"/>
        <v>0</v>
      </c>
      <c r="AS125" s="27">
        <f t="shared" si="141"/>
        <v>0</v>
      </c>
      <c r="AT125" s="27">
        <f t="shared" si="141"/>
        <v>0</v>
      </c>
      <c r="AU125" s="27">
        <f t="shared" si="141"/>
        <v>0</v>
      </c>
      <c r="AV125" s="27">
        <f t="shared" si="141"/>
        <v>0</v>
      </c>
      <c r="AW125" s="27">
        <f t="shared" si="141"/>
        <v>0</v>
      </c>
      <c r="AX125" s="27">
        <f t="shared" si="141"/>
        <v>0</v>
      </c>
      <c r="AY125" s="27">
        <f t="shared" si="141"/>
        <v>0</v>
      </c>
      <c r="AZ125" s="27">
        <f t="shared" si="141"/>
        <v>0</v>
      </c>
      <c r="BA125" s="27">
        <f t="shared" si="141"/>
        <v>0</v>
      </c>
      <c r="BB125" s="27">
        <f t="shared" si="141"/>
        <v>0</v>
      </c>
      <c r="BC125" s="27">
        <f t="shared" si="141"/>
        <v>0</v>
      </c>
      <c r="BD125" s="27">
        <f t="shared" si="141"/>
        <v>0</v>
      </c>
      <c r="BE125" s="27">
        <f t="shared" si="141"/>
        <v>0</v>
      </c>
      <c r="BF125" s="27">
        <f t="shared" si="141"/>
        <v>0</v>
      </c>
      <c r="BG125" s="27">
        <f t="shared" si="141"/>
        <v>0</v>
      </c>
      <c r="BH125" s="27">
        <f t="shared" si="141"/>
        <v>0</v>
      </c>
      <c r="BI125" s="27">
        <f t="shared" si="141"/>
        <v>0</v>
      </c>
      <c r="BJ125" s="27">
        <f t="shared" si="141"/>
        <v>0</v>
      </c>
      <c r="BK125" s="27">
        <f t="shared" si="141"/>
        <v>0</v>
      </c>
      <c r="BL125" s="27">
        <f t="shared" si="141"/>
        <v>0</v>
      </c>
      <c r="BM125" s="27">
        <f t="shared" si="141"/>
        <v>0</v>
      </c>
    </row>
    <row r="126" spans="2:65" x14ac:dyDescent="0.25">
      <c r="B126" t="str">
        <f t="shared" si="142"/>
        <v>COSTI D'IMPIANTO E AMPLIAMENTO</v>
      </c>
      <c r="C126" s="58"/>
      <c r="F126" s="27"/>
      <c r="G126" s="27"/>
      <c r="H126" s="27"/>
      <c r="I126" s="27"/>
      <c r="J126" s="27"/>
      <c r="K126" s="27">
        <f t="shared" si="141"/>
        <v>0</v>
      </c>
      <c r="L126" s="27">
        <f t="shared" si="141"/>
        <v>0</v>
      </c>
      <c r="M126" s="27">
        <f t="shared" si="141"/>
        <v>0</v>
      </c>
      <c r="N126" s="27">
        <f t="shared" si="141"/>
        <v>0</v>
      </c>
      <c r="O126" s="27">
        <f t="shared" si="141"/>
        <v>0</v>
      </c>
      <c r="P126" s="27">
        <f t="shared" si="141"/>
        <v>0</v>
      </c>
      <c r="Q126" s="27">
        <f t="shared" si="141"/>
        <v>0</v>
      </c>
      <c r="R126" s="27">
        <f t="shared" si="141"/>
        <v>0</v>
      </c>
      <c r="S126" s="27">
        <f t="shared" si="141"/>
        <v>0</v>
      </c>
      <c r="T126" s="27">
        <f t="shared" si="141"/>
        <v>0</v>
      </c>
      <c r="U126" s="27">
        <f t="shared" si="141"/>
        <v>0</v>
      </c>
      <c r="V126" s="27">
        <f t="shared" si="141"/>
        <v>0</v>
      </c>
      <c r="W126" s="27">
        <f t="shared" si="141"/>
        <v>0</v>
      </c>
      <c r="X126" s="27">
        <f t="shared" si="141"/>
        <v>0</v>
      </c>
      <c r="Y126" s="27">
        <f t="shared" si="141"/>
        <v>0</v>
      </c>
      <c r="Z126" s="27">
        <f t="shared" si="141"/>
        <v>0</v>
      </c>
      <c r="AA126" s="27">
        <f t="shared" si="141"/>
        <v>0</v>
      </c>
      <c r="AB126" s="27">
        <f t="shared" si="141"/>
        <v>0</v>
      </c>
      <c r="AC126" s="27">
        <f t="shared" si="141"/>
        <v>0</v>
      </c>
      <c r="AD126" s="27">
        <f t="shared" si="141"/>
        <v>0</v>
      </c>
      <c r="AE126" s="27">
        <f t="shared" si="141"/>
        <v>0</v>
      </c>
      <c r="AF126" s="27">
        <f t="shared" si="141"/>
        <v>0</v>
      </c>
      <c r="AG126" s="27">
        <f t="shared" si="141"/>
        <v>0</v>
      </c>
      <c r="AH126" s="27">
        <f t="shared" si="141"/>
        <v>0</v>
      </c>
      <c r="AI126" s="27">
        <f t="shared" si="141"/>
        <v>0</v>
      </c>
      <c r="AJ126" s="27">
        <f t="shared" si="141"/>
        <v>0</v>
      </c>
      <c r="AK126" s="27">
        <f t="shared" si="141"/>
        <v>0</v>
      </c>
      <c r="AL126" s="27">
        <f t="shared" si="141"/>
        <v>0</v>
      </c>
      <c r="AM126" s="27">
        <f t="shared" si="141"/>
        <v>0</v>
      </c>
      <c r="AN126" s="27">
        <f t="shared" si="141"/>
        <v>0</v>
      </c>
      <c r="AO126" s="27">
        <f t="shared" si="141"/>
        <v>0</v>
      </c>
      <c r="AP126" s="27">
        <f t="shared" si="141"/>
        <v>0</v>
      </c>
      <c r="AQ126" s="27">
        <f t="shared" si="141"/>
        <v>0</v>
      </c>
      <c r="AR126" s="27">
        <f t="shared" si="141"/>
        <v>0</v>
      </c>
      <c r="AS126" s="27">
        <f t="shared" si="141"/>
        <v>0</v>
      </c>
      <c r="AT126" s="27">
        <f t="shared" si="141"/>
        <v>0</v>
      </c>
      <c r="AU126" s="27">
        <f t="shared" si="141"/>
        <v>0</v>
      </c>
      <c r="AV126" s="27">
        <f t="shared" si="141"/>
        <v>0</v>
      </c>
      <c r="AW126" s="27">
        <f t="shared" si="141"/>
        <v>0</v>
      </c>
      <c r="AX126" s="27">
        <f t="shared" si="141"/>
        <v>0</v>
      </c>
      <c r="AY126" s="27">
        <f t="shared" si="141"/>
        <v>0</v>
      </c>
      <c r="AZ126" s="27">
        <f t="shared" si="141"/>
        <v>0</v>
      </c>
      <c r="BA126" s="27">
        <f t="shared" si="141"/>
        <v>0</v>
      </c>
      <c r="BB126" s="27">
        <f t="shared" si="141"/>
        <v>0</v>
      </c>
      <c r="BC126" s="27">
        <f t="shared" si="141"/>
        <v>0</v>
      </c>
      <c r="BD126" s="27">
        <f t="shared" si="141"/>
        <v>0</v>
      </c>
      <c r="BE126" s="27">
        <f t="shared" si="141"/>
        <v>0</v>
      </c>
      <c r="BF126" s="27">
        <f t="shared" si="141"/>
        <v>0</v>
      </c>
      <c r="BG126" s="27">
        <f t="shared" si="141"/>
        <v>0</v>
      </c>
      <c r="BH126" s="27">
        <f t="shared" si="141"/>
        <v>0</v>
      </c>
      <c r="BI126" s="27">
        <f t="shared" si="141"/>
        <v>0</v>
      </c>
      <c r="BJ126" s="27">
        <f t="shared" si="141"/>
        <v>0</v>
      </c>
      <c r="BK126" s="27">
        <f t="shared" si="141"/>
        <v>0</v>
      </c>
      <c r="BL126" s="27">
        <f t="shared" si="141"/>
        <v>0</v>
      </c>
      <c r="BM126" s="27">
        <f t="shared" si="141"/>
        <v>0</v>
      </c>
    </row>
    <row r="127" spans="2:65" x14ac:dyDescent="0.25">
      <c r="B127" t="str">
        <f t="shared" si="142"/>
        <v>FEE D'INGRESSO</v>
      </c>
      <c r="C127" s="58"/>
      <c r="F127" s="27"/>
      <c r="G127" s="27"/>
      <c r="H127" s="27"/>
      <c r="I127" s="27"/>
      <c r="J127" s="27"/>
      <c r="K127" s="27">
        <f t="shared" si="141"/>
        <v>0</v>
      </c>
      <c r="L127" s="27">
        <f t="shared" si="141"/>
        <v>0</v>
      </c>
      <c r="M127" s="27">
        <f t="shared" si="141"/>
        <v>0</v>
      </c>
      <c r="N127" s="27">
        <f t="shared" si="141"/>
        <v>0</v>
      </c>
      <c r="O127" s="27">
        <f t="shared" si="141"/>
        <v>0</v>
      </c>
      <c r="P127" s="27">
        <f t="shared" si="141"/>
        <v>0</v>
      </c>
      <c r="Q127" s="27">
        <f t="shared" si="141"/>
        <v>0</v>
      </c>
      <c r="R127" s="27">
        <f t="shared" si="141"/>
        <v>0</v>
      </c>
      <c r="S127" s="27">
        <f t="shared" si="141"/>
        <v>0</v>
      </c>
      <c r="T127" s="27">
        <f t="shared" si="141"/>
        <v>0</v>
      </c>
      <c r="U127" s="27">
        <f t="shared" si="141"/>
        <v>0</v>
      </c>
      <c r="V127" s="27">
        <f t="shared" si="141"/>
        <v>0</v>
      </c>
      <c r="W127" s="27">
        <f t="shared" si="141"/>
        <v>0</v>
      </c>
      <c r="X127" s="27">
        <f t="shared" si="141"/>
        <v>0</v>
      </c>
      <c r="Y127" s="27">
        <f t="shared" si="141"/>
        <v>0</v>
      </c>
      <c r="Z127" s="27">
        <f t="shared" si="141"/>
        <v>0</v>
      </c>
      <c r="AA127" s="27">
        <f t="shared" si="141"/>
        <v>0</v>
      </c>
      <c r="AB127" s="27">
        <f t="shared" si="141"/>
        <v>0</v>
      </c>
      <c r="AC127" s="27">
        <f t="shared" si="141"/>
        <v>0</v>
      </c>
      <c r="AD127" s="27">
        <f t="shared" si="141"/>
        <v>0</v>
      </c>
      <c r="AE127" s="27">
        <f t="shared" si="141"/>
        <v>0</v>
      </c>
      <c r="AF127" s="27">
        <f t="shared" si="141"/>
        <v>0</v>
      </c>
      <c r="AG127" s="27">
        <f t="shared" si="141"/>
        <v>0</v>
      </c>
      <c r="AH127" s="27">
        <f t="shared" si="141"/>
        <v>0</v>
      </c>
      <c r="AI127" s="27">
        <f t="shared" si="141"/>
        <v>0</v>
      </c>
      <c r="AJ127" s="27">
        <f t="shared" si="141"/>
        <v>0</v>
      </c>
      <c r="AK127" s="27">
        <f t="shared" si="141"/>
        <v>0</v>
      </c>
      <c r="AL127" s="27">
        <f t="shared" si="141"/>
        <v>0</v>
      </c>
      <c r="AM127" s="27">
        <f t="shared" si="141"/>
        <v>0</v>
      </c>
      <c r="AN127" s="27">
        <f t="shared" si="141"/>
        <v>0</v>
      </c>
      <c r="AO127" s="27">
        <f t="shared" si="141"/>
        <v>0</v>
      </c>
      <c r="AP127" s="27">
        <f t="shared" si="141"/>
        <v>0</v>
      </c>
      <c r="AQ127" s="27">
        <f t="shared" si="141"/>
        <v>0</v>
      </c>
      <c r="AR127" s="27">
        <f t="shared" si="141"/>
        <v>0</v>
      </c>
      <c r="AS127" s="27">
        <f t="shared" si="141"/>
        <v>0</v>
      </c>
      <c r="AT127" s="27">
        <f t="shared" ref="AT127:BM127" si="143">+AS127+AT120</f>
        <v>0</v>
      </c>
      <c r="AU127" s="27">
        <f t="shared" si="143"/>
        <v>0</v>
      </c>
      <c r="AV127" s="27">
        <f t="shared" si="143"/>
        <v>0</v>
      </c>
      <c r="AW127" s="27">
        <f t="shared" si="143"/>
        <v>0</v>
      </c>
      <c r="AX127" s="27">
        <f t="shared" si="143"/>
        <v>0</v>
      </c>
      <c r="AY127" s="27">
        <f t="shared" si="143"/>
        <v>0</v>
      </c>
      <c r="AZ127" s="27">
        <f t="shared" si="143"/>
        <v>0</v>
      </c>
      <c r="BA127" s="27">
        <f t="shared" si="143"/>
        <v>0</v>
      </c>
      <c r="BB127" s="27">
        <f t="shared" si="143"/>
        <v>0</v>
      </c>
      <c r="BC127" s="27">
        <f t="shared" si="143"/>
        <v>0</v>
      </c>
      <c r="BD127" s="27">
        <f t="shared" si="143"/>
        <v>0</v>
      </c>
      <c r="BE127" s="27">
        <f t="shared" si="143"/>
        <v>0</v>
      </c>
      <c r="BF127" s="27">
        <f t="shared" si="143"/>
        <v>0</v>
      </c>
      <c r="BG127" s="27">
        <f t="shared" si="143"/>
        <v>0</v>
      </c>
      <c r="BH127" s="27">
        <f t="shared" si="143"/>
        <v>0</v>
      </c>
      <c r="BI127" s="27">
        <f t="shared" si="143"/>
        <v>0</v>
      </c>
      <c r="BJ127" s="27">
        <f t="shared" si="143"/>
        <v>0</v>
      </c>
      <c r="BK127" s="27">
        <f t="shared" si="143"/>
        <v>0</v>
      </c>
      <c r="BL127" s="27">
        <f t="shared" si="143"/>
        <v>0</v>
      </c>
      <c r="BM127" s="27">
        <f t="shared" si="143"/>
        <v>0</v>
      </c>
    </row>
    <row r="128" spans="2:65" x14ac:dyDescent="0.25">
      <c r="B128" t="str">
        <f>+B121</f>
        <v>ALTRE IMM.NI IMMATERIALI</v>
      </c>
      <c r="C128" s="58"/>
      <c r="F128" s="27"/>
      <c r="G128" s="27"/>
      <c r="H128" s="27"/>
      <c r="I128" s="27"/>
      <c r="J128" s="27"/>
      <c r="K128" s="27">
        <f t="shared" ref="K128:BM128" si="144">+J128+K121</f>
        <v>0</v>
      </c>
      <c r="L128" s="27">
        <f t="shared" si="144"/>
        <v>0</v>
      </c>
      <c r="M128" s="27">
        <f t="shared" si="144"/>
        <v>0</v>
      </c>
      <c r="N128" s="27">
        <f t="shared" si="144"/>
        <v>0</v>
      </c>
      <c r="O128" s="27">
        <f t="shared" si="144"/>
        <v>0</v>
      </c>
      <c r="P128" s="27">
        <f t="shared" si="144"/>
        <v>0</v>
      </c>
      <c r="Q128" s="27">
        <f t="shared" si="144"/>
        <v>0</v>
      </c>
      <c r="R128" s="27">
        <f t="shared" si="144"/>
        <v>0</v>
      </c>
      <c r="S128" s="27">
        <f t="shared" si="144"/>
        <v>0</v>
      </c>
      <c r="T128" s="27">
        <f t="shared" si="144"/>
        <v>0</v>
      </c>
      <c r="U128" s="27">
        <f t="shared" si="144"/>
        <v>0</v>
      </c>
      <c r="V128" s="27">
        <f t="shared" si="144"/>
        <v>0</v>
      </c>
      <c r="W128" s="27">
        <f t="shared" si="144"/>
        <v>0</v>
      </c>
      <c r="X128" s="27">
        <f t="shared" si="144"/>
        <v>0</v>
      </c>
      <c r="Y128" s="27">
        <f t="shared" si="144"/>
        <v>0</v>
      </c>
      <c r="Z128" s="27">
        <f t="shared" si="144"/>
        <v>0</v>
      </c>
      <c r="AA128" s="27">
        <f t="shared" si="144"/>
        <v>0</v>
      </c>
      <c r="AB128" s="27">
        <f t="shared" si="144"/>
        <v>0</v>
      </c>
      <c r="AC128" s="27">
        <f t="shared" si="144"/>
        <v>0</v>
      </c>
      <c r="AD128" s="27">
        <f t="shared" si="144"/>
        <v>0</v>
      </c>
      <c r="AE128" s="27">
        <f t="shared" si="144"/>
        <v>0</v>
      </c>
      <c r="AF128" s="27">
        <f t="shared" si="144"/>
        <v>0</v>
      </c>
      <c r="AG128" s="27">
        <f t="shared" si="144"/>
        <v>0</v>
      </c>
      <c r="AH128" s="27">
        <f t="shared" si="144"/>
        <v>0</v>
      </c>
      <c r="AI128" s="27">
        <f t="shared" si="144"/>
        <v>0</v>
      </c>
      <c r="AJ128" s="27">
        <f t="shared" si="144"/>
        <v>0</v>
      </c>
      <c r="AK128" s="27">
        <f t="shared" si="144"/>
        <v>0</v>
      </c>
      <c r="AL128" s="27">
        <f t="shared" si="144"/>
        <v>0</v>
      </c>
      <c r="AM128" s="27">
        <f t="shared" si="144"/>
        <v>0</v>
      </c>
      <c r="AN128" s="27">
        <f t="shared" si="144"/>
        <v>0</v>
      </c>
      <c r="AO128" s="27">
        <f t="shared" si="144"/>
        <v>0</v>
      </c>
      <c r="AP128" s="27">
        <f t="shared" si="144"/>
        <v>0</v>
      </c>
      <c r="AQ128" s="27">
        <f t="shared" si="144"/>
        <v>0</v>
      </c>
      <c r="AR128" s="27">
        <f t="shared" si="144"/>
        <v>0</v>
      </c>
      <c r="AS128" s="27">
        <f t="shared" si="144"/>
        <v>0</v>
      </c>
      <c r="AT128" s="27">
        <f t="shared" si="144"/>
        <v>0</v>
      </c>
      <c r="AU128" s="27">
        <f t="shared" si="144"/>
        <v>0</v>
      </c>
      <c r="AV128" s="27">
        <f t="shared" si="144"/>
        <v>0</v>
      </c>
      <c r="AW128" s="27">
        <f t="shared" si="144"/>
        <v>0</v>
      </c>
      <c r="AX128" s="27">
        <f t="shared" si="144"/>
        <v>0</v>
      </c>
      <c r="AY128" s="27">
        <f t="shared" si="144"/>
        <v>0</v>
      </c>
      <c r="AZ128" s="27">
        <f t="shared" si="144"/>
        <v>0</v>
      </c>
      <c r="BA128" s="27">
        <f t="shared" si="144"/>
        <v>0</v>
      </c>
      <c r="BB128" s="27">
        <f t="shared" si="144"/>
        <v>0</v>
      </c>
      <c r="BC128" s="27">
        <f t="shared" si="144"/>
        <v>0</v>
      </c>
      <c r="BD128" s="27">
        <f t="shared" si="144"/>
        <v>0</v>
      </c>
      <c r="BE128" s="27">
        <f t="shared" si="144"/>
        <v>0</v>
      </c>
      <c r="BF128" s="27">
        <f t="shared" si="144"/>
        <v>0</v>
      </c>
      <c r="BG128" s="27">
        <f t="shared" si="144"/>
        <v>0</v>
      </c>
      <c r="BH128" s="27">
        <f t="shared" si="144"/>
        <v>0</v>
      </c>
      <c r="BI128" s="27">
        <f t="shared" si="144"/>
        <v>0</v>
      </c>
      <c r="BJ128" s="27">
        <f t="shared" si="144"/>
        <v>0</v>
      </c>
      <c r="BK128" s="27">
        <f t="shared" si="144"/>
        <v>0</v>
      </c>
      <c r="BL128" s="27">
        <f t="shared" si="144"/>
        <v>0</v>
      </c>
      <c r="BM128" s="27">
        <f t="shared" si="144"/>
        <v>0</v>
      </c>
    </row>
    <row r="130" spans="2:65" ht="30" x14ac:dyDescent="0.25">
      <c r="C130" s="57" t="s">
        <v>159</v>
      </c>
      <c r="F130" s="57" t="s">
        <v>160</v>
      </c>
      <c r="G130" s="57" t="s">
        <v>160</v>
      </c>
      <c r="H130" s="57" t="s">
        <v>160</v>
      </c>
      <c r="I130" s="57" t="s">
        <v>160</v>
      </c>
      <c r="J130" s="57" t="s">
        <v>160</v>
      </c>
      <c r="K130" s="57" t="s">
        <v>160</v>
      </c>
      <c r="L130" s="57" t="s">
        <v>160</v>
      </c>
      <c r="M130" s="57" t="s">
        <v>160</v>
      </c>
      <c r="N130" s="57" t="s">
        <v>160</v>
      </c>
      <c r="O130" s="57" t="s">
        <v>160</v>
      </c>
      <c r="P130" s="57" t="s">
        <v>160</v>
      </c>
      <c r="Q130" s="57" t="s">
        <v>160</v>
      </c>
      <c r="R130" s="57" t="s">
        <v>160</v>
      </c>
      <c r="S130" s="57" t="s">
        <v>160</v>
      </c>
      <c r="T130" s="57" t="s">
        <v>160</v>
      </c>
      <c r="U130" s="57" t="s">
        <v>160</v>
      </c>
      <c r="V130" s="57" t="s">
        <v>160</v>
      </c>
      <c r="W130" s="57" t="s">
        <v>160</v>
      </c>
      <c r="X130" s="57" t="s">
        <v>160</v>
      </c>
      <c r="Y130" s="57" t="s">
        <v>160</v>
      </c>
      <c r="Z130" s="57" t="s">
        <v>160</v>
      </c>
      <c r="AA130" s="57" t="s">
        <v>160</v>
      </c>
      <c r="AB130" s="57" t="s">
        <v>160</v>
      </c>
      <c r="AC130" s="57" t="s">
        <v>160</v>
      </c>
      <c r="AD130" s="57" t="s">
        <v>160</v>
      </c>
      <c r="AE130" s="57" t="s">
        <v>160</v>
      </c>
      <c r="AF130" s="57" t="s">
        <v>160</v>
      </c>
      <c r="AG130" s="57" t="s">
        <v>160</v>
      </c>
      <c r="AH130" s="57" t="s">
        <v>160</v>
      </c>
      <c r="AI130" s="57" t="s">
        <v>160</v>
      </c>
      <c r="AJ130" s="57" t="s">
        <v>160</v>
      </c>
      <c r="AK130" s="57" t="s">
        <v>160</v>
      </c>
      <c r="AL130" s="57" t="s">
        <v>160</v>
      </c>
      <c r="AM130" s="57" t="s">
        <v>160</v>
      </c>
      <c r="AN130" s="57" t="s">
        <v>160</v>
      </c>
      <c r="AO130" s="57" t="s">
        <v>160</v>
      </c>
      <c r="AP130" s="57" t="s">
        <v>160</v>
      </c>
      <c r="AQ130" s="57" t="s">
        <v>160</v>
      </c>
      <c r="AR130" s="57" t="s">
        <v>160</v>
      </c>
      <c r="AS130" s="57" t="s">
        <v>160</v>
      </c>
      <c r="AT130" s="57" t="s">
        <v>160</v>
      </c>
      <c r="AU130" s="57" t="s">
        <v>160</v>
      </c>
      <c r="AV130" s="57" t="s">
        <v>160</v>
      </c>
      <c r="AW130" s="57" t="s">
        <v>160</v>
      </c>
      <c r="AX130" s="57" t="s">
        <v>160</v>
      </c>
      <c r="AY130" s="57" t="s">
        <v>160</v>
      </c>
      <c r="AZ130" s="57" t="s">
        <v>160</v>
      </c>
      <c r="BA130" s="57" t="s">
        <v>160</v>
      </c>
      <c r="BB130" s="57" t="s">
        <v>160</v>
      </c>
      <c r="BC130" s="57" t="s">
        <v>160</v>
      </c>
      <c r="BD130" s="57" t="s">
        <v>160</v>
      </c>
      <c r="BE130" s="57" t="s">
        <v>160</v>
      </c>
      <c r="BF130" s="57" t="s">
        <v>160</v>
      </c>
      <c r="BG130" s="57" t="s">
        <v>160</v>
      </c>
      <c r="BH130" s="57" t="s">
        <v>160</v>
      </c>
      <c r="BI130" s="57" t="s">
        <v>160</v>
      </c>
      <c r="BJ130" s="57" t="s">
        <v>160</v>
      </c>
      <c r="BK130" s="57" t="s">
        <v>160</v>
      </c>
      <c r="BL130" s="57" t="s">
        <v>160</v>
      </c>
      <c r="BM130" s="57" t="s">
        <v>160</v>
      </c>
    </row>
    <row r="131" spans="2:65" x14ac:dyDescent="0.25">
      <c r="B131" t="str">
        <f>+B116</f>
        <v>FABBRICATI</v>
      </c>
      <c r="C131" s="58">
        <f>+C116</f>
        <v>0.25</v>
      </c>
      <c r="F131" s="27"/>
      <c r="G131" s="27"/>
      <c r="H131" s="27"/>
      <c r="I131" s="27"/>
      <c r="J131" s="27"/>
      <c r="K131" s="27"/>
      <c r="L131" s="27">
        <f>+IF(K138=$L$5,0,1)*(SUM($L$5)*$C131)/12</f>
        <v>0</v>
      </c>
      <c r="M131" s="27">
        <f t="shared" ref="M131:BM131" si="145">+IF(L138=$L$5,0,1)*(SUM($L$5)*$C131)/12</f>
        <v>0</v>
      </c>
      <c r="N131" s="27">
        <f t="shared" si="145"/>
        <v>0</v>
      </c>
      <c r="O131" s="27">
        <f t="shared" si="145"/>
        <v>0</v>
      </c>
      <c r="P131" s="27">
        <f t="shared" si="145"/>
        <v>0</v>
      </c>
      <c r="Q131" s="27">
        <f t="shared" si="145"/>
        <v>0</v>
      </c>
      <c r="R131" s="27">
        <f t="shared" si="145"/>
        <v>0</v>
      </c>
      <c r="S131" s="27">
        <f t="shared" si="145"/>
        <v>0</v>
      </c>
      <c r="T131" s="27">
        <f t="shared" si="145"/>
        <v>0</v>
      </c>
      <c r="U131" s="27">
        <f t="shared" si="145"/>
        <v>0</v>
      </c>
      <c r="V131" s="27">
        <f t="shared" si="145"/>
        <v>0</v>
      </c>
      <c r="W131" s="27">
        <f t="shared" si="145"/>
        <v>0</v>
      </c>
      <c r="X131" s="27">
        <f t="shared" si="145"/>
        <v>0</v>
      </c>
      <c r="Y131" s="27">
        <f t="shared" si="145"/>
        <v>0</v>
      </c>
      <c r="Z131" s="27">
        <f t="shared" si="145"/>
        <v>0</v>
      </c>
      <c r="AA131" s="27">
        <f t="shared" si="145"/>
        <v>0</v>
      </c>
      <c r="AB131" s="27">
        <f t="shared" si="145"/>
        <v>0</v>
      </c>
      <c r="AC131" s="27">
        <f t="shared" si="145"/>
        <v>0</v>
      </c>
      <c r="AD131" s="27">
        <f t="shared" si="145"/>
        <v>0</v>
      </c>
      <c r="AE131" s="27">
        <f t="shared" si="145"/>
        <v>0</v>
      </c>
      <c r="AF131" s="27">
        <f t="shared" si="145"/>
        <v>0</v>
      </c>
      <c r="AG131" s="27">
        <f t="shared" si="145"/>
        <v>0</v>
      </c>
      <c r="AH131" s="27">
        <f t="shared" si="145"/>
        <v>0</v>
      </c>
      <c r="AI131" s="27">
        <f t="shared" si="145"/>
        <v>0</v>
      </c>
      <c r="AJ131" s="27">
        <f t="shared" si="145"/>
        <v>0</v>
      </c>
      <c r="AK131" s="27">
        <f t="shared" si="145"/>
        <v>0</v>
      </c>
      <c r="AL131" s="27">
        <f t="shared" si="145"/>
        <v>0</v>
      </c>
      <c r="AM131" s="27">
        <f t="shared" si="145"/>
        <v>0</v>
      </c>
      <c r="AN131" s="27">
        <f t="shared" si="145"/>
        <v>0</v>
      </c>
      <c r="AO131" s="27">
        <f t="shared" si="145"/>
        <v>0</v>
      </c>
      <c r="AP131" s="27">
        <f t="shared" si="145"/>
        <v>0</v>
      </c>
      <c r="AQ131" s="27">
        <f t="shared" si="145"/>
        <v>0</v>
      </c>
      <c r="AR131" s="27">
        <f t="shared" si="145"/>
        <v>0</v>
      </c>
      <c r="AS131" s="27">
        <f t="shared" si="145"/>
        <v>0</v>
      </c>
      <c r="AT131" s="27">
        <f t="shared" si="145"/>
        <v>0</v>
      </c>
      <c r="AU131" s="27">
        <f t="shared" si="145"/>
        <v>0</v>
      </c>
      <c r="AV131" s="27">
        <f t="shared" si="145"/>
        <v>0</v>
      </c>
      <c r="AW131" s="27">
        <f t="shared" si="145"/>
        <v>0</v>
      </c>
      <c r="AX131" s="27">
        <f t="shared" si="145"/>
        <v>0</v>
      </c>
      <c r="AY131" s="27">
        <f t="shared" si="145"/>
        <v>0</v>
      </c>
      <c r="AZ131" s="27">
        <f t="shared" si="145"/>
        <v>0</v>
      </c>
      <c r="BA131" s="27">
        <f t="shared" si="145"/>
        <v>0</v>
      </c>
      <c r="BB131" s="27">
        <f t="shared" si="145"/>
        <v>0</v>
      </c>
      <c r="BC131" s="27">
        <f t="shared" si="145"/>
        <v>0</v>
      </c>
      <c r="BD131" s="27">
        <f t="shared" si="145"/>
        <v>0</v>
      </c>
      <c r="BE131" s="27">
        <f t="shared" si="145"/>
        <v>0</v>
      </c>
      <c r="BF131" s="27">
        <f t="shared" si="145"/>
        <v>0</v>
      </c>
      <c r="BG131" s="27">
        <f t="shared" si="145"/>
        <v>0</v>
      </c>
      <c r="BH131" s="27">
        <f t="shared" si="145"/>
        <v>0</v>
      </c>
      <c r="BI131" s="27">
        <f t="shared" si="145"/>
        <v>0</v>
      </c>
      <c r="BJ131" s="27">
        <f t="shared" si="145"/>
        <v>0</v>
      </c>
      <c r="BK131" s="27">
        <f t="shared" si="145"/>
        <v>0</v>
      </c>
      <c r="BL131" s="27">
        <f t="shared" si="145"/>
        <v>0</v>
      </c>
      <c r="BM131" s="27">
        <f t="shared" si="145"/>
        <v>0</v>
      </c>
    </row>
    <row r="132" spans="2:65" x14ac:dyDescent="0.25">
      <c r="B132" t="str">
        <f t="shared" ref="B132:C136" si="146">+B117</f>
        <v>IMPIANTI E MACCHINARI</v>
      </c>
      <c r="C132" s="58">
        <f t="shared" si="146"/>
        <v>0.1</v>
      </c>
      <c r="F132" s="27"/>
      <c r="G132" s="27"/>
      <c r="H132" s="27"/>
      <c r="I132" s="27"/>
      <c r="J132" s="27"/>
      <c r="K132" s="27"/>
      <c r="L132" s="27">
        <f>+IF(K139=$L$6,0,1)*(SUM($L$6)*$C132)/12</f>
        <v>0</v>
      </c>
      <c r="M132" s="27">
        <f t="shared" ref="M132:BM132" si="147">+IF(L139=$L$6,0,1)*(SUM($L$6)*$C132)/12</f>
        <v>0</v>
      </c>
      <c r="N132" s="27">
        <f t="shared" si="147"/>
        <v>0</v>
      </c>
      <c r="O132" s="27">
        <f t="shared" si="147"/>
        <v>0</v>
      </c>
      <c r="P132" s="27">
        <f t="shared" si="147"/>
        <v>0</v>
      </c>
      <c r="Q132" s="27">
        <f t="shared" si="147"/>
        <v>0</v>
      </c>
      <c r="R132" s="27">
        <f t="shared" si="147"/>
        <v>0</v>
      </c>
      <c r="S132" s="27">
        <f t="shared" si="147"/>
        <v>0</v>
      </c>
      <c r="T132" s="27">
        <f t="shared" si="147"/>
        <v>0</v>
      </c>
      <c r="U132" s="27">
        <f t="shared" si="147"/>
        <v>0</v>
      </c>
      <c r="V132" s="27">
        <f t="shared" si="147"/>
        <v>0</v>
      </c>
      <c r="W132" s="27">
        <f t="shared" si="147"/>
        <v>0</v>
      </c>
      <c r="X132" s="27">
        <f t="shared" si="147"/>
        <v>0</v>
      </c>
      <c r="Y132" s="27">
        <f t="shared" si="147"/>
        <v>0</v>
      </c>
      <c r="Z132" s="27">
        <f t="shared" si="147"/>
        <v>0</v>
      </c>
      <c r="AA132" s="27">
        <f t="shared" si="147"/>
        <v>0</v>
      </c>
      <c r="AB132" s="27">
        <f t="shared" si="147"/>
        <v>0</v>
      </c>
      <c r="AC132" s="27">
        <f t="shared" si="147"/>
        <v>0</v>
      </c>
      <c r="AD132" s="27">
        <f t="shared" si="147"/>
        <v>0</v>
      </c>
      <c r="AE132" s="27">
        <f t="shared" si="147"/>
        <v>0</v>
      </c>
      <c r="AF132" s="27">
        <f t="shared" si="147"/>
        <v>0</v>
      </c>
      <c r="AG132" s="27">
        <f t="shared" si="147"/>
        <v>0</v>
      </c>
      <c r="AH132" s="27">
        <f t="shared" si="147"/>
        <v>0</v>
      </c>
      <c r="AI132" s="27">
        <f t="shared" si="147"/>
        <v>0</v>
      </c>
      <c r="AJ132" s="27">
        <f t="shared" si="147"/>
        <v>0</v>
      </c>
      <c r="AK132" s="27">
        <f t="shared" si="147"/>
        <v>0</v>
      </c>
      <c r="AL132" s="27">
        <f t="shared" si="147"/>
        <v>0</v>
      </c>
      <c r="AM132" s="27">
        <f t="shared" si="147"/>
        <v>0</v>
      </c>
      <c r="AN132" s="27">
        <f t="shared" si="147"/>
        <v>0</v>
      </c>
      <c r="AO132" s="27">
        <f t="shared" si="147"/>
        <v>0</v>
      </c>
      <c r="AP132" s="27">
        <f t="shared" si="147"/>
        <v>0</v>
      </c>
      <c r="AQ132" s="27">
        <f t="shared" si="147"/>
        <v>0</v>
      </c>
      <c r="AR132" s="27">
        <f t="shared" si="147"/>
        <v>0</v>
      </c>
      <c r="AS132" s="27">
        <f t="shared" si="147"/>
        <v>0</v>
      </c>
      <c r="AT132" s="27">
        <f t="shared" si="147"/>
        <v>0</v>
      </c>
      <c r="AU132" s="27">
        <f t="shared" si="147"/>
        <v>0</v>
      </c>
      <c r="AV132" s="27">
        <f t="shared" si="147"/>
        <v>0</v>
      </c>
      <c r="AW132" s="27">
        <f t="shared" si="147"/>
        <v>0</v>
      </c>
      <c r="AX132" s="27">
        <f t="shared" si="147"/>
        <v>0</v>
      </c>
      <c r="AY132" s="27">
        <f t="shared" si="147"/>
        <v>0</v>
      </c>
      <c r="AZ132" s="27">
        <f t="shared" si="147"/>
        <v>0</v>
      </c>
      <c r="BA132" s="27">
        <f t="shared" si="147"/>
        <v>0</v>
      </c>
      <c r="BB132" s="27">
        <f t="shared" si="147"/>
        <v>0</v>
      </c>
      <c r="BC132" s="27">
        <f t="shared" si="147"/>
        <v>0</v>
      </c>
      <c r="BD132" s="27">
        <f t="shared" si="147"/>
        <v>0</v>
      </c>
      <c r="BE132" s="27">
        <f t="shared" si="147"/>
        <v>0</v>
      </c>
      <c r="BF132" s="27">
        <f t="shared" si="147"/>
        <v>0</v>
      </c>
      <c r="BG132" s="27">
        <f t="shared" si="147"/>
        <v>0</v>
      </c>
      <c r="BH132" s="27">
        <f t="shared" si="147"/>
        <v>0</v>
      </c>
      <c r="BI132" s="27">
        <f t="shared" si="147"/>
        <v>0</v>
      </c>
      <c r="BJ132" s="27">
        <f t="shared" si="147"/>
        <v>0</v>
      </c>
      <c r="BK132" s="27">
        <f t="shared" si="147"/>
        <v>0</v>
      </c>
      <c r="BL132" s="27">
        <f t="shared" si="147"/>
        <v>0</v>
      </c>
      <c r="BM132" s="27">
        <f t="shared" si="147"/>
        <v>0</v>
      </c>
    </row>
    <row r="133" spans="2:65" x14ac:dyDescent="0.25">
      <c r="B133" t="str">
        <f t="shared" si="146"/>
        <v>ATTREZZATURE IND.LI E COMM.LI</v>
      </c>
      <c r="C133" s="58">
        <f t="shared" si="146"/>
        <v>0.2</v>
      </c>
      <c r="F133" s="27"/>
      <c r="G133" s="27"/>
      <c r="H133" s="27"/>
      <c r="I133" s="27"/>
      <c r="J133" s="27"/>
      <c r="K133" s="27"/>
      <c r="L133" s="27">
        <f>+IF(K140=$L$7,0,1)*(SUM($L$7)*$C133)/12</f>
        <v>0</v>
      </c>
      <c r="M133" s="27">
        <f t="shared" ref="M133:BM133" si="148">+IF(L140=$L$7,0,1)*(SUM($L$7)*$C133)/12</f>
        <v>0</v>
      </c>
      <c r="N133" s="27">
        <f t="shared" si="148"/>
        <v>0</v>
      </c>
      <c r="O133" s="27">
        <f t="shared" si="148"/>
        <v>0</v>
      </c>
      <c r="P133" s="27">
        <f t="shared" si="148"/>
        <v>0</v>
      </c>
      <c r="Q133" s="27">
        <f t="shared" si="148"/>
        <v>0</v>
      </c>
      <c r="R133" s="27">
        <f t="shared" si="148"/>
        <v>0</v>
      </c>
      <c r="S133" s="27">
        <f t="shared" si="148"/>
        <v>0</v>
      </c>
      <c r="T133" s="27">
        <f t="shared" si="148"/>
        <v>0</v>
      </c>
      <c r="U133" s="27">
        <f t="shared" si="148"/>
        <v>0</v>
      </c>
      <c r="V133" s="27">
        <f t="shared" si="148"/>
        <v>0</v>
      </c>
      <c r="W133" s="27">
        <f t="shared" si="148"/>
        <v>0</v>
      </c>
      <c r="X133" s="27">
        <f t="shared" si="148"/>
        <v>0</v>
      </c>
      <c r="Y133" s="27">
        <f t="shared" si="148"/>
        <v>0</v>
      </c>
      <c r="Z133" s="27">
        <f t="shared" si="148"/>
        <v>0</v>
      </c>
      <c r="AA133" s="27">
        <f t="shared" si="148"/>
        <v>0</v>
      </c>
      <c r="AB133" s="27">
        <f t="shared" si="148"/>
        <v>0</v>
      </c>
      <c r="AC133" s="27">
        <f t="shared" si="148"/>
        <v>0</v>
      </c>
      <c r="AD133" s="27">
        <f t="shared" si="148"/>
        <v>0</v>
      </c>
      <c r="AE133" s="27">
        <f t="shared" si="148"/>
        <v>0</v>
      </c>
      <c r="AF133" s="27">
        <f t="shared" si="148"/>
        <v>0</v>
      </c>
      <c r="AG133" s="27">
        <f t="shared" si="148"/>
        <v>0</v>
      </c>
      <c r="AH133" s="27">
        <f t="shared" si="148"/>
        <v>0</v>
      </c>
      <c r="AI133" s="27">
        <f t="shared" si="148"/>
        <v>0</v>
      </c>
      <c r="AJ133" s="27">
        <f t="shared" si="148"/>
        <v>0</v>
      </c>
      <c r="AK133" s="27">
        <f t="shared" si="148"/>
        <v>0</v>
      </c>
      <c r="AL133" s="27">
        <f t="shared" si="148"/>
        <v>0</v>
      </c>
      <c r="AM133" s="27">
        <f t="shared" si="148"/>
        <v>0</v>
      </c>
      <c r="AN133" s="27">
        <f t="shared" si="148"/>
        <v>0</v>
      </c>
      <c r="AO133" s="27">
        <f t="shared" si="148"/>
        <v>0</v>
      </c>
      <c r="AP133" s="27">
        <f t="shared" si="148"/>
        <v>0</v>
      </c>
      <c r="AQ133" s="27">
        <f t="shared" si="148"/>
        <v>0</v>
      </c>
      <c r="AR133" s="27">
        <f t="shared" si="148"/>
        <v>0</v>
      </c>
      <c r="AS133" s="27">
        <f t="shared" si="148"/>
        <v>0</v>
      </c>
      <c r="AT133" s="27">
        <f t="shared" si="148"/>
        <v>0</v>
      </c>
      <c r="AU133" s="27">
        <f t="shared" si="148"/>
        <v>0</v>
      </c>
      <c r="AV133" s="27">
        <f t="shared" si="148"/>
        <v>0</v>
      </c>
      <c r="AW133" s="27">
        <f t="shared" si="148"/>
        <v>0</v>
      </c>
      <c r="AX133" s="27">
        <f t="shared" si="148"/>
        <v>0</v>
      </c>
      <c r="AY133" s="27">
        <f t="shared" si="148"/>
        <v>0</v>
      </c>
      <c r="AZ133" s="27">
        <f t="shared" si="148"/>
        <v>0</v>
      </c>
      <c r="BA133" s="27">
        <f t="shared" si="148"/>
        <v>0</v>
      </c>
      <c r="BB133" s="27">
        <f t="shared" si="148"/>
        <v>0</v>
      </c>
      <c r="BC133" s="27">
        <f t="shared" si="148"/>
        <v>0</v>
      </c>
      <c r="BD133" s="27">
        <f t="shared" si="148"/>
        <v>0</v>
      </c>
      <c r="BE133" s="27">
        <f t="shared" si="148"/>
        <v>0</v>
      </c>
      <c r="BF133" s="27">
        <f t="shared" si="148"/>
        <v>0</v>
      </c>
      <c r="BG133" s="27">
        <f t="shared" si="148"/>
        <v>0</v>
      </c>
      <c r="BH133" s="27">
        <f t="shared" si="148"/>
        <v>0</v>
      </c>
      <c r="BI133" s="27">
        <f t="shared" si="148"/>
        <v>0</v>
      </c>
      <c r="BJ133" s="27">
        <f t="shared" si="148"/>
        <v>0</v>
      </c>
      <c r="BK133" s="27">
        <f t="shared" si="148"/>
        <v>0</v>
      </c>
      <c r="BL133" s="27">
        <f t="shared" si="148"/>
        <v>0</v>
      </c>
      <c r="BM133" s="27">
        <f t="shared" si="148"/>
        <v>0</v>
      </c>
    </row>
    <row r="134" spans="2:65" x14ac:dyDescent="0.25">
      <c r="B134" t="str">
        <f t="shared" si="146"/>
        <v>COSTI D'IMPIANTO E AMPLIAMENTO</v>
      </c>
      <c r="C134" s="58">
        <f t="shared" si="146"/>
        <v>0.5</v>
      </c>
      <c r="F134" s="27"/>
      <c r="G134" s="27"/>
      <c r="H134" s="27"/>
      <c r="I134" s="27"/>
      <c r="J134" s="27"/>
      <c r="K134" s="27"/>
      <c r="L134" s="27">
        <f>+IF(K141=$L$8,0,1)*(SUM($L$8)*$C134)/12</f>
        <v>0</v>
      </c>
      <c r="M134" s="27">
        <f t="shared" ref="M134:BM134" si="149">+IF(L141=$L$8,0,1)*(SUM($L$8)*$C134)/12</f>
        <v>0</v>
      </c>
      <c r="N134" s="27">
        <f t="shared" si="149"/>
        <v>0</v>
      </c>
      <c r="O134" s="27">
        <f t="shared" si="149"/>
        <v>0</v>
      </c>
      <c r="P134" s="27">
        <f t="shared" si="149"/>
        <v>0</v>
      </c>
      <c r="Q134" s="27">
        <f t="shared" si="149"/>
        <v>0</v>
      </c>
      <c r="R134" s="27">
        <f t="shared" si="149"/>
        <v>0</v>
      </c>
      <c r="S134" s="27">
        <f t="shared" si="149"/>
        <v>0</v>
      </c>
      <c r="T134" s="27">
        <f t="shared" si="149"/>
        <v>0</v>
      </c>
      <c r="U134" s="27">
        <f t="shared" si="149"/>
        <v>0</v>
      </c>
      <c r="V134" s="27">
        <f t="shared" si="149"/>
        <v>0</v>
      </c>
      <c r="W134" s="27">
        <f t="shared" si="149"/>
        <v>0</v>
      </c>
      <c r="X134" s="27">
        <f t="shared" si="149"/>
        <v>0</v>
      </c>
      <c r="Y134" s="27">
        <f t="shared" si="149"/>
        <v>0</v>
      </c>
      <c r="Z134" s="27">
        <f t="shared" si="149"/>
        <v>0</v>
      </c>
      <c r="AA134" s="27">
        <f t="shared" si="149"/>
        <v>0</v>
      </c>
      <c r="AB134" s="27">
        <f t="shared" si="149"/>
        <v>0</v>
      </c>
      <c r="AC134" s="27">
        <f t="shared" si="149"/>
        <v>0</v>
      </c>
      <c r="AD134" s="27">
        <f t="shared" si="149"/>
        <v>0</v>
      </c>
      <c r="AE134" s="27">
        <f t="shared" si="149"/>
        <v>0</v>
      </c>
      <c r="AF134" s="27">
        <f t="shared" si="149"/>
        <v>0</v>
      </c>
      <c r="AG134" s="27">
        <f t="shared" si="149"/>
        <v>0</v>
      </c>
      <c r="AH134" s="27">
        <f t="shared" si="149"/>
        <v>0</v>
      </c>
      <c r="AI134" s="27">
        <f t="shared" si="149"/>
        <v>0</v>
      </c>
      <c r="AJ134" s="27">
        <f t="shared" si="149"/>
        <v>0</v>
      </c>
      <c r="AK134" s="27">
        <f t="shared" si="149"/>
        <v>0</v>
      </c>
      <c r="AL134" s="27">
        <f t="shared" si="149"/>
        <v>0</v>
      </c>
      <c r="AM134" s="27">
        <f t="shared" si="149"/>
        <v>0</v>
      </c>
      <c r="AN134" s="27">
        <f t="shared" si="149"/>
        <v>0</v>
      </c>
      <c r="AO134" s="27">
        <f t="shared" si="149"/>
        <v>0</v>
      </c>
      <c r="AP134" s="27">
        <f t="shared" si="149"/>
        <v>0</v>
      </c>
      <c r="AQ134" s="27">
        <f t="shared" si="149"/>
        <v>0</v>
      </c>
      <c r="AR134" s="27">
        <f t="shared" si="149"/>
        <v>0</v>
      </c>
      <c r="AS134" s="27">
        <f t="shared" si="149"/>
        <v>0</v>
      </c>
      <c r="AT134" s="27">
        <f t="shared" si="149"/>
        <v>0</v>
      </c>
      <c r="AU134" s="27">
        <f t="shared" si="149"/>
        <v>0</v>
      </c>
      <c r="AV134" s="27">
        <f t="shared" si="149"/>
        <v>0</v>
      </c>
      <c r="AW134" s="27">
        <f t="shared" si="149"/>
        <v>0</v>
      </c>
      <c r="AX134" s="27">
        <f t="shared" si="149"/>
        <v>0</v>
      </c>
      <c r="AY134" s="27">
        <f t="shared" si="149"/>
        <v>0</v>
      </c>
      <c r="AZ134" s="27">
        <f t="shared" si="149"/>
        <v>0</v>
      </c>
      <c r="BA134" s="27">
        <f t="shared" si="149"/>
        <v>0</v>
      </c>
      <c r="BB134" s="27">
        <f t="shared" si="149"/>
        <v>0</v>
      </c>
      <c r="BC134" s="27">
        <f t="shared" si="149"/>
        <v>0</v>
      </c>
      <c r="BD134" s="27">
        <f t="shared" si="149"/>
        <v>0</v>
      </c>
      <c r="BE134" s="27">
        <f t="shared" si="149"/>
        <v>0</v>
      </c>
      <c r="BF134" s="27">
        <f t="shared" si="149"/>
        <v>0</v>
      </c>
      <c r="BG134" s="27">
        <f t="shared" si="149"/>
        <v>0</v>
      </c>
      <c r="BH134" s="27">
        <f t="shared" si="149"/>
        <v>0</v>
      </c>
      <c r="BI134" s="27">
        <f t="shared" si="149"/>
        <v>0</v>
      </c>
      <c r="BJ134" s="27">
        <f t="shared" si="149"/>
        <v>0</v>
      </c>
      <c r="BK134" s="27">
        <f t="shared" si="149"/>
        <v>0</v>
      </c>
      <c r="BL134" s="27">
        <f t="shared" si="149"/>
        <v>0</v>
      </c>
      <c r="BM134" s="27">
        <f t="shared" si="149"/>
        <v>0</v>
      </c>
    </row>
    <row r="135" spans="2:65" x14ac:dyDescent="0.25">
      <c r="B135" t="str">
        <f t="shared" si="146"/>
        <v>FEE D'INGRESSO</v>
      </c>
      <c r="C135" s="58">
        <f t="shared" si="146"/>
        <v>0.2</v>
      </c>
      <c r="F135" s="27"/>
      <c r="G135" s="27"/>
      <c r="H135" s="27"/>
      <c r="I135" s="27"/>
      <c r="J135" s="27"/>
      <c r="K135" s="27"/>
      <c r="L135" s="27">
        <f>+IF(K142=$L$9,0,1)*(SUM($L$9)*$C135)/12</f>
        <v>0</v>
      </c>
      <c r="M135" s="27">
        <f t="shared" ref="M135:BM135" si="150">+IF(L142=$L$9,0,1)*(SUM($L$9)*$C135)/12</f>
        <v>0</v>
      </c>
      <c r="N135" s="27">
        <f t="shared" si="150"/>
        <v>0</v>
      </c>
      <c r="O135" s="27">
        <f t="shared" si="150"/>
        <v>0</v>
      </c>
      <c r="P135" s="27">
        <f t="shared" si="150"/>
        <v>0</v>
      </c>
      <c r="Q135" s="27">
        <f t="shared" si="150"/>
        <v>0</v>
      </c>
      <c r="R135" s="27">
        <f t="shared" si="150"/>
        <v>0</v>
      </c>
      <c r="S135" s="27">
        <f t="shared" si="150"/>
        <v>0</v>
      </c>
      <c r="T135" s="27">
        <f t="shared" si="150"/>
        <v>0</v>
      </c>
      <c r="U135" s="27">
        <f t="shared" si="150"/>
        <v>0</v>
      </c>
      <c r="V135" s="27">
        <f t="shared" si="150"/>
        <v>0</v>
      </c>
      <c r="W135" s="27">
        <f t="shared" si="150"/>
        <v>0</v>
      </c>
      <c r="X135" s="27">
        <f t="shared" si="150"/>
        <v>0</v>
      </c>
      <c r="Y135" s="27">
        <f t="shared" si="150"/>
        <v>0</v>
      </c>
      <c r="Z135" s="27">
        <f t="shared" si="150"/>
        <v>0</v>
      </c>
      <c r="AA135" s="27">
        <f t="shared" si="150"/>
        <v>0</v>
      </c>
      <c r="AB135" s="27">
        <f t="shared" si="150"/>
        <v>0</v>
      </c>
      <c r="AC135" s="27">
        <f t="shared" si="150"/>
        <v>0</v>
      </c>
      <c r="AD135" s="27">
        <f t="shared" si="150"/>
        <v>0</v>
      </c>
      <c r="AE135" s="27">
        <f t="shared" si="150"/>
        <v>0</v>
      </c>
      <c r="AF135" s="27">
        <f t="shared" si="150"/>
        <v>0</v>
      </c>
      <c r="AG135" s="27">
        <f t="shared" si="150"/>
        <v>0</v>
      </c>
      <c r="AH135" s="27">
        <f t="shared" si="150"/>
        <v>0</v>
      </c>
      <c r="AI135" s="27">
        <f t="shared" si="150"/>
        <v>0</v>
      </c>
      <c r="AJ135" s="27">
        <f t="shared" si="150"/>
        <v>0</v>
      </c>
      <c r="AK135" s="27">
        <f t="shared" si="150"/>
        <v>0</v>
      </c>
      <c r="AL135" s="27">
        <f t="shared" si="150"/>
        <v>0</v>
      </c>
      <c r="AM135" s="27">
        <f t="shared" si="150"/>
        <v>0</v>
      </c>
      <c r="AN135" s="27">
        <f t="shared" si="150"/>
        <v>0</v>
      </c>
      <c r="AO135" s="27">
        <f t="shared" si="150"/>
        <v>0</v>
      </c>
      <c r="AP135" s="27">
        <f t="shared" si="150"/>
        <v>0</v>
      </c>
      <c r="AQ135" s="27">
        <f t="shared" si="150"/>
        <v>0</v>
      </c>
      <c r="AR135" s="27">
        <f t="shared" si="150"/>
        <v>0</v>
      </c>
      <c r="AS135" s="27">
        <f t="shared" si="150"/>
        <v>0</v>
      </c>
      <c r="AT135" s="27">
        <f t="shared" si="150"/>
        <v>0</v>
      </c>
      <c r="AU135" s="27">
        <f t="shared" si="150"/>
        <v>0</v>
      </c>
      <c r="AV135" s="27">
        <f t="shared" si="150"/>
        <v>0</v>
      </c>
      <c r="AW135" s="27">
        <f t="shared" si="150"/>
        <v>0</v>
      </c>
      <c r="AX135" s="27">
        <f t="shared" si="150"/>
        <v>0</v>
      </c>
      <c r="AY135" s="27">
        <f t="shared" si="150"/>
        <v>0</v>
      </c>
      <c r="AZ135" s="27">
        <f t="shared" si="150"/>
        <v>0</v>
      </c>
      <c r="BA135" s="27">
        <f t="shared" si="150"/>
        <v>0</v>
      </c>
      <c r="BB135" s="27">
        <f t="shared" si="150"/>
        <v>0</v>
      </c>
      <c r="BC135" s="27">
        <f t="shared" si="150"/>
        <v>0</v>
      </c>
      <c r="BD135" s="27">
        <f t="shared" si="150"/>
        <v>0</v>
      </c>
      <c r="BE135" s="27">
        <f t="shared" si="150"/>
        <v>0</v>
      </c>
      <c r="BF135" s="27">
        <f t="shared" si="150"/>
        <v>0</v>
      </c>
      <c r="BG135" s="27">
        <f t="shared" si="150"/>
        <v>0</v>
      </c>
      <c r="BH135" s="27">
        <f t="shared" si="150"/>
        <v>0</v>
      </c>
      <c r="BI135" s="27">
        <f t="shared" si="150"/>
        <v>0</v>
      </c>
      <c r="BJ135" s="27">
        <f t="shared" si="150"/>
        <v>0</v>
      </c>
      <c r="BK135" s="27">
        <f t="shared" si="150"/>
        <v>0</v>
      </c>
      <c r="BL135" s="27">
        <f t="shared" si="150"/>
        <v>0</v>
      </c>
      <c r="BM135" s="27">
        <f t="shared" si="150"/>
        <v>0</v>
      </c>
    </row>
    <row r="136" spans="2:65" x14ac:dyDescent="0.25">
      <c r="B136" t="str">
        <f t="shared" si="146"/>
        <v>ALTRE IMM.NI IMMATERIALI</v>
      </c>
      <c r="C136" s="58">
        <f t="shared" si="146"/>
        <v>0.25</v>
      </c>
      <c r="F136" s="27"/>
      <c r="G136" s="27"/>
      <c r="H136" s="27"/>
      <c r="I136" s="27"/>
      <c r="J136" s="27"/>
      <c r="K136" s="27"/>
      <c r="L136" s="27">
        <f>+IF(K143=$L$10,0,1)*(SUM($L$10)*$C136)/12</f>
        <v>0</v>
      </c>
      <c r="M136" s="27">
        <f t="shared" ref="M136:BM136" si="151">+IF(L143=$L$10,0,1)*(SUM($L$10)*$C136)/12</f>
        <v>0</v>
      </c>
      <c r="N136" s="27">
        <f t="shared" si="151"/>
        <v>0</v>
      </c>
      <c r="O136" s="27">
        <f t="shared" si="151"/>
        <v>0</v>
      </c>
      <c r="P136" s="27">
        <f t="shared" si="151"/>
        <v>0</v>
      </c>
      <c r="Q136" s="27">
        <f t="shared" si="151"/>
        <v>0</v>
      </c>
      <c r="R136" s="27">
        <f t="shared" si="151"/>
        <v>0</v>
      </c>
      <c r="S136" s="27">
        <f t="shared" si="151"/>
        <v>0</v>
      </c>
      <c r="T136" s="27">
        <f t="shared" si="151"/>
        <v>0</v>
      </c>
      <c r="U136" s="27">
        <f t="shared" si="151"/>
        <v>0</v>
      </c>
      <c r="V136" s="27">
        <f t="shared" si="151"/>
        <v>0</v>
      </c>
      <c r="W136" s="27">
        <f t="shared" si="151"/>
        <v>0</v>
      </c>
      <c r="X136" s="27">
        <f t="shared" si="151"/>
        <v>0</v>
      </c>
      <c r="Y136" s="27">
        <f t="shared" si="151"/>
        <v>0</v>
      </c>
      <c r="Z136" s="27">
        <f t="shared" si="151"/>
        <v>0</v>
      </c>
      <c r="AA136" s="27">
        <f t="shared" si="151"/>
        <v>0</v>
      </c>
      <c r="AB136" s="27">
        <f t="shared" si="151"/>
        <v>0</v>
      </c>
      <c r="AC136" s="27">
        <f t="shared" si="151"/>
        <v>0</v>
      </c>
      <c r="AD136" s="27">
        <f t="shared" si="151"/>
        <v>0</v>
      </c>
      <c r="AE136" s="27">
        <f t="shared" si="151"/>
        <v>0</v>
      </c>
      <c r="AF136" s="27">
        <f t="shared" si="151"/>
        <v>0</v>
      </c>
      <c r="AG136" s="27">
        <f t="shared" si="151"/>
        <v>0</v>
      </c>
      <c r="AH136" s="27">
        <f t="shared" si="151"/>
        <v>0</v>
      </c>
      <c r="AI136" s="27">
        <f t="shared" si="151"/>
        <v>0</v>
      </c>
      <c r="AJ136" s="27">
        <f t="shared" si="151"/>
        <v>0</v>
      </c>
      <c r="AK136" s="27">
        <f t="shared" si="151"/>
        <v>0</v>
      </c>
      <c r="AL136" s="27">
        <f t="shared" si="151"/>
        <v>0</v>
      </c>
      <c r="AM136" s="27">
        <f t="shared" si="151"/>
        <v>0</v>
      </c>
      <c r="AN136" s="27">
        <f t="shared" si="151"/>
        <v>0</v>
      </c>
      <c r="AO136" s="27">
        <f t="shared" si="151"/>
        <v>0</v>
      </c>
      <c r="AP136" s="27">
        <f t="shared" si="151"/>
        <v>0</v>
      </c>
      <c r="AQ136" s="27">
        <f t="shared" si="151"/>
        <v>0</v>
      </c>
      <c r="AR136" s="27">
        <f t="shared" si="151"/>
        <v>0</v>
      </c>
      <c r="AS136" s="27">
        <f t="shared" si="151"/>
        <v>0</v>
      </c>
      <c r="AT136" s="27">
        <f t="shared" si="151"/>
        <v>0</v>
      </c>
      <c r="AU136" s="27">
        <f t="shared" si="151"/>
        <v>0</v>
      </c>
      <c r="AV136" s="27">
        <f t="shared" si="151"/>
        <v>0</v>
      </c>
      <c r="AW136" s="27">
        <f t="shared" si="151"/>
        <v>0</v>
      </c>
      <c r="AX136" s="27">
        <f t="shared" si="151"/>
        <v>0</v>
      </c>
      <c r="AY136" s="27">
        <f t="shared" si="151"/>
        <v>0</v>
      </c>
      <c r="AZ136" s="27">
        <f t="shared" si="151"/>
        <v>0</v>
      </c>
      <c r="BA136" s="27">
        <f t="shared" si="151"/>
        <v>0</v>
      </c>
      <c r="BB136" s="27">
        <f t="shared" si="151"/>
        <v>0</v>
      </c>
      <c r="BC136" s="27">
        <f t="shared" si="151"/>
        <v>0</v>
      </c>
      <c r="BD136" s="27">
        <f t="shared" si="151"/>
        <v>0</v>
      </c>
      <c r="BE136" s="27">
        <f t="shared" si="151"/>
        <v>0</v>
      </c>
      <c r="BF136" s="27">
        <f t="shared" si="151"/>
        <v>0</v>
      </c>
      <c r="BG136" s="27">
        <f t="shared" si="151"/>
        <v>0</v>
      </c>
      <c r="BH136" s="27">
        <f t="shared" si="151"/>
        <v>0</v>
      </c>
      <c r="BI136" s="27">
        <f t="shared" si="151"/>
        <v>0</v>
      </c>
      <c r="BJ136" s="27">
        <f t="shared" si="151"/>
        <v>0</v>
      </c>
      <c r="BK136" s="27">
        <f t="shared" si="151"/>
        <v>0</v>
      </c>
      <c r="BL136" s="27">
        <f t="shared" si="151"/>
        <v>0</v>
      </c>
      <c r="BM136" s="27">
        <f t="shared" si="151"/>
        <v>0</v>
      </c>
    </row>
    <row r="137" spans="2:65" ht="30" x14ac:dyDescent="0.25">
      <c r="C137" s="57"/>
      <c r="F137" s="57" t="s">
        <v>161</v>
      </c>
      <c r="G137" s="57" t="s">
        <v>161</v>
      </c>
      <c r="H137" s="57" t="s">
        <v>161</v>
      </c>
      <c r="I137" s="57" t="s">
        <v>161</v>
      </c>
      <c r="J137" s="57" t="s">
        <v>161</v>
      </c>
      <c r="K137" s="57" t="s">
        <v>161</v>
      </c>
      <c r="L137" s="57" t="s">
        <v>161</v>
      </c>
      <c r="M137" s="57" t="s">
        <v>161</v>
      </c>
      <c r="N137" s="57" t="s">
        <v>161</v>
      </c>
      <c r="O137" s="57" t="s">
        <v>161</v>
      </c>
      <c r="P137" s="57" t="s">
        <v>161</v>
      </c>
      <c r="Q137" s="57" t="s">
        <v>161</v>
      </c>
      <c r="R137" s="57" t="s">
        <v>161</v>
      </c>
      <c r="S137" s="57" t="s">
        <v>161</v>
      </c>
      <c r="T137" s="57" t="s">
        <v>161</v>
      </c>
      <c r="U137" s="57" t="s">
        <v>161</v>
      </c>
      <c r="V137" s="57" t="s">
        <v>161</v>
      </c>
      <c r="W137" s="57" t="s">
        <v>161</v>
      </c>
      <c r="X137" s="57" t="s">
        <v>161</v>
      </c>
      <c r="Y137" s="57" t="s">
        <v>161</v>
      </c>
      <c r="Z137" s="57" t="s">
        <v>161</v>
      </c>
      <c r="AA137" s="57" t="s">
        <v>161</v>
      </c>
      <c r="AB137" s="57" t="s">
        <v>161</v>
      </c>
      <c r="AC137" s="57" t="s">
        <v>161</v>
      </c>
      <c r="AD137" s="57" t="s">
        <v>161</v>
      </c>
      <c r="AE137" s="57" t="s">
        <v>161</v>
      </c>
      <c r="AF137" s="57" t="s">
        <v>161</v>
      </c>
      <c r="AG137" s="57" t="s">
        <v>161</v>
      </c>
      <c r="AH137" s="57" t="s">
        <v>161</v>
      </c>
      <c r="AI137" s="57" t="s">
        <v>161</v>
      </c>
      <c r="AJ137" s="57" t="s">
        <v>161</v>
      </c>
      <c r="AK137" s="57" t="s">
        <v>161</v>
      </c>
      <c r="AL137" s="57" t="s">
        <v>161</v>
      </c>
      <c r="AM137" s="57" t="s">
        <v>161</v>
      </c>
      <c r="AN137" s="57" t="s">
        <v>161</v>
      </c>
      <c r="AO137" s="57" t="s">
        <v>161</v>
      </c>
      <c r="AP137" s="57" t="s">
        <v>161</v>
      </c>
      <c r="AQ137" s="57" t="s">
        <v>161</v>
      </c>
      <c r="AR137" s="57" t="s">
        <v>161</v>
      </c>
      <c r="AS137" s="57" t="s">
        <v>161</v>
      </c>
      <c r="AT137" s="57" t="s">
        <v>161</v>
      </c>
      <c r="AU137" s="57" t="s">
        <v>161</v>
      </c>
      <c r="AV137" s="57" t="s">
        <v>161</v>
      </c>
      <c r="AW137" s="57" t="s">
        <v>161</v>
      </c>
      <c r="AX137" s="57" t="s">
        <v>161</v>
      </c>
      <c r="AY137" s="57" t="s">
        <v>161</v>
      </c>
      <c r="AZ137" s="57" t="s">
        <v>161</v>
      </c>
      <c r="BA137" s="57" t="s">
        <v>161</v>
      </c>
      <c r="BB137" s="57" t="s">
        <v>161</v>
      </c>
      <c r="BC137" s="57" t="s">
        <v>161</v>
      </c>
      <c r="BD137" s="57" t="s">
        <v>161</v>
      </c>
      <c r="BE137" s="57" t="s">
        <v>161</v>
      </c>
      <c r="BF137" s="57" t="s">
        <v>161</v>
      </c>
      <c r="BG137" s="57" t="s">
        <v>161</v>
      </c>
      <c r="BH137" s="57" t="s">
        <v>161</v>
      </c>
      <c r="BI137" s="57" t="s">
        <v>161</v>
      </c>
      <c r="BJ137" s="57" t="s">
        <v>161</v>
      </c>
      <c r="BK137" s="57" t="s">
        <v>161</v>
      </c>
      <c r="BL137" s="57" t="s">
        <v>161</v>
      </c>
      <c r="BM137" s="57" t="s">
        <v>161</v>
      </c>
    </row>
    <row r="138" spans="2:65" x14ac:dyDescent="0.25">
      <c r="B138" t="str">
        <f>+B131</f>
        <v>FABBRICATI</v>
      </c>
      <c r="C138" s="58"/>
      <c r="F138" s="27"/>
      <c r="G138" s="27"/>
      <c r="H138" s="27"/>
      <c r="I138" s="27"/>
      <c r="J138" s="27"/>
      <c r="K138" s="27"/>
      <c r="L138" s="27">
        <f t="shared" ref="L138:BM142" si="152">+K138+L131</f>
        <v>0</v>
      </c>
      <c r="M138" s="27">
        <f t="shared" si="152"/>
        <v>0</v>
      </c>
      <c r="N138" s="27">
        <f t="shared" si="152"/>
        <v>0</v>
      </c>
      <c r="O138" s="27">
        <f t="shared" si="152"/>
        <v>0</v>
      </c>
      <c r="P138" s="27">
        <f t="shared" si="152"/>
        <v>0</v>
      </c>
      <c r="Q138" s="27">
        <f t="shared" si="152"/>
        <v>0</v>
      </c>
      <c r="R138" s="27">
        <f t="shared" si="152"/>
        <v>0</v>
      </c>
      <c r="S138" s="27">
        <f t="shared" si="152"/>
        <v>0</v>
      </c>
      <c r="T138" s="27">
        <f t="shared" si="152"/>
        <v>0</v>
      </c>
      <c r="U138" s="27">
        <f t="shared" si="152"/>
        <v>0</v>
      </c>
      <c r="V138" s="27">
        <f t="shared" si="152"/>
        <v>0</v>
      </c>
      <c r="W138" s="27">
        <f t="shared" si="152"/>
        <v>0</v>
      </c>
      <c r="X138" s="27">
        <f t="shared" si="152"/>
        <v>0</v>
      </c>
      <c r="Y138" s="27">
        <f t="shared" si="152"/>
        <v>0</v>
      </c>
      <c r="Z138" s="27">
        <f t="shared" si="152"/>
        <v>0</v>
      </c>
      <c r="AA138" s="27">
        <f t="shared" si="152"/>
        <v>0</v>
      </c>
      <c r="AB138" s="27">
        <f t="shared" si="152"/>
        <v>0</v>
      </c>
      <c r="AC138" s="27">
        <f t="shared" si="152"/>
        <v>0</v>
      </c>
      <c r="AD138" s="27">
        <f t="shared" si="152"/>
        <v>0</v>
      </c>
      <c r="AE138" s="27">
        <f t="shared" si="152"/>
        <v>0</v>
      </c>
      <c r="AF138" s="27">
        <f t="shared" si="152"/>
        <v>0</v>
      </c>
      <c r="AG138" s="27">
        <f t="shared" si="152"/>
        <v>0</v>
      </c>
      <c r="AH138" s="27">
        <f t="shared" si="152"/>
        <v>0</v>
      </c>
      <c r="AI138" s="27">
        <f t="shared" si="152"/>
        <v>0</v>
      </c>
      <c r="AJ138" s="27">
        <f t="shared" si="152"/>
        <v>0</v>
      </c>
      <c r="AK138" s="27">
        <f t="shared" si="152"/>
        <v>0</v>
      </c>
      <c r="AL138" s="27">
        <f t="shared" si="152"/>
        <v>0</v>
      </c>
      <c r="AM138" s="27">
        <f t="shared" si="152"/>
        <v>0</v>
      </c>
      <c r="AN138" s="27">
        <f t="shared" si="152"/>
        <v>0</v>
      </c>
      <c r="AO138" s="27">
        <f t="shared" si="152"/>
        <v>0</v>
      </c>
      <c r="AP138" s="27">
        <f t="shared" si="152"/>
        <v>0</v>
      </c>
      <c r="AQ138" s="27">
        <f t="shared" si="152"/>
        <v>0</v>
      </c>
      <c r="AR138" s="27">
        <f t="shared" si="152"/>
        <v>0</v>
      </c>
      <c r="AS138" s="27">
        <f t="shared" si="152"/>
        <v>0</v>
      </c>
      <c r="AT138" s="27">
        <f t="shared" si="152"/>
        <v>0</v>
      </c>
      <c r="AU138" s="27">
        <f t="shared" si="152"/>
        <v>0</v>
      </c>
      <c r="AV138" s="27">
        <f t="shared" si="152"/>
        <v>0</v>
      </c>
      <c r="AW138" s="27">
        <f t="shared" si="152"/>
        <v>0</v>
      </c>
      <c r="AX138" s="27">
        <f t="shared" si="152"/>
        <v>0</v>
      </c>
      <c r="AY138" s="27">
        <f t="shared" si="152"/>
        <v>0</v>
      </c>
      <c r="AZ138" s="27">
        <f t="shared" si="152"/>
        <v>0</v>
      </c>
      <c r="BA138" s="27">
        <f t="shared" si="152"/>
        <v>0</v>
      </c>
      <c r="BB138" s="27">
        <f t="shared" si="152"/>
        <v>0</v>
      </c>
      <c r="BC138" s="27">
        <f t="shared" si="152"/>
        <v>0</v>
      </c>
      <c r="BD138" s="27">
        <f t="shared" si="152"/>
        <v>0</v>
      </c>
      <c r="BE138" s="27">
        <f t="shared" si="152"/>
        <v>0</v>
      </c>
      <c r="BF138" s="27">
        <f t="shared" si="152"/>
        <v>0</v>
      </c>
      <c r="BG138" s="27">
        <f t="shared" si="152"/>
        <v>0</v>
      </c>
      <c r="BH138" s="27">
        <f t="shared" si="152"/>
        <v>0</v>
      </c>
      <c r="BI138" s="27">
        <f t="shared" si="152"/>
        <v>0</v>
      </c>
      <c r="BJ138" s="27">
        <f t="shared" si="152"/>
        <v>0</v>
      </c>
      <c r="BK138" s="27">
        <f t="shared" si="152"/>
        <v>0</v>
      </c>
      <c r="BL138" s="27">
        <f t="shared" si="152"/>
        <v>0</v>
      </c>
      <c r="BM138" s="27">
        <f t="shared" si="152"/>
        <v>0</v>
      </c>
    </row>
    <row r="139" spans="2:65" x14ac:dyDescent="0.25">
      <c r="B139" t="str">
        <f t="shared" ref="B139:B142" si="153">+B132</f>
        <v>IMPIANTI E MACCHINARI</v>
      </c>
      <c r="C139" s="58"/>
      <c r="F139" s="27"/>
      <c r="G139" s="27"/>
      <c r="H139" s="27"/>
      <c r="I139" s="27"/>
      <c r="J139" s="27"/>
      <c r="K139" s="27"/>
      <c r="L139" s="27">
        <f t="shared" si="152"/>
        <v>0</v>
      </c>
      <c r="M139" s="27">
        <f t="shared" si="152"/>
        <v>0</v>
      </c>
      <c r="N139" s="27">
        <f t="shared" si="152"/>
        <v>0</v>
      </c>
      <c r="O139" s="27">
        <f t="shared" si="152"/>
        <v>0</v>
      </c>
      <c r="P139" s="27">
        <f t="shared" si="152"/>
        <v>0</v>
      </c>
      <c r="Q139" s="27">
        <f t="shared" si="152"/>
        <v>0</v>
      </c>
      <c r="R139" s="27">
        <f t="shared" si="152"/>
        <v>0</v>
      </c>
      <c r="S139" s="27">
        <f t="shared" si="152"/>
        <v>0</v>
      </c>
      <c r="T139" s="27">
        <f t="shared" si="152"/>
        <v>0</v>
      </c>
      <c r="U139" s="27">
        <f t="shared" si="152"/>
        <v>0</v>
      </c>
      <c r="V139" s="27">
        <f t="shared" si="152"/>
        <v>0</v>
      </c>
      <c r="W139" s="27">
        <f t="shared" si="152"/>
        <v>0</v>
      </c>
      <c r="X139" s="27">
        <f t="shared" si="152"/>
        <v>0</v>
      </c>
      <c r="Y139" s="27">
        <f t="shared" si="152"/>
        <v>0</v>
      </c>
      <c r="Z139" s="27">
        <f t="shared" si="152"/>
        <v>0</v>
      </c>
      <c r="AA139" s="27">
        <f t="shared" si="152"/>
        <v>0</v>
      </c>
      <c r="AB139" s="27">
        <f t="shared" si="152"/>
        <v>0</v>
      </c>
      <c r="AC139" s="27">
        <f t="shared" si="152"/>
        <v>0</v>
      </c>
      <c r="AD139" s="27">
        <f t="shared" si="152"/>
        <v>0</v>
      </c>
      <c r="AE139" s="27">
        <f t="shared" si="152"/>
        <v>0</v>
      </c>
      <c r="AF139" s="27">
        <f t="shared" si="152"/>
        <v>0</v>
      </c>
      <c r="AG139" s="27">
        <f t="shared" si="152"/>
        <v>0</v>
      </c>
      <c r="AH139" s="27">
        <f t="shared" si="152"/>
        <v>0</v>
      </c>
      <c r="AI139" s="27">
        <f t="shared" si="152"/>
        <v>0</v>
      </c>
      <c r="AJ139" s="27">
        <f t="shared" si="152"/>
        <v>0</v>
      </c>
      <c r="AK139" s="27">
        <f t="shared" si="152"/>
        <v>0</v>
      </c>
      <c r="AL139" s="27">
        <f t="shared" si="152"/>
        <v>0</v>
      </c>
      <c r="AM139" s="27">
        <f t="shared" si="152"/>
        <v>0</v>
      </c>
      <c r="AN139" s="27">
        <f t="shared" si="152"/>
        <v>0</v>
      </c>
      <c r="AO139" s="27">
        <f t="shared" si="152"/>
        <v>0</v>
      </c>
      <c r="AP139" s="27">
        <f t="shared" si="152"/>
        <v>0</v>
      </c>
      <c r="AQ139" s="27">
        <f t="shared" si="152"/>
        <v>0</v>
      </c>
      <c r="AR139" s="27">
        <f t="shared" si="152"/>
        <v>0</v>
      </c>
      <c r="AS139" s="27">
        <f t="shared" si="152"/>
        <v>0</v>
      </c>
      <c r="AT139" s="27">
        <f t="shared" si="152"/>
        <v>0</v>
      </c>
      <c r="AU139" s="27">
        <f t="shared" si="152"/>
        <v>0</v>
      </c>
      <c r="AV139" s="27">
        <f t="shared" si="152"/>
        <v>0</v>
      </c>
      <c r="AW139" s="27">
        <f t="shared" si="152"/>
        <v>0</v>
      </c>
      <c r="AX139" s="27">
        <f t="shared" si="152"/>
        <v>0</v>
      </c>
      <c r="AY139" s="27">
        <f t="shared" si="152"/>
        <v>0</v>
      </c>
      <c r="AZ139" s="27">
        <f t="shared" si="152"/>
        <v>0</v>
      </c>
      <c r="BA139" s="27">
        <f t="shared" si="152"/>
        <v>0</v>
      </c>
      <c r="BB139" s="27">
        <f t="shared" si="152"/>
        <v>0</v>
      </c>
      <c r="BC139" s="27">
        <f t="shared" si="152"/>
        <v>0</v>
      </c>
      <c r="BD139" s="27">
        <f t="shared" si="152"/>
        <v>0</v>
      </c>
      <c r="BE139" s="27">
        <f t="shared" si="152"/>
        <v>0</v>
      </c>
      <c r="BF139" s="27">
        <f t="shared" si="152"/>
        <v>0</v>
      </c>
      <c r="BG139" s="27">
        <f t="shared" si="152"/>
        <v>0</v>
      </c>
      <c r="BH139" s="27">
        <f t="shared" si="152"/>
        <v>0</v>
      </c>
      <c r="BI139" s="27">
        <f t="shared" si="152"/>
        <v>0</v>
      </c>
      <c r="BJ139" s="27">
        <f t="shared" si="152"/>
        <v>0</v>
      </c>
      <c r="BK139" s="27">
        <f t="shared" si="152"/>
        <v>0</v>
      </c>
      <c r="BL139" s="27">
        <f t="shared" si="152"/>
        <v>0</v>
      </c>
      <c r="BM139" s="27">
        <f t="shared" si="152"/>
        <v>0</v>
      </c>
    </row>
    <row r="140" spans="2:65" x14ac:dyDescent="0.25">
      <c r="B140" t="str">
        <f t="shared" si="153"/>
        <v>ATTREZZATURE IND.LI E COMM.LI</v>
      </c>
      <c r="C140" s="58"/>
      <c r="F140" s="27"/>
      <c r="G140" s="27"/>
      <c r="H140" s="27"/>
      <c r="I140" s="27"/>
      <c r="J140" s="27"/>
      <c r="K140" s="27"/>
      <c r="L140" s="27">
        <f t="shared" si="152"/>
        <v>0</v>
      </c>
      <c r="M140" s="27">
        <f t="shared" si="152"/>
        <v>0</v>
      </c>
      <c r="N140" s="27">
        <f t="shared" si="152"/>
        <v>0</v>
      </c>
      <c r="O140" s="27">
        <f t="shared" si="152"/>
        <v>0</v>
      </c>
      <c r="P140" s="27">
        <f t="shared" si="152"/>
        <v>0</v>
      </c>
      <c r="Q140" s="27">
        <f t="shared" si="152"/>
        <v>0</v>
      </c>
      <c r="R140" s="27">
        <f t="shared" si="152"/>
        <v>0</v>
      </c>
      <c r="S140" s="27">
        <f t="shared" si="152"/>
        <v>0</v>
      </c>
      <c r="T140" s="27">
        <f t="shared" si="152"/>
        <v>0</v>
      </c>
      <c r="U140" s="27">
        <f t="shared" si="152"/>
        <v>0</v>
      </c>
      <c r="V140" s="27">
        <f t="shared" si="152"/>
        <v>0</v>
      </c>
      <c r="W140" s="27">
        <f t="shared" si="152"/>
        <v>0</v>
      </c>
      <c r="X140" s="27">
        <f t="shared" si="152"/>
        <v>0</v>
      </c>
      <c r="Y140" s="27">
        <f t="shared" si="152"/>
        <v>0</v>
      </c>
      <c r="Z140" s="27">
        <f t="shared" si="152"/>
        <v>0</v>
      </c>
      <c r="AA140" s="27">
        <f t="shared" si="152"/>
        <v>0</v>
      </c>
      <c r="AB140" s="27">
        <f t="shared" si="152"/>
        <v>0</v>
      </c>
      <c r="AC140" s="27">
        <f t="shared" si="152"/>
        <v>0</v>
      </c>
      <c r="AD140" s="27">
        <f t="shared" si="152"/>
        <v>0</v>
      </c>
      <c r="AE140" s="27">
        <f t="shared" si="152"/>
        <v>0</v>
      </c>
      <c r="AF140" s="27">
        <f t="shared" si="152"/>
        <v>0</v>
      </c>
      <c r="AG140" s="27">
        <f t="shared" si="152"/>
        <v>0</v>
      </c>
      <c r="AH140" s="27">
        <f t="shared" si="152"/>
        <v>0</v>
      </c>
      <c r="AI140" s="27">
        <f t="shared" si="152"/>
        <v>0</v>
      </c>
      <c r="AJ140" s="27">
        <f t="shared" si="152"/>
        <v>0</v>
      </c>
      <c r="AK140" s="27">
        <f t="shared" si="152"/>
        <v>0</v>
      </c>
      <c r="AL140" s="27">
        <f t="shared" si="152"/>
        <v>0</v>
      </c>
      <c r="AM140" s="27">
        <f t="shared" si="152"/>
        <v>0</v>
      </c>
      <c r="AN140" s="27">
        <f t="shared" si="152"/>
        <v>0</v>
      </c>
      <c r="AO140" s="27">
        <f t="shared" si="152"/>
        <v>0</v>
      </c>
      <c r="AP140" s="27">
        <f t="shared" si="152"/>
        <v>0</v>
      </c>
      <c r="AQ140" s="27">
        <f t="shared" si="152"/>
        <v>0</v>
      </c>
      <c r="AR140" s="27">
        <f t="shared" si="152"/>
        <v>0</v>
      </c>
      <c r="AS140" s="27">
        <f t="shared" si="152"/>
        <v>0</v>
      </c>
      <c r="AT140" s="27">
        <f t="shared" si="152"/>
        <v>0</v>
      </c>
      <c r="AU140" s="27">
        <f t="shared" si="152"/>
        <v>0</v>
      </c>
      <c r="AV140" s="27">
        <f t="shared" si="152"/>
        <v>0</v>
      </c>
      <c r="AW140" s="27">
        <f t="shared" si="152"/>
        <v>0</v>
      </c>
      <c r="AX140" s="27">
        <f t="shared" si="152"/>
        <v>0</v>
      </c>
      <c r="AY140" s="27">
        <f t="shared" si="152"/>
        <v>0</v>
      </c>
      <c r="AZ140" s="27">
        <f t="shared" si="152"/>
        <v>0</v>
      </c>
      <c r="BA140" s="27">
        <f t="shared" si="152"/>
        <v>0</v>
      </c>
      <c r="BB140" s="27">
        <f t="shared" si="152"/>
        <v>0</v>
      </c>
      <c r="BC140" s="27">
        <f t="shared" si="152"/>
        <v>0</v>
      </c>
      <c r="BD140" s="27">
        <f t="shared" si="152"/>
        <v>0</v>
      </c>
      <c r="BE140" s="27">
        <f t="shared" si="152"/>
        <v>0</v>
      </c>
      <c r="BF140" s="27">
        <f t="shared" si="152"/>
        <v>0</v>
      </c>
      <c r="BG140" s="27">
        <f t="shared" si="152"/>
        <v>0</v>
      </c>
      <c r="BH140" s="27">
        <f t="shared" si="152"/>
        <v>0</v>
      </c>
      <c r="BI140" s="27">
        <f t="shared" si="152"/>
        <v>0</v>
      </c>
      <c r="BJ140" s="27">
        <f t="shared" si="152"/>
        <v>0</v>
      </c>
      <c r="BK140" s="27">
        <f t="shared" si="152"/>
        <v>0</v>
      </c>
      <c r="BL140" s="27">
        <f t="shared" si="152"/>
        <v>0</v>
      </c>
      <c r="BM140" s="27">
        <f t="shared" si="152"/>
        <v>0</v>
      </c>
    </row>
    <row r="141" spans="2:65" x14ac:dyDescent="0.25">
      <c r="B141" t="str">
        <f t="shared" si="153"/>
        <v>COSTI D'IMPIANTO E AMPLIAMENTO</v>
      </c>
      <c r="C141" s="58"/>
      <c r="F141" s="27"/>
      <c r="G141" s="27"/>
      <c r="H141" s="27"/>
      <c r="I141" s="27"/>
      <c r="J141" s="27"/>
      <c r="K141" s="27"/>
      <c r="L141" s="27">
        <f t="shared" si="152"/>
        <v>0</v>
      </c>
      <c r="M141" s="27">
        <f t="shared" si="152"/>
        <v>0</v>
      </c>
      <c r="N141" s="27">
        <f t="shared" si="152"/>
        <v>0</v>
      </c>
      <c r="O141" s="27">
        <f t="shared" si="152"/>
        <v>0</v>
      </c>
      <c r="P141" s="27">
        <f t="shared" si="152"/>
        <v>0</v>
      </c>
      <c r="Q141" s="27">
        <f t="shared" si="152"/>
        <v>0</v>
      </c>
      <c r="R141" s="27">
        <f t="shared" si="152"/>
        <v>0</v>
      </c>
      <c r="S141" s="27">
        <f t="shared" si="152"/>
        <v>0</v>
      </c>
      <c r="T141" s="27">
        <f t="shared" si="152"/>
        <v>0</v>
      </c>
      <c r="U141" s="27">
        <f t="shared" si="152"/>
        <v>0</v>
      </c>
      <c r="V141" s="27">
        <f t="shared" si="152"/>
        <v>0</v>
      </c>
      <c r="W141" s="27">
        <f t="shared" si="152"/>
        <v>0</v>
      </c>
      <c r="X141" s="27">
        <f t="shared" si="152"/>
        <v>0</v>
      </c>
      <c r="Y141" s="27">
        <f t="shared" si="152"/>
        <v>0</v>
      </c>
      <c r="Z141" s="27">
        <f t="shared" si="152"/>
        <v>0</v>
      </c>
      <c r="AA141" s="27">
        <f t="shared" si="152"/>
        <v>0</v>
      </c>
      <c r="AB141" s="27">
        <f t="shared" si="152"/>
        <v>0</v>
      </c>
      <c r="AC141" s="27">
        <f t="shared" si="152"/>
        <v>0</v>
      </c>
      <c r="AD141" s="27">
        <f t="shared" si="152"/>
        <v>0</v>
      </c>
      <c r="AE141" s="27">
        <f t="shared" si="152"/>
        <v>0</v>
      </c>
      <c r="AF141" s="27">
        <f t="shared" si="152"/>
        <v>0</v>
      </c>
      <c r="AG141" s="27">
        <f t="shared" si="152"/>
        <v>0</v>
      </c>
      <c r="AH141" s="27">
        <f t="shared" si="152"/>
        <v>0</v>
      </c>
      <c r="AI141" s="27">
        <f t="shared" si="152"/>
        <v>0</v>
      </c>
      <c r="AJ141" s="27">
        <f t="shared" si="152"/>
        <v>0</v>
      </c>
      <c r="AK141" s="27">
        <f t="shared" si="152"/>
        <v>0</v>
      </c>
      <c r="AL141" s="27">
        <f t="shared" si="152"/>
        <v>0</v>
      </c>
      <c r="AM141" s="27">
        <f t="shared" si="152"/>
        <v>0</v>
      </c>
      <c r="AN141" s="27">
        <f t="shared" si="152"/>
        <v>0</v>
      </c>
      <c r="AO141" s="27">
        <f t="shared" si="152"/>
        <v>0</v>
      </c>
      <c r="AP141" s="27">
        <f t="shared" si="152"/>
        <v>0</v>
      </c>
      <c r="AQ141" s="27">
        <f t="shared" si="152"/>
        <v>0</v>
      </c>
      <c r="AR141" s="27">
        <f t="shared" si="152"/>
        <v>0</v>
      </c>
      <c r="AS141" s="27">
        <f t="shared" si="152"/>
        <v>0</v>
      </c>
      <c r="AT141" s="27">
        <f t="shared" si="152"/>
        <v>0</v>
      </c>
      <c r="AU141" s="27">
        <f t="shared" si="152"/>
        <v>0</v>
      </c>
      <c r="AV141" s="27">
        <f t="shared" si="152"/>
        <v>0</v>
      </c>
      <c r="AW141" s="27">
        <f t="shared" si="152"/>
        <v>0</v>
      </c>
      <c r="AX141" s="27">
        <f t="shared" si="152"/>
        <v>0</v>
      </c>
      <c r="AY141" s="27">
        <f t="shared" si="152"/>
        <v>0</v>
      </c>
      <c r="AZ141" s="27">
        <f t="shared" si="152"/>
        <v>0</v>
      </c>
      <c r="BA141" s="27">
        <f t="shared" si="152"/>
        <v>0</v>
      </c>
      <c r="BB141" s="27">
        <f t="shared" si="152"/>
        <v>0</v>
      </c>
      <c r="BC141" s="27">
        <f t="shared" si="152"/>
        <v>0</v>
      </c>
      <c r="BD141" s="27">
        <f t="shared" si="152"/>
        <v>0</v>
      </c>
      <c r="BE141" s="27">
        <f t="shared" si="152"/>
        <v>0</v>
      </c>
      <c r="BF141" s="27">
        <f t="shared" si="152"/>
        <v>0</v>
      </c>
      <c r="BG141" s="27">
        <f t="shared" si="152"/>
        <v>0</v>
      </c>
      <c r="BH141" s="27">
        <f t="shared" si="152"/>
        <v>0</v>
      </c>
      <c r="BI141" s="27">
        <f t="shared" si="152"/>
        <v>0</v>
      </c>
      <c r="BJ141" s="27">
        <f t="shared" si="152"/>
        <v>0</v>
      </c>
      <c r="BK141" s="27">
        <f t="shared" si="152"/>
        <v>0</v>
      </c>
      <c r="BL141" s="27">
        <f t="shared" si="152"/>
        <v>0</v>
      </c>
      <c r="BM141" s="27">
        <f t="shared" si="152"/>
        <v>0</v>
      </c>
    </row>
    <row r="142" spans="2:65" x14ac:dyDescent="0.25">
      <c r="B142" t="str">
        <f t="shared" si="153"/>
        <v>FEE D'INGRESSO</v>
      </c>
      <c r="C142" s="58"/>
      <c r="F142" s="27"/>
      <c r="G142" s="27"/>
      <c r="H142" s="27"/>
      <c r="I142" s="27"/>
      <c r="J142" s="27"/>
      <c r="K142" s="27"/>
      <c r="L142" s="27">
        <f t="shared" si="152"/>
        <v>0</v>
      </c>
      <c r="M142" s="27">
        <f t="shared" si="152"/>
        <v>0</v>
      </c>
      <c r="N142" s="27">
        <f t="shared" si="152"/>
        <v>0</v>
      </c>
      <c r="O142" s="27">
        <f t="shared" si="152"/>
        <v>0</v>
      </c>
      <c r="P142" s="27">
        <f t="shared" si="152"/>
        <v>0</v>
      </c>
      <c r="Q142" s="27">
        <f t="shared" si="152"/>
        <v>0</v>
      </c>
      <c r="R142" s="27">
        <f t="shared" si="152"/>
        <v>0</v>
      </c>
      <c r="S142" s="27">
        <f t="shared" si="152"/>
        <v>0</v>
      </c>
      <c r="T142" s="27">
        <f t="shared" si="152"/>
        <v>0</v>
      </c>
      <c r="U142" s="27">
        <f t="shared" si="152"/>
        <v>0</v>
      </c>
      <c r="V142" s="27">
        <f t="shared" si="152"/>
        <v>0</v>
      </c>
      <c r="W142" s="27">
        <f t="shared" si="152"/>
        <v>0</v>
      </c>
      <c r="X142" s="27">
        <f t="shared" si="152"/>
        <v>0</v>
      </c>
      <c r="Y142" s="27">
        <f t="shared" si="152"/>
        <v>0</v>
      </c>
      <c r="Z142" s="27">
        <f t="shared" si="152"/>
        <v>0</v>
      </c>
      <c r="AA142" s="27">
        <f t="shared" si="152"/>
        <v>0</v>
      </c>
      <c r="AB142" s="27">
        <f t="shared" si="152"/>
        <v>0</v>
      </c>
      <c r="AC142" s="27">
        <f t="shared" si="152"/>
        <v>0</v>
      </c>
      <c r="AD142" s="27">
        <f t="shared" si="152"/>
        <v>0</v>
      </c>
      <c r="AE142" s="27">
        <f t="shared" si="152"/>
        <v>0</v>
      </c>
      <c r="AF142" s="27">
        <f t="shared" si="152"/>
        <v>0</v>
      </c>
      <c r="AG142" s="27">
        <f t="shared" si="152"/>
        <v>0</v>
      </c>
      <c r="AH142" s="27">
        <f t="shared" si="152"/>
        <v>0</v>
      </c>
      <c r="AI142" s="27">
        <f t="shared" si="152"/>
        <v>0</v>
      </c>
      <c r="AJ142" s="27">
        <f t="shared" si="152"/>
        <v>0</v>
      </c>
      <c r="AK142" s="27">
        <f t="shared" si="152"/>
        <v>0</v>
      </c>
      <c r="AL142" s="27">
        <f t="shared" si="152"/>
        <v>0</v>
      </c>
      <c r="AM142" s="27">
        <f t="shared" si="152"/>
        <v>0</v>
      </c>
      <c r="AN142" s="27">
        <f t="shared" si="152"/>
        <v>0</v>
      </c>
      <c r="AO142" s="27">
        <f t="shared" si="152"/>
        <v>0</v>
      </c>
      <c r="AP142" s="27">
        <f t="shared" si="152"/>
        <v>0</v>
      </c>
      <c r="AQ142" s="27">
        <f t="shared" si="152"/>
        <v>0</v>
      </c>
      <c r="AR142" s="27">
        <f t="shared" si="152"/>
        <v>0</v>
      </c>
      <c r="AS142" s="27">
        <f t="shared" si="152"/>
        <v>0</v>
      </c>
      <c r="AT142" s="27">
        <f t="shared" si="152"/>
        <v>0</v>
      </c>
      <c r="AU142" s="27">
        <f t="shared" si="152"/>
        <v>0</v>
      </c>
      <c r="AV142" s="27">
        <f t="shared" si="152"/>
        <v>0</v>
      </c>
      <c r="AW142" s="27">
        <f t="shared" si="152"/>
        <v>0</v>
      </c>
      <c r="AX142" s="27">
        <f t="shared" si="152"/>
        <v>0</v>
      </c>
      <c r="AY142" s="27">
        <f t="shared" ref="AY142:BM142" si="154">+AX142+AY135</f>
        <v>0</v>
      </c>
      <c r="AZ142" s="27">
        <f t="shared" si="154"/>
        <v>0</v>
      </c>
      <c r="BA142" s="27">
        <f t="shared" si="154"/>
        <v>0</v>
      </c>
      <c r="BB142" s="27">
        <f t="shared" si="154"/>
        <v>0</v>
      </c>
      <c r="BC142" s="27">
        <f t="shared" si="154"/>
        <v>0</v>
      </c>
      <c r="BD142" s="27">
        <f t="shared" si="154"/>
        <v>0</v>
      </c>
      <c r="BE142" s="27">
        <f t="shared" si="154"/>
        <v>0</v>
      </c>
      <c r="BF142" s="27">
        <f t="shared" si="154"/>
        <v>0</v>
      </c>
      <c r="BG142" s="27">
        <f t="shared" si="154"/>
        <v>0</v>
      </c>
      <c r="BH142" s="27">
        <f t="shared" si="154"/>
        <v>0</v>
      </c>
      <c r="BI142" s="27">
        <f t="shared" si="154"/>
        <v>0</v>
      </c>
      <c r="BJ142" s="27">
        <f t="shared" si="154"/>
        <v>0</v>
      </c>
      <c r="BK142" s="27">
        <f t="shared" si="154"/>
        <v>0</v>
      </c>
      <c r="BL142" s="27">
        <f t="shared" si="154"/>
        <v>0</v>
      </c>
      <c r="BM142" s="27">
        <f t="shared" si="154"/>
        <v>0</v>
      </c>
    </row>
    <row r="143" spans="2:65" x14ac:dyDescent="0.25">
      <c r="B143" t="str">
        <f>+B136</f>
        <v>ALTRE IMM.NI IMMATERIALI</v>
      </c>
      <c r="C143" s="58"/>
      <c r="F143" s="27"/>
      <c r="G143" s="27"/>
      <c r="H143" s="27"/>
      <c r="I143" s="27"/>
      <c r="J143" s="27"/>
      <c r="K143" s="27"/>
      <c r="L143" s="27">
        <f t="shared" ref="L143:BM143" si="155">+K143+L136</f>
        <v>0</v>
      </c>
      <c r="M143" s="27">
        <f t="shared" si="155"/>
        <v>0</v>
      </c>
      <c r="N143" s="27">
        <f t="shared" si="155"/>
        <v>0</v>
      </c>
      <c r="O143" s="27">
        <f t="shared" si="155"/>
        <v>0</v>
      </c>
      <c r="P143" s="27">
        <f t="shared" si="155"/>
        <v>0</v>
      </c>
      <c r="Q143" s="27">
        <f t="shared" si="155"/>
        <v>0</v>
      </c>
      <c r="R143" s="27">
        <f t="shared" si="155"/>
        <v>0</v>
      </c>
      <c r="S143" s="27">
        <f t="shared" si="155"/>
        <v>0</v>
      </c>
      <c r="T143" s="27">
        <f t="shared" si="155"/>
        <v>0</v>
      </c>
      <c r="U143" s="27">
        <f t="shared" si="155"/>
        <v>0</v>
      </c>
      <c r="V143" s="27">
        <f t="shared" si="155"/>
        <v>0</v>
      </c>
      <c r="W143" s="27">
        <f t="shared" si="155"/>
        <v>0</v>
      </c>
      <c r="X143" s="27">
        <f t="shared" si="155"/>
        <v>0</v>
      </c>
      <c r="Y143" s="27">
        <f t="shared" si="155"/>
        <v>0</v>
      </c>
      <c r="Z143" s="27">
        <f t="shared" si="155"/>
        <v>0</v>
      </c>
      <c r="AA143" s="27">
        <f t="shared" si="155"/>
        <v>0</v>
      </c>
      <c r="AB143" s="27">
        <f t="shared" si="155"/>
        <v>0</v>
      </c>
      <c r="AC143" s="27">
        <f t="shared" si="155"/>
        <v>0</v>
      </c>
      <c r="AD143" s="27">
        <f t="shared" si="155"/>
        <v>0</v>
      </c>
      <c r="AE143" s="27">
        <f t="shared" si="155"/>
        <v>0</v>
      </c>
      <c r="AF143" s="27">
        <f t="shared" si="155"/>
        <v>0</v>
      </c>
      <c r="AG143" s="27">
        <f t="shared" si="155"/>
        <v>0</v>
      </c>
      <c r="AH143" s="27">
        <f t="shared" si="155"/>
        <v>0</v>
      </c>
      <c r="AI143" s="27">
        <f t="shared" si="155"/>
        <v>0</v>
      </c>
      <c r="AJ143" s="27">
        <f t="shared" si="155"/>
        <v>0</v>
      </c>
      <c r="AK143" s="27">
        <f t="shared" si="155"/>
        <v>0</v>
      </c>
      <c r="AL143" s="27">
        <f t="shared" si="155"/>
        <v>0</v>
      </c>
      <c r="AM143" s="27">
        <f t="shared" si="155"/>
        <v>0</v>
      </c>
      <c r="AN143" s="27">
        <f t="shared" si="155"/>
        <v>0</v>
      </c>
      <c r="AO143" s="27">
        <f t="shared" si="155"/>
        <v>0</v>
      </c>
      <c r="AP143" s="27">
        <f t="shared" si="155"/>
        <v>0</v>
      </c>
      <c r="AQ143" s="27">
        <f t="shared" si="155"/>
        <v>0</v>
      </c>
      <c r="AR143" s="27">
        <f t="shared" si="155"/>
        <v>0</v>
      </c>
      <c r="AS143" s="27">
        <f t="shared" si="155"/>
        <v>0</v>
      </c>
      <c r="AT143" s="27">
        <f t="shared" si="155"/>
        <v>0</v>
      </c>
      <c r="AU143" s="27">
        <f t="shared" si="155"/>
        <v>0</v>
      </c>
      <c r="AV143" s="27">
        <f t="shared" si="155"/>
        <v>0</v>
      </c>
      <c r="AW143" s="27">
        <f t="shared" si="155"/>
        <v>0</v>
      </c>
      <c r="AX143" s="27">
        <f t="shared" si="155"/>
        <v>0</v>
      </c>
      <c r="AY143" s="27">
        <f t="shared" si="155"/>
        <v>0</v>
      </c>
      <c r="AZ143" s="27">
        <f t="shared" si="155"/>
        <v>0</v>
      </c>
      <c r="BA143" s="27">
        <f t="shared" si="155"/>
        <v>0</v>
      </c>
      <c r="BB143" s="27">
        <f t="shared" si="155"/>
        <v>0</v>
      </c>
      <c r="BC143" s="27">
        <f t="shared" si="155"/>
        <v>0</v>
      </c>
      <c r="BD143" s="27">
        <f t="shared" si="155"/>
        <v>0</v>
      </c>
      <c r="BE143" s="27">
        <f t="shared" si="155"/>
        <v>0</v>
      </c>
      <c r="BF143" s="27">
        <f t="shared" si="155"/>
        <v>0</v>
      </c>
      <c r="BG143" s="27">
        <f t="shared" si="155"/>
        <v>0</v>
      </c>
      <c r="BH143" s="27">
        <f t="shared" si="155"/>
        <v>0</v>
      </c>
      <c r="BI143" s="27">
        <f t="shared" si="155"/>
        <v>0</v>
      </c>
      <c r="BJ143" s="27">
        <f t="shared" si="155"/>
        <v>0</v>
      </c>
      <c r="BK143" s="27">
        <f t="shared" si="155"/>
        <v>0</v>
      </c>
      <c r="BL143" s="27">
        <f t="shared" si="155"/>
        <v>0</v>
      </c>
      <c r="BM143" s="27">
        <f t="shared" si="155"/>
        <v>0</v>
      </c>
    </row>
    <row r="145" spans="2:65" ht="30" x14ac:dyDescent="0.25">
      <c r="C145" s="57" t="s">
        <v>159</v>
      </c>
      <c r="F145" s="57" t="s">
        <v>160</v>
      </c>
      <c r="G145" s="57" t="s">
        <v>160</v>
      </c>
      <c r="H145" s="57" t="s">
        <v>160</v>
      </c>
      <c r="I145" s="57" t="s">
        <v>160</v>
      </c>
      <c r="J145" s="57" t="s">
        <v>160</v>
      </c>
      <c r="K145" s="57" t="s">
        <v>160</v>
      </c>
      <c r="L145" s="57" t="s">
        <v>160</v>
      </c>
      <c r="M145" s="57" t="s">
        <v>160</v>
      </c>
      <c r="N145" s="57" t="s">
        <v>160</v>
      </c>
      <c r="O145" s="57" t="s">
        <v>160</v>
      </c>
      <c r="P145" s="57" t="s">
        <v>160</v>
      </c>
      <c r="Q145" s="57" t="s">
        <v>160</v>
      </c>
      <c r="R145" s="57" t="s">
        <v>160</v>
      </c>
      <c r="S145" s="57" t="s">
        <v>160</v>
      </c>
      <c r="T145" s="57" t="s">
        <v>160</v>
      </c>
      <c r="U145" s="57" t="s">
        <v>160</v>
      </c>
      <c r="V145" s="57" t="s">
        <v>160</v>
      </c>
      <c r="W145" s="57" t="s">
        <v>160</v>
      </c>
      <c r="X145" s="57" t="s">
        <v>160</v>
      </c>
      <c r="Y145" s="57" t="s">
        <v>160</v>
      </c>
      <c r="Z145" s="57" t="s">
        <v>160</v>
      </c>
      <c r="AA145" s="57" t="s">
        <v>160</v>
      </c>
      <c r="AB145" s="57" t="s">
        <v>160</v>
      </c>
      <c r="AC145" s="57" t="s">
        <v>160</v>
      </c>
      <c r="AD145" s="57" t="s">
        <v>160</v>
      </c>
      <c r="AE145" s="57" t="s">
        <v>160</v>
      </c>
      <c r="AF145" s="57" t="s">
        <v>160</v>
      </c>
      <c r="AG145" s="57" t="s">
        <v>160</v>
      </c>
      <c r="AH145" s="57" t="s">
        <v>160</v>
      </c>
      <c r="AI145" s="57" t="s">
        <v>160</v>
      </c>
      <c r="AJ145" s="57" t="s">
        <v>160</v>
      </c>
      <c r="AK145" s="57" t="s">
        <v>160</v>
      </c>
      <c r="AL145" s="57" t="s">
        <v>160</v>
      </c>
      <c r="AM145" s="57" t="s">
        <v>160</v>
      </c>
      <c r="AN145" s="57" t="s">
        <v>160</v>
      </c>
      <c r="AO145" s="57" t="s">
        <v>160</v>
      </c>
      <c r="AP145" s="57" t="s">
        <v>160</v>
      </c>
      <c r="AQ145" s="57" t="s">
        <v>160</v>
      </c>
      <c r="AR145" s="57" t="s">
        <v>160</v>
      </c>
      <c r="AS145" s="57" t="s">
        <v>160</v>
      </c>
      <c r="AT145" s="57" t="s">
        <v>160</v>
      </c>
      <c r="AU145" s="57" t="s">
        <v>160</v>
      </c>
      <c r="AV145" s="57" t="s">
        <v>160</v>
      </c>
      <c r="AW145" s="57" t="s">
        <v>160</v>
      </c>
      <c r="AX145" s="57" t="s">
        <v>160</v>
      </c>
      <c r="AY145" s="57" t="s">
        <v>160</v>
      </c>
      <c r="AZ145" s="57" t="s">
        <v>160</v>
      </c>
      <c r="BA145" s="57" t="s">
        <v>160</v>
      </c>
      <c r="BB145" s="57" t="s">
        <v>160</v>
      </c>
      <c r="BC145" s="57" t="s">
        <v>160</v>
      </c>
      <c r="BD145" s="57" t="s">
        <v>160</v>
      </c>
      <c r="BE145" s="57" t="s">
        <v>160</v>
      </c>
      <c r="BF145" s="57" t="s">
        <v>160</v>
      </c>
      <c r="BG145" s="57" t="s">
        <v>160</v>
      </c>
      <c r="BH145" s="57" t="s">
        <v>160</v>
      </c>
      <c r="BI145" s="57" t="s">
        <v>160</v>
      </c>
      <c r="BJ145" s="57" t="s">
        <v>160</v>
      </c>
      <c r="BK145" s="57" t="s">
        <v>160</v>
      </c>
      <c r="BL145" s="57" t="s">
        <v>160</v>
      </c>
      <c r="BM145" s="57" t="s">
        <v>160</v>
      </c>
    </row>
    <row r="146" spans="2:65" x14ac:dyDescent="0.25">
      <c r="B146" t="str">
        <f>+B131</f>
        <v>FABBRICATI</v>
      </c>
      <c r="C146" s="58">
        <f>+C131</f>
        <v>0.25</v>
      </c>
      <c r="F146" s="27"/>
      <c r="G146" s="27"/>
      <c r="H146" s="27"/>
      <c r="I146" s="27"/>
      <c r="J146" s="27"/>
      <c r="K146" s="27"/>
      <c r="L146" s="27"/>
      <c r="M146" s="27">
        <f>+IF(L153=$M$5,0,1)*(SUM($M$5)*$C146)/12</f>
        <v>0</v>
      </c>
      <c r="N146" s="27">
        <f t="shared" ref="N146:BM146" si="156">+IF(M153=$M$5,0,1)*(SUM($M$5)*$C146)/12</f>
        <v>0</v>
      </c>
      <c r="O146" s="27">
        <f t="shared" si="156"/>
        <v>0</v>
      </c>
      <c r="P146" s="27">
        <f t="shared" si="156"/>
        <v>0</v>
      </c>
      <c r="Q146" s="27">
        <f t="shared" si="156"/>
        <v>0</v>
      </c>
      <c r="R146" s="27">
        <f t="shared" si="156"/>
        <v>0</v>
      </c>
      <c r="S146" s="27">
        <f t="shared" si="156"/>
        <v>0</v>
      </c>
      <c r="T146" s="27">
        <f t="shared" si="156"/>
        <v>0</v>
      </c>
      <c r="U146" s="27">
        <f t="shared" si="156"/>
        <v>0</v>
      </c>
      <c r="V146" s="27">
        <f t="shared" si="156"/>
        <v>0</v>
      </c>
      <c r="W146" s="27">
        <f t="shared" si="156"/>
        <v>0</v>
      </c>
      <c r="X146" s="27">
        <f t="shared" si="156"/>
        <v>0</v>
      </c>
      <c r="Y146" s="27">
        <f t="shared" si="156"/>
        <v>0</v>
      </c>
      <c r="Z146" s="27">
        <f t="shared" si="156"/>
        <v>0</v>
      </c>
      <c r="AA146" s="27">
        <f t="shared" si="156"/>
        <v>0</v>
      </c>
      <c r="AB146" s="27">
        <f t="shared" si="156"/>
        <v>0</v>
      </c>
      <c r="AC146" s="27">
        <f t="shared" si="156"/>
        <v>0</v>
      </c>
      <c r="AD146" s="27">
        <f t="shared" si="156"/>
        <v>0</v>
      </c>
      <c r="AE146" s="27">
        <f t="shared" si="156"/>
        <v>0</v>
      </c>
      <c r="AF146" s="27">
        <f t="shared" si="156"/>
        <v>0</v>
      </c>
      <c r="AG146" s="27">
        <f t="shared" si="156"/>
        <v>0</v>
      </c>
      <c r="AH146" s="27">
        <f t="shared" si="156"/>
        <v>0</v>
      </c>
      <c r="AI146" s="27">
        <f t="shared" si="156"/>
        <v>0</v>
      </c>
      <c r="AJ146" s="27">
        <f t="shared" si="156"/>
        <v>0</v>
      </c>
      <c r="AK146" s="27">
        <f t="shared" si="156"/>
        <v>0</v>
      </c>
      <c r="AL146" s="27">
        <f t="shared" si="156"/>
        <v>0</v>
      </c>
      <c r="AM146" s="27">
        <f t="shared" si="156"/>
        <v>0</v>
      </c>
      <c r="AN146" s="27">
        <f t="shared" si="156"/>
        <v>0</v>
      </c>
      <c r="AO146" s="27">
        <f t="shared" si="156"/>
        <v>0</v>
      </c>
      <c r="AP146" s="27">
        <f t="shared" si="156"/>
        <v>0</v>
      </c>
      <c r="AQ146" s="27">
        <f t="shared" si="156"/>
        <v>0</v>
      </c>
      <c r="AR146" s="27">
        <f t="shared" si="156"/>
        <v>0</v>
      </c>
      <c r="AS146" s="27">
        <f t="shared" si="156"/>
        <v>0</v>
      </c>
      <c r="AT146" s="27">
        <f t="shared" si="156"/>
        <v>0</v>
      </c>
      <c r="AU146" s="27">
        <f t="shared" si="156"/>
        <v>0</v>
      </c>
      <c r="AV146" s="27">
        <f t="shared" si="156"/>
        <v>0</v>
      </c>
      <c r="AW146" s="27">
        <f t="shared" si="156"/>
        <v>0</v>
      </c>
      <c r="AX146" s="27">
        <f t="shared" si="156"/>
        <v>0</v>
      </c>
      <c r="AY146" s="27">
        <f t="shared" si="156"/>
        <v>0</v>
      </c>
      <c r="AZ146" s="27">
        <f t="shared" si="156"/>
        <v>0</v>
      </c>
      <c r="BA146" s="27">
        <f t="shared" si="156"/>
        <v>0</v>
      </c>
      <c r="BB146" s="27">
        <f t="shared" si="156"/>
        <v>0</v>
      </c>
      <c r="BC146" s="27">
        <f t="shared" si="156"/>
        <v>0</v>
      </c>
      <c r="BD146" s="27">
        <f t="shared" si="156"/>
        <v>0</v>
      </c>
      <c r="BE146" s="27">
        <f t="shared" si="156"/>
        <v>0</v>
      </c>
      <c r="BF146" s="27">
        <f t="shared" si="156"/>
        <v>0</v>
      </c>
      <c r="BG146" s="27">
        <f t="shared" si="156"/>
        <v>0</v>
      </c>
      <c r="BH146" s="27">
        <f t="shared" si="156"/>
        <v>0</v>
      </c>
      <c r="BI146" s="27">
        <f t="shared" si="156"/>
        <v>0</v>
      </c>
      <c r="BJ146" s="27">
        <f t="shared" si="156"/>
        <v>0</v>
      </c>
      <c r="BK146" s="27">
        <f t="shared" si="156"/>
        <v>0</v>
      </c>
      <c r="BL146" s="27">
        <f t="shared" si="156"/>
        <v>0</v>
      </c>
      <c r="BM146" s="27">
        <f t="shared" si="156"/>
        <v>0</v>
      </c>
    </row>
    <row r="147" spans="2:65" x14ac:dyDescent="0.25">
      <c r="B147" t="str">
        <f t="shared" ref="B147:C151" si="157">+B132</f>
        <v>IMPIANTI E MACCHINARI</v>
      </c>
      <c r="C147" s="58">
        <f t="shared" si="157"/>
        <v>0.1</v>
      </c>
      <c r="F147" s="27"/>
      <c r="G147" s="27"/>
      <c r="H147" s="27"/>
      <c r="I147" s="27"/>
      <c r="J147" s="27"/>
      <c r="K147" s="27"/>
      <c r="L147" s="27"/>
      <c r="M147" s="27">
        <f>+IF(L154=$M$6,0,1)*(SUM($M$6)*$C147)/12</f>
        <v>0</v>
      </c>
      <c r="N147" s="27">
        <f t="shared" ref="N147:BM147" si="158">+IF(M154=$M$6,0,1)*(SUM($M$6)*$C147)/12</f>
        <v>0</v>
      </c>
      <c r="O147" s="27">
        <f t="shared" si="158"/>
        <v>0</v>
      </c>
      <c r="P147" s="27">
        <f t="shared" si="158"/>
        <v>0</v>
      </c>
      <c r="Q147" s="27">
        <f t="shared" si="158"/>
        <v>0</v>
      </c>
      <c r="R147" s="27">
        <f t="shared" si="158"/>
        <v>0</v>
      </c>
      <c r="S147" s="27">
        <f t="shared" si="158"/>
        <v>0</v>
      </c>
      <c r="T147" s="27">
        <f t="shared" si="158"/>
        <v>0</v>
      </c>
      <c r="U147" s="27">
        <f t="shared" si="158"/>
        <v>0</v>
      </c>
      <c r="V147" s="27">
        <f t="shared" si="158"/>
        <v>0</v>
      </c>
      <c r="W147" s="27">
        <f t="shared" si="158"/>
        <v>0</v>
      </c>
      <c r="X147" s="27">
        <f t="shared" si="158"/>
        <v>0</v>
      </c>
      <c r="Y147" s="27">
        <f t="shared" si="158"/>
        <v>0</v>
      </c>
      <c r="Z147" s="27">
        <f t="shared" si="158"/>
        <v>0</v>
      </c>
      <c r="AA147" s="27">
        <f t="shared" si="158"/>
        <v>0</v>
      </c>
      <c r="AB147" s="27">
        <f t="shared" si="158"/>
        <v>0</v>
      </c>
      <c r="AC147" s="27">
        <f t="shared" si="158"/>
        <v>0</v>
      </c>
      <c r="AD147" s="27">
        <f t="shared" si="158"/>
        <v>0</v>
      </c>
      <c r="AE147" s="27">
        <f t="shared" si="158"/>
        <v>0</v>
      </c>
      <c r="AF147" s="27">
        <f t="shared" si="158"/>
        <v>0</v>
      </c>
      <c r="AG147" s="27">
        <f t="shared" si="158"/>
        <v>0</v>
      </c>
      <c r="AH147" s="27">
        <f t="shared" si="158"/>
        <v>0</v>
      </c>
      <c r="AI147" s="27">
        <f t="shared" si="158"/>
        <v>0</v>
      </c>
      <c r="AJ147" s="27">
        <f t="shared" si="158"/>
        <v>0</v>
      </c>
      <c r="AK147" s="27">
        <f t="shared" si="158"/>
        <v>0</v>
      </c>
      <c r="AL147" s="27">
        <f t="shared" si="158"/>
        <v>0</v>
      </c>
      <c r="AM147" s="27">
        <f t="shared" si="158"/>
        <v>0</v>
      </c>
      <c r="AN147" s="27">
        <f t="shared" si="158"/>
        <v>0</v>
      </c>
      <c r="AO147" s="27">
        <f t="shared" si="158"/>
        <v>0</v>
      </c>
      <c r="AP147" s="27">
        <f t="shared" si="158"/>
        <v>0</v>
      </c>
      <c r="AQ147" s="27">
        <f t="shared" si="158"/>
        <v>0</v>
      </c>
      <c r="AR147" s="27">
        <f t="shared" si="158"/>
        <v>0</v>
      </c>
      <c r="AS147" s="27">
        <f t="shared" si="158"/>
        <v>0</v>
      </c>
      <c r="AT147" s="27">
        <f t="shared" si="158"/>
        <v>0</v>
      </c>
      <c r="AU147" s="27">
        <f t="shared" si="158"/>
        <v>0</v>
      </c>
      <c r="AV147" s="27">
        <f t="shared" si="158"/>
        <v>0</v>
      </c>
      <c r="AW147" s="27">
        <f t="shared" si="158"/>
        <v>0</v>
      </c>
      <c r="AX147" s="27">
        <f t="shared" si="158"/>
        <v>0</v>
      </c>
      <c r="AY147" s="27">
        <f t="shared" si="158"/>
        <v>0</v>
      </c>
      <c r="AZ147" s="27">
        <f t="shared" si="158"/>
        <v>0</v>
      </c>
      <c r="BA147" s="27">
        <f t="shared" si="158"/>
        <v>0</v>
      </c>
      <c r="BB147" s="27">
        <f t="shared" si="158"/>
        <v>0</v>
      </c>
      <c r="BC147" s="27">
        <f t="shared" si="158"/>
        <v>0</v>
      </c>
      <c r="BD147" s="27">
        <f t="shared" si="158"/>
        <v>0</v>
      </c>
      <c r="BE147" s="27">
        <f t="shared" si="158"/>
        <v>0</v>
      </c>
      <c r="BF147" s="27">
        <f t="shared" si="158"/>
        <v>0</v>
      </c>
      <c r="BG147" s="27">
        <f t="shared" si="158"/>
        <v>0</v>
      </c>
      <c r="BH147" s="27">
        <f t="shared" si="158"/>
        <v>0</v>
      </c>
      <c r="BI147" s="27">
        <f t="shared" si="158"/>
        <v>0</v>
      </c>
      <c r="BJ147" s="27">
        <f t="shared" si="158"/>
        <v>0</v>
      </c>
      <c r="BK147" s="27">
        <f t="shared" si="158"/>
        <v>0</v>
      </c>
      <c r="BL147" s="27">
        <f t="shared" si="158"/>
        <v>0</v>
      </c>
      <c r="BM147" s="27">
        <f t="shared" si="158"/>
        <v>0</v>
      </c>
    </row>
    <row r="148" spans="2:65" x14ac:dyDescent="0.25">
      <c r="B148" t="str">
        <f t="shared" si="157"/>
        <v>ATTREZZATURE IND.LI E COMM.LI</v>
      </c>
      <c r="C148" s="58">
        <f t="shared" si="157"/>
        <v>0.2</v>
      </c>
      <c r="F148" s="27"/>
      <c r="G148" s="27"/>
      <c r="H148" s="27"/>
      <c r="I148" s="27"/>
      <c r="J148" s="27"/>
      <c r="K148" s="27"/>
      <c r="L148" s="27"/>
      <c r="M148" s="27">
        <f>+IF(L155=$M$7,0,1)*(SUM($M$7)*$C148)/12</f>
        <v>0</v>
      </c>
      <c r="N148" s="27">
        <f t="shared" ref="N148:BM148" si="159">+IF(M155=$M$7,0,1)*(SUM($M$7)*$C148)/12</f>
        <v>0</v>
      </c>
      <c r="O148" s="27">
        <f t="shared" si="159"/>
        <v>0</v>
      </c>
      <c r="P148" s="27">
        <f t="shared" si="159"/>
        <v>0</v>
      </c>
      <c r="Q148" s="27">
        <f t="shared" si="159"/>
        <v>0</v>
      </c>
      <c r="R148" s="27">
        <f t="shared" si="159"/>
        <v>0</v>
      </c>
      <c r="S148" s="27">
        <f t="shared" si="159"/>
        <v>0</v>
      </c>
      <c r="T148" s="27">
        <f t="shared" si="159"/>
        <v>0</v>
      </c>
      <c r="U148" s="27">
        <f t="shared" si="159"/>
        <v>0</v>
      </c>
      <c r="V148" s="27">
        <f t="shared" si="159"/>
        <v>0</v>
      </c>
      <c r="W148" s="27">
        <f t="shared" si="159"/>
        <v>0</v>
      </c>
      <c r="X148" s="27">
        <f t="shared" si="159"/>
        <v>0</v>
      </c>
      <c r="Y148" s="27">
        <f t="shared" si="159"/>
        <v>0</v>
      </c>
      <c r="Z148" s="27">
        <f t="shared" si="159"/>
        <v>0</v>
      </c>
      <c r="AA148" s="27">
        <f t="shared" si="159"/>
        <v>0</v>
      </c>
      <c r="AB148" s="27">
        <f t="shared" si="159"/>
        <v>0</v>
      </c>
      <c r="AC148" s="27">
        <f t="shared" si="159"/>
        <v>0</v>
      </c>
      <c r="AD148" s="27">
        <f t="shared" si="159"/>
        <v>0</v>
      </c>
      <c r="AE148" s="27">
        <f t="shared" si="159"/>
        <v>0</v>
      </c>
      <c r="AF148" s="27">
        <f t="shared" si="159"/>
        <v>0</v>
      </c>
      <c r="AG148" s="27">
        <f t="shared" si="159"/>
        <v>0</v>
      </c>
      <c r="AH148" s="27">
        <f t="shared" si="159"/>
        <v>0</v>
      </c>
      <c r="AI148" s="27">
        <f t="shared" si="159"/>
        <v>0</v>
      </c>
      <c r="AJ148" s="27">
        <f t="shared" si="159"/>
        <v>0</v>
      </c>
      <c r="AK148" s="27">
        <f t="shared" si="159"/>
        <v>0</v>
      </c>
      <c r="AL148" s="27">
        <f t="shared" si="159"/>
        <v>0</v>
      </c>
      <c r="AM148" s="27">
        <f t="shared" si="159"/>
        <v>0</v>
      </c>
      <c r="AN148" s="27">
        <f t="shared" si="159"/>
        <v>0</v>
      </c>
      <c r="AO148" s="27">
        <f t="shared" si="159"/>
        <v>0</v>
      </c>
      <c r="AP148" s="27">
        <f t="shared" si="159"/>
        <v>0</v>
      </c>
      <c r="AQ148" s="27">
        <f t="shared" si="159"/>
        <v>0</v>
      </c>
      <c r="AR148" s="27">
        <f t="shared" si="159"/>
        <v>0</v>
      </c>
      <c r="AS148" s="27">
        <f t="shared" si="159"/>
        <v>0</v>
      </c>
      <c r="AT148" s="27">
        <f t="shared" si="159"/>
        <v>0</v>
      </c>
      <c r="AU148" s="27">
        <f t="shared" si="159"/>
        <v>0</v>
      </c>
      <c r="AV148" s="27">
        <f t="shared" si="159"/>
        <v>0</v>
      </c>
      <c r="AW148" s="27">
        <f t="shared" si="159"/>
        <v>0</v>
      </c>
      <c r="AX148" s="27">
        <f t="shared" si="159"/>
        <v>0</v>
      </c>
      <c r="AY148" s="27">
        <f t="shared" si="159"/>
        <v>0</v>
      </c>
      <c r="AZ148" s="27">
        <f t="shared" si="159"/>
        <v>0</v>
      </c>
      <c r="BA148" s="27">
        <f t="shared" si="159"/>
        <v>0</v>
      </c>
      <c r="BB148" s="27">
        <f t="shared" si="159"/>
        <v>0</v>
      </c>
      <c r="BC148" s="27">
        <f t="shared" si="159"/>
        <v>0</v>
      </c>
      <c r="BD148" s="27">
        <f t="shared" si="159"/>
        <v>0</v>
      </c>
      <c r="BE148" s="27">
        <f t="shared" si="159"/>
        <v>0</v>
      </c>
      <c r="BF148" s="27">
        <f t="shared" si="159"/>
        <v>0</v>
      </c>
      <c r="BG148" s="27">
        <f t="shared" si="159"/>
        <v>0</v>
      </c>
      <c r="BH148" s="27">
        <f t="shared" si="159"/>
        <v>0</v>
      </c>
      <c r="BI148" s="27">
        <f t="shared" si="159"/>
        <v>0</v>
      </c>
      <c r="BJ148" s="27">
        <f t="shared" si="159"/>
        <v>0</v>
      </c>
      <c r="BK148" s="27">
        <f t="shared" si="159"/>
        <v>0</v>
      </c>
      <c r="BL148" s="27">
        <f t="shared" si="159"/>
        <v>0</v>
      </c>
      <c r="BM148" s="27">
        <f t="shared" si="159"/>
        <v>0</v>
      </c>
    </row>
    <row r="149" spans="2:65" x14ac:dyDescent="0.25">
      <c r="B149" t="str">
        <f t="shared" si="157"/>
        <v>COSTI D'IMPIANTO E AMPLIAMENTO</v>
      </c>
      <c r="C149" s="58">
        <f t="shared" si="157"/>
        <v>0.5</v>
      </c>
      <c r="F149" s="27"/>
      <c r="G149" s="27"/>
      <c r="H149" s="27"/>
      <c r="I149" s="27"/>
      <c r="J149" s="27"/>
      <c r="K149" s="27"/>
      <c r="L149" s="27"/>
      <c r="M149" s="27">
        <f>+IF(L156=$M$8,0,1)*(SUM($M$8)*$C149)/12</f>
        <v>0</v>
      </c>
      <c r="N149" s="27">
        <f t="shared" ref="N149:BM149" si="160">+IF(M156=$M$8,0,1)*(SUM($M$8)*$C149)/12</f>
        <v>0</v>
      </c>
      <c r="O149" s="27">
        <f t="shared" si="160"/>
        <v>0</v>
      </c>
      <c r="P149" s="27">
        <f t="shared" si="160"/>
        <v>0</v>
      </c>
      <c r="Q149" s="27">
        <f t="shared" si="160"/>
        <v>0</v>
      </c>
      <c r="R149" s="27">
        <f t="shared" si="160"/>
        <v>0</v>
      </c>
      <c r="S149" s="27">
        <f t="shared" si="160"/>
        <v>0</v>
      </c>
      <c r="T149" s="27">
        <f t="shared" si="160"/>
        <v>0</v>
      </c>
      <c r="U149" s="27">
        <f t="shared" si="160"/>
        <v>0</v>
      </c>
      <c r="V149" s="27">
        <f t="shared" si="160"/>
        <v>0</v>
      </c>
      <c r="W149" s="27">
        <f t="shared" si="160"/>
        <v>0</v>
      </c>
      <c r="X149" s="27">
        <f t="shared" si="160"/>
        <v>0</v>
      </c>
      <c r="Y149" s="27">
        <f t="shared" si="160"/>
        <v>0</v>
      </c>
      <c r="Z149" s="27">
        <f t="shared" si="160"/>
        <v>0</v>
      </c>
      <c r="AA149" s="27">
        <f t="shared" si="160"/>
        <v>0</v>
      </c>
      <c r="AB149" s="27">
        <f t="shared" si="160"/>
        <v>0</v>
      </c>
      <c r="AC149" s="27">
        <f t="shared" si="160"/>
        <v>0</v>
      </c>
      <c r="AD149" s="27">
        <f t="shared" si="160"/>
        <v>0</v>
      </c>
      <c r="AE149" s="27">
        <f t="shared" si="160"/>
        <v>0</v>
      </c>
      <c r="AF149" s="27">
        <f t="shared" si="160"/>
        <v>0</v>
      </c>
      <c r="AG149" s="27">
        <f t="shared" si="160"/>
        <v>0</v>
      </c>
      <c r="AH149" s="27">
        <f t="shared" si="160"/>
        <v>0</v>
      </c>
      <c r="AI149" s="27">
        <f t="shared" si="160"/>
        <v>0</v>
      </c>
      <c r="AJ149" s="27">
        <f t="shared" si="160"/>
        <v>0</v>
      </c>
      <c r="AK149" s="27">
        <f t="shared" si="160"/>
        <v>0</v>
      </c>
      <c r="AL149" s="27">
        <f t="shared" si="160"/>
        <v>0</v>
      </c>
      <c r="AM149" s="27">
        <f t="shared" si="160"/>
        <v>0</v>
      </c>
      <c r="AN149" s="27">
        <f t="shared" si="160"/>
        <v>0</v>
      </c>
      <c r="AO149" s="27">
        <f t="shared" si="160"/>
        <v>0</v>
      </c>
      <c r="AP149" s="27">
        <f t="shared" si="160"/>
        <v>0</v>
      </c>
      <c r="AQ149" s="27">
        <f t="shared" si="160"/>
        <v>0</v>
      </c>
      <c r="AR149" s="27">
        <f t="shared" si="160"/>
        <v>0</v>
      </c>
      <c r="AS149" s="27">
        <f t="shared" si="160"/>
        <v>0</v>
      </c>
      <c r="AT149" s="27">
        <f t="shared" si="160"/>
        <v>0</v>
      </c>
      <c r="AU149" s="27">
        <f t="shared" si="160"/>
        <v>0</v>
      </c>
      <c r="AV149" s="27">
        <f t="shared" si="160"/>
        <v>0</v>
      </c>
      <c r="AW149" s="27">
        <f t="shared" si="160"/>
        <v>0</v>
      </c>
      <c r="AX149" s="27">
        <f t="shared" si="160"/>
        <v>0</v>
      </c>
      <c r="AY149" s="27">
        <f t="shared" si="160"/>
        <v>0</v>
      </c>
      <c r="AZ149" s="27">
        <f t="shared" si="160"/>
        <v>0</v>
      </c>
      <c r="BA149" s="27">
        <f t="shared" si="160"/>
        <v>0</v>
      </c>
      <c r="BB149" s="27">
        <f t="shared" si="160"/>
        <v>0</v>
      </c>
      <c r="BC149" s="27">
        <f t="shared" si="160"/>
        <v>0</v>
      </c>
      <c r="BD149" s="27">
        <f t="shared" si="160"/>
        <v>0</v>
      </c>
      <c r="BE149" s="27">
        <f t="shared" si="160"/>
        <v>0</v>
      </c>
      <c r="BF149" s="27">
        <f t="shared" si="160"/>
        <v>0</v>
      </c>
      <c r="BG149" s="27">
        <f t="shared" si="160"/>
        <v>0</v>
      </c>
      <c r="BH149" s="27">
        <f t="shared" si="160"/>
        <v>0</v>
      </c>
      <c r="BI149" s="27">
        <f t="shared" si="160"/>
        <v>0</v>
      </c>
      <c r="BJ149" s="27">
        <f t="shared" si="160"/>
        <v>0</v>
      </c>
      <c r="BK149" s="27">
        <f t="shared" si="160"/>
        <v>0</v>
      </c>
      <c r="BL149" s="27">
        <f t="shared" si="160"/>
        <v>0</v>
      </c>
      <c r="BM149" s="27">
        <f t="shared" si="160"/>
        <v>0</v>
      </c>
    </row>
    <row r="150" spans="2:65" x14ac:dyDescent="0.25">
      <c r="B150" t="str">
        <f t="shared" si="157"/>
        <v>FEE D'INGRESSO</v>
      </c>
      <c r="C150" s="58">
        <f t="shared" si="157"/>
        <v>0.2</v>
      </c>
      <c r="F150" s="27"/>
      <c r="G150" s="27"/>
      <c r="H150" s="27"/>
      <c r="I150" s="27"/>
      <c r="J150" s="27"/>
      <c r="K150" s="27"/>
      <c r="L150" s="27"/>
      <c r="M150" s="27">
        <f>+IF(L157=$M$9,0,1)*(SUM($M$9)*$C150)/12</f>
        <v>0</v>
      </c>
      <c r="N150" s="27">
        <f t="shared" ref="N150:BM150" si="161">+IF(M157=$M$9,0,1)*(SUM($M$9)*$C150)/12</f>
        <v>0</v>
      </c>
      <c r="O150" s="27">
        <f t="shared" si="161"/>
        <v>0</v>
      </c>
      <c r="P150" s="27">
        <f t="shared" si="161"/>
        <v>0</v>
      </c>
      <c r="Q150" s="27">
        <f t="shared" si="161"/>
        <v>0</v>
      </c>
      <c r="R150" s="27">
        <f t="shared" si="161"/>
        <v>0</v>
      </c>
      <c r="S150" s="27">
        <f t="shared" si="161"/>
        <v>0</v>
      </c>
      <c r="T150" s="27">
        <f t="shared" si="161"/>
        <v>0</v>
      </c>
      <c r="U150" s="27">
        <f t="shared" si="161"/>
        <v>0</v>
      </c>
      <c r="V150" s="27">
        <f t="shared" si="161"/>
        <v>0</v>
      </c>
      <c r="W150" s="27">
        <f t="shared" si="161"/>
        <v>0</v>
      </c>
      <c r="X150" s="27">
        <f t="shared" si="161"/>
        <v>0</v>
      </c>
      <c r="Y150" s="27">
        <f t="shared" si="161"/>
        <v>0</v>
      </c>
      <c r="Z150" s="27">
        <f t="shared" si="161"/>
        <v>0</v>
      </c>
      <c r="AA150" s="27">
        <f t="shared" si="161"/>
        <v>0</v>
      </c>
      <c r="AB150" s="27">
        <f t="shared" si="161"/>
        <v>0</v>
      </c>
      <c r="AC150" s="27">
        <f t="shared" si="161"/>
        <v>0</v>
      </c>
      <c r="AD150" s="27">
        <f t="shared" si="161"/>
        <v>0</v>
      </c>
      <c r="AE150" s="27">
        <f t="shared" si="161"/>
        <v>0</v>
      </c>
      <c r="AF150" s="27">
        <f t="shared" si="161"/>
        <v>0</v>
      </c>
      <c r="AG150" s="27">
        <f t="shared" si="161"/>
        <v>0</v>
      </c>
      <c r="AH150" s="27">
        <f t="shared" si="161"/>
        <v>0</v>
      </c>
      <c r="AI150" s="27">
        <f t="shared" si="161"/>
        <v>0</v>
      </c>
      <c r="AJ150" s="27">
        <f t="shared" si="161"/>
        <v>0</v>
      </c>
      <c r="AK150" s="27">
        <f t="shared" si="161"/>
        <v>0</v>
      </c>
      <c r="AL150" s="27">
        <f t="shared" si="161"/>
        <v>0</v>
      </c>
      <c r="AM150" s="27">
        <f t="shared" si="161"/>
        <v>0</v>
      </c>
      <c r="AN150" s="27">
        <f t="shared" si="161"/>
        <v>0</v>
      </c>
      <c r="AO150" s="27">
        <f t="shared" si="161"/>
        <v>0</v>
      </c>
      <c r="AP150" s="27">
        <f t="shared" si="161"/>
        <v>0</v>
      </c>
      <c r="AQ150" s="27">
        <f t="shared" si="161"/>
        <v>0</v>
      </c>
      <c r="AR150" s="27">
        <f t="shared" si="161"/>
        <v>0</v>
      </c>
      <c r="AS150" s="27">
        <f t="shared" si="161"/>
        <v>0</v>
      </c>
      <c r="AT150" s="27">
        <f t="shared" si="161"/>
        <v>0</v>
      </c>
      <c r="AU150" s="27">
        <f t="shared" si="161"/>
        <v>0</v>
      </c>
      <c r="AV150" s="27">
        <f t="shared" si="161"/>
        <v>0</v>
      </c>
      <c r="AW150" s="27">
        <f t="shared" si="161"/>
        <v>0</v>
      </c>
      <c r="AX150" s="27">
        <f t="shared" si="161"/>
        <v>0</v>
      </c>
      <c r="AY150" s="27">
        <f t="shared" si="161"/>
        <v>0</v>
      </c>
      <c r="AZ150" s="27">
        <f t="shared" si="161"/>
        <v>0</v>
      </c>
      <c r="BA150" s="27">
        <f t="shared" si="161"/>
        <v>0</v>
      </c>
      <c r="BB150" s="27">
        <f t="shared" si="161"/>
        <v>0</v>
      </c>
      <c r="BC150" s="27">
        <f t="shared" si="161"/>
        <v>0</v>
      </c>
      <c r="BD150" s="27">
        <f t="shared" si="161"/>
        <v>0</v>
      </c>
      <c r="BE150" s="27">
        <f t="shared" si="161"/>
        <v>0</v>
      </c>
      <c r="BF150" s="27">
        <f t="shared" si="161"/>
        <v>0</v>
      </c>
      <c r="BG150" s="27">
        <f t="shared" si="161"/>
        <v>0</v>
      </c>
      <c r="BH150" s="27">
        <f t="shared" si="161"/>
        <v>0</v>
      </c>
      <c r="BI150" s="27">
        <f t="shared" si="161"/>
        <v>0</v>
      </c>
      <c r="BJ150" s="27">
        <f t="shared" si="161"/>
        <v>0</v>
      </c>
      <c r="BK150" s="27">
        <f t="shared" si="161"/>
        <v>0</v>
      </c>
      <c r="BL150" s="27">
        <f t="shared" si="161"/>
        <v>0</v>
      </c>
      <c r="BM150" s="27">
        <f t="shared" si="161"/>
        <v>0</v>
      </c>
    </row>
    <row r="151" spans="2:65" x14ac:dyDescent="0.25">
      <c r="B151" t="str">
        <f t="shared" si="157"/>
        <v>ALTRE IMM.NI IMMATERIALI</v>
      </c>
      <c r="C151" s="58">
        <f t="shared" si="157"/>
        <v>0.25</v>
      </c>
      <c r="F151" s="27"/>
      <c r="G151" s="27"/>
      <c r="H151" s="27"/>
      <c r="I151" s="27"/>
      <c r="J151" s="27"/>
      <c r="K151" s="27"/>
      <c r="L151" s="27"/>
      <c r="M151" s="27">
        <f>+IF(L158=$M$10,0,1)*(SUM($M$10)*$C151)/12</f>
        <v>0</v>
      </c>
      <c r="N151" s="27">
        <f t="shared" ref="N151:BM151" si="162">+IF(M158=$M$10,0,1)*(SUM($M$10)*$C151)/12</f>
        <v>0</v>
      </c>
      <c r="O151" s="27">
        <f t="shared" si="162"/>
        <v>0</v>
      </c>
      <c r="P151" s="27">
        <f t="shared" si="162"/>
        <v>0</v>
      </c>
      <c r="Q151" s="27">
        <f t="shared" si="162"/>
        <v>0</v>
      </c>
      <c r="R151" s="27">
        <f t="shared" si="162"/>
        <v>0</v>
      </c>
      <c r="S151" s="27">
        <f t="shared" si="162"/>
        <v>0</v>
      </c>
      <c r="T151" s="27">
        <f t="shared" si="162"/>
        <v>0</v>
      </c>
      <c r="U151" s="27">
        <f t="shared" si="162"/>
        <v>0</v>
      </c>
      <c r="V151" s="27">
        <f t="shared" si="162"/>
        <v>0</v>
      </c>
      <c r="W151" s="27">
        <f t="shared" si="162"/>
        <v>0</v>
      </c>
      <c r="X151" s="27">
        <f t="shared" si="162"/>
        <v>0</v>
      </c>
      <c r="Y151" s="27">
        <f t="shared" si="162"/>
        <v>0</v>
      </c>
      <c r="Z151" s="27">
        <f t="shared" si="162"/>
        <v>0</v>
      </c>
      <c r="AA151" s="27">
        <f t="shared" si="162"/>
        <v>0</v>
      </c>
      <c r="AB151" s="27">
        <f t="shared" si="162"/>
        <v>0</v>
      </c>
      <c r="AC151" s="27">
        <f t="shared" si="162"/>
        <v>0</v>
      </c>
      <c r="AD151" s="27">
        <f t="shared" si="162"/>
        <v>0</v>
      </c>
      <c r="AE151" s="27">
        <f t="shared" si="162"/>
        <v>0</v>
      </c>
      <c r="AF151" s="27">
        <f t="shared" si="162"/>
        <v>0</v>
      </c>
      <c r="AG151" s="27">
        <f t="shared" si="162"/>
        <v>0</v>
      </c>
      <c r="AH151" s="27">
        <f t="shared" si="162"/>
        <v>0</v>
      </c>
      <c r="AI151" s="27">
        <f t="shared" si="162"/>
        <v>0</v>
      </c>
      <c r="AJ151" s="27">
        <f t="shared" si="162"/>
        <v>0</v>
      </c>
      <c r="AK151" s="27">
        <f t="shared" si="162"/>
        <v>0</v>
      </c>
      <c r="AL151" s="27">
        <f t="shared" si="162"/>
        <v>0</v>
      </c>
      <c r="AM151" s="27">
        <f t="shared" si="162"/>
        <v>0</v>
      </c>
      <c r="AN151" s="27">
        <f t="shared" si="162"/>
        <v>0</v>
      </c>
      <c r="AO151" s="27">
        <f t="shared" si="162"/>
        <v>0</v>
      </c>
      <c r="AP151" s="27">
        <f t="shared" si="162"/>
        <v>0</v>
      </c>
      <c r="AQ151" s="27">
        <f t="shared" si="162"/>
        <v>0</v>
      </c>
      <c r="AR151" s="27">
        <f t="shared" si="162"/>
        <v>0</v>
      </c>
      <c r="AS151" s="27">
        <f t="shared" si="162"/>
        <v>0</v>
      </c>
      <c r="AT151" s="27">
        <f t="shared" si="162"/>
        <v>0</v>
      </c>
      <c r="AU151" s="27">
        <f t="shared" si="162"/>
        <v>0</v>
      </c>
      <c r="AV151" s="27">
        <f t="shared" si="162"/>
        <v>0</v>
      </c>
      <c r="AW151" s="27">
        <f t="shared" si="162"/>
        <v>0</v>
      </c>
      <c r="AX151" s="27">
        <f t="shared" si="162"/>
        <v>0</v>
      </c>
      <c r="AY151" s="27">
        <f t="shared" si="162"/>
        <v>0</v>
      </c>
      <c r="AZ151" s="27">
        <f t="shared" si="162"/>
        <v>0</v>
      </c>
      <c r="BA151" s="27">
        <f t="shared" si="162"/>
        <v>0</v>
      </c>
      <c r="BB151" s="27">
        <f t="shared" si="162"/>
        <v>0</v>
      </c>
      <c r="BC151" s="27">
        <f t="shared" si="162"/>
        <v>0</v>
      </c>
      <c r="BD151" s="27">
        <f t="shared" si="162"/>
        <v>0</v>
      </c>
      <c r="BE151" s="27">
        <f t="shared" si="162"/>
        <v>0</v>
      </c>
      <c r="BF151" s="27">
        <f t="shared" si="162"/>
        <v>0</v>
      </c>
      <c r="BG151" s="27">
        <f t="shared" si="162"/>
        <v>0</v>
      </c>
      <c r="BH151" s="27">
        <f t="shared" si="162"/>
        <v>0</v>
      </c>
      <c r="BI151" s="27">
        <f t="shared" si="162"/>
        <v>0</v>
      </c>
      <c r="BJ151" s="27">
        <f t="shared" si="162"/>
        <v>0</v>
      </c>
      <c r="BK151" s="27">
        <f t="shared" si="162"/>
        <v>0</v>
      </c>
      <c r="BL151" s="27">
        <f t="shared" si="162"/>
        <v>0</v>
      </c>
      <c r="BM151" s="27">
        <f t="shared" si="162"/>
        <v>0</v>
      </c>
    </row>
    <row r="152" spans="2:65" ht="30" x14ac:dyDescent="0.25">
      <c r="C152" s="57"/>
      <c r="F152" s="57" t="s">
        <v>161</v>
      </c>
      <c r="G152" s="57" t="s">
        <v>161</v>
      </c>
      <c r="H152" s="57" t="s">
        <v>161</v>
      </c>
      <c r="I152" s="57" t="s">
        <v>161</v>
      </c>
      <c r="J152" s="57" t="s">
        <v>161</v>
      </c>
      <c r="K152" s="57" t="s">
        <v>161</v>
      </c>
      <c r="L152" s="57" t="s">
        <v>161</v>
      </c>
      <c r="M152" s="57" t="s">
        <v>161</v>
      </c>
      <c r="N152" s="57" t="s">
        <v>161</v>
      </c>
      <c r="O152" s="57" t="s">
        <v>161</v>
      </c>
      <c r="P152" s="57" t="s">
        <v>161</v>
      </c>
      <c r="Q152" s="57" t="s">
        <v>161</v>
      </c>
      <c r="R152" s="57" t="s">
        <v>161</v>
      </c>
      <c r="S152" s="57" t="s">
        <v>161</v>
      </c>
      <c r="T152" s="57" t="s">
        <v>161</v>
      </c>
      <c r="U152" s="57" t="s">
        <v>161</v>
      </c>
      <c r="V152" s="57" t="s">
        <v>161</v>
      </c>
      <c r="W152" s="57" t="s">
        <v>161</v>
      </c>
      <c r="X152" s="57" t="s">
        <v>161</v>
      </c>
      <c r="Y152" s="57" t="s">
        <v>161</v>
      </c>
      <c r="Z152" s="57" t="s">
        <v>161</v>
      </c>
      <c r="AA152" s="57" t="s">
        <v>161</v>
      </c>
      <c r="AB152" s="57" t="s">
        <v>161</v>
      </c>
      <c r="AC152" s="57" t="s">
        <v>161</v>
      </c>
      <c r="AD152" s="57" t="s">
        <v>161</v>
      </c>
      <c r="AE152" s="57" t="s">
        <v>161</v>
      </c>
      <c r="AF152" s="57" t="s">
        <v>161</v>
      </c>
      <c r="AG152" s="57" t="s">
        <v>161</v>
      </c>
      <c r="AH152" s="57" t="s">
        <v>161</v>
      </c>
      <c r="AI152" s="57" t="s">
        <v>161</v>
      </c>
      <c r="AJ152" s="57" t="s">
        <v>161</v>
      </c>
      <c r="AK152" s="57" t="s">
        <v>161</v>
      </c>
      <c r="AL152" s="57" t="s">
        <v>161</v>
      </c>
      <c r="AM152" s="57" t="s">
        <v>161</v>
      </c>
      <c r="AN152" s="57" t="s">
        <v>161</v>
      </c>
      <c r="AO152" s="57" t="s">
        <v>161</v>
      </c>
      <c r="AP152" s="57" t="s">
        <v>161</v>
      </c>
      <c r="AQ152" s="57" t="s">
        <v>161</v>
      </c>
      <c r="AR152" s="57" t="s">
        <v>161</v>
      </c>
      <c r="AS152" s="57" t="s">
        <v>161</v>
      </c>
      <c r="AT152" s="57" t="s">
        <v>161</v>
      </c>
      <c r="AU152" s="57" t="s">
        <v>161</v>
      </c>
      <c r="AV152" s="57" t="s">
        <v>161</v>
      </c>
      <c r="AW152" s="57" t="s">
        <v>161</v>
      </c>
      <c r="AX152" s="57" t="s">
        <v>161</v>
      </c>
      <c r="AY152" s="57" t="s">
        <v>161</v>
      </c>
      <c r="AZ152" s="57" t="s">
        <v>161</v>
      </c>
      <c r="BA152" s="57" t="s">
        <v>161</v>
      </c>
      <c r="BB152" s="57" t="s">
        <v>161</v>
      </c>
      <c r="BC152" s="57" t="s">
        <v>161</v>
      </c>
      <c r="BD152" s="57" t="s">
        <v>161</v>
      </c>
      <c r="BE152" s="57" t="s">
        <v>161</v>
      </c>
      <c r="BF152" s="57" t="s">
        <v>161</v>
      </c>
      <c r="BG152" s="57" t="s">
        <v>161</v>
      </c>
      <c r="BH152" s="57" t="s">
        <v>161</v>
      </c>
      <c r="BI152" s="57" t="s">
        <v>161</v>
      </c>
      <c r="BJ152" s="57" t="s">
        <v>161</v>
      </c>
      <c r="BK152" s="57" t="s">
        <v>161</v>
      </c>
      <c r="BL152" s="57" t="s">
        <v>161</v>
      </c>
      <c r="BM152" s="57" t="s">
        <v>161</v>
      </c>
    </row>
    <row r="153" spans="2:65" x14ac:dyDescent="0.25">
      <c r="B153" t="str">
        <f>+B146</f>
        <v>FABBRICATI</v>
      </c>
      <c r="C153" s="58"/>
      <c r="F153" s="27"/>
      <c r="G153" s="27"/>
      <c r="H153" s="27"/>
      <c r="I153" s="27"/>
      <c r="J153" s="27"/>
      <c r="K153" s="27"/>
      <c r="L153" s="27"/>
      <c r="M153" s="27">
        <f t="shared" ref="M153:BM157" si="163">+L153+M146</f>
        <v>0</v>
      </c>
      <c r="N153" s="27">
        <f t="shared" si="163"/>
        <v>0</v>
      </c>
      <c r="O153" s="27">
        <f t="shared" si="163"/>
        <v>0</v>
      </c>
      <c r="P153" s="27">
        <f t="shared" si="163"/>
        <v>0</v>
      </c>
      <c r="Q153" s="27">
        <f t="shared" si="163"/>
        <v>0</v>
      </c>
      <c r="R153" s="27">
        <f t="shared" si="163"/>
        <v>0</v>
      </c>
      <c r="S153" s="27">
        <f t="shared" si="163"/>
        <v>0</v>
      </c>
      <c r="T153" s="27">
        <f t="shared" si="163"/>
        <v>0</v>
      </c>
      <c r="U153" s="27">
        <f t="shared" si="163"/>
        <v>0</v>
      </c>
      <c r="V153" s="27">
        <f t="shared" si="163"/>
        <v>0</v>
      </c>
      <c r="W153" s="27">
        <f t="shared" si="163"/>
        <v>0</v>
      </c>
      <c r="X153" s="27">
        <f t="shared" si="163"/>
        <v>0</v>
      </c>
      <c r="Y153" s="27">
        <f t="shared" si="163"/>
        <v>0</v>
      </c>
      <c r="Z153" s="27">
        <f t="shared" si="163"/>
        <v>0</v>
      </c>
      <c r="AA153" s="27">
        <f t="shared" si="163"/>
        <v>0</v>
      </c>
      <c r="AB153" s="27">
        <f t="shared" si="163"/>
        <v>0</v>
      </c>
      <c r="AC153" s="27">
        <f t="shared" si="163"/>
        <v>0</v>
      </c>
      <c r="AD153" s="27">
        <f t="shared" si="163"/>
        <v>0</v>
      </c>
      <c r="AE153" s="27">
        <f t="shared" si="163"/>
        <v>0</v>
      </c>
      <c r="AF153" s="27">
        <f t="shared" si="163"/>
        <v>0</v>
      </c>
      <c r="AG153" s="27">
        <f t="shared" si="163"/>
        <v>0</v>
      </c>
      <c r="AH153" s="27">
        <f t="shared" si="163"/>
        <v>0</v>
      </c>
      <c r="AI153" s="27">
        <f t="shared" si="163"/>
        <v>0</v>
      </c>
      <c r="AJ153" s="27">
        <f t="shared" si="163"/>
        <v>0</v>
      </c>
      <c r="AK153" s="27">
        <f t="shared" si="163"/>
        <v>0</v>
      </c>
      <c r="AL153" s="27">
        <f t="shared" si="163"/>
        <v>0</v>
      </c>
      <c r="AM153" s="27">
        <f t="shared" si="163"/>
        <v>0</v>
      </c>
      <c r="AN153" s="27">
        <f t="shared" si="163"/>
        <v>0</v>
      </c>
      <c r="AO153" s="27">
        <f t="shared" si="163"/>
        <v>0</v>
      </c>
      <c r="AP153" s="27">
        <f t="shared" si="163"/>
        <v>0</v>
      </c>
      <c r="AQ153" s="27">
        <f t="shared" si="163"/>
        <v>0</v>
      </c>
      <c r="AR153" s="27">
        <f t="shared" si="163"/>
        <v>0</v>
      </c>
      <c r="AS153" s="27">
        <f t="shared" si="163"/>
        <v>0</v>
      </c>
      <c r="AT153" s="27">
        <f t="shared" si="163"/>
        <v>0</v>
      </c>
      <c r="AU153" s="27">
        <f t="shared" si="163"/>
        <v>0</v>
      </c>
      <c r="AV153" s="27">
        <f t="shared" si="163"/>
        <v>0</v>
      </c>
      <c r="AW153" s="27">
        <f t="shared" si="163"/>
        <v>0</v>
      </c>
      <c r="AX153" s="27">
        <f t="shared" si="163"/>
        <v>0</v>
      </c>
      <c r="AY153" s="27">
        <f t="shared" si="163"/>
        <v>0</v>
      </c>
      <c r="AZ153" s="27">
        <f t="shared" si="163"/>
        <v>0</v>
      </c>
      <c r="BA153" s="27">
        <f t="shared" si="163"/>
        <v>0</v>
      </c>
      <c r="BB153" s="27">
        <f t="shared" si="163"/>
        <v>0</v>
      </c>
      <c r="BC153" s="27">
        <f t="shared" si="163"/>
        <v>0</v>
      </c>
      <c r="BD153" s="27">
        <f t="shared" si="163"/>
        <v>0</v>
      </c>
      <c r="BE153" s="27">
        <f t="shared" si="163"/>
        <v>0</v>
      </c>
      <c r="BF153" s="27">
        <f t="shared" si="163"/>
        <v>0</v>
      </c>
      <c r="BG153" s="27">
        <f t="shared" si="163"/>
        <v>0</v>
      </c>
      <c r="BH153" s="27">
        <f t="shared" si="163"/>
        <v>0</v>
      </c>
      <c r="BI153" s="27">
        <f t="shared" si="163"/>
        <v>0</v>
      </c>
      <c r="BJ153" s="27">
        <f t="shared" si="163"/>
        <v>0</v>
      </c>
      <c r="BK153" s="27">
        <f t="shared" si="163"/>
        <v>0</v>
      </c>
      <c r="BL153" s="27">
        <f t="shared" si="163"/>
        <v>0</v>
      </c>
      <c r="BM153" s="27">
        <f t="shared" si="163"/>
        <v>0</v>
      </c>
    </row>
    <row r="154" spans="2:65" x14ac:dyDescent="0.25">
      <c r="B154" t="str">
        <f t="shared" ref="B154:B157" si="164">+B147</f>
        <v>IMPIANTI E MACCHINARI</v>
      </c>
      <c r="C154" s="58"/>
      <c r="F154" s="27"/>
      <c r="G154" s="27"/>
      <c r="H154" s="27"/>
      <c r="I154" s="27"/>
      <c r="J154" s="27"/>
      <c r="K154" s="27"/>
      <c r="L154" s="27"/>
      <c r="M154" s="27">
        <f t="shared" si="163"/>
        <v>0</v>
      </c>
      <c r="N154" s="27">
        <f t="shared" si="163"/>
        <v>0</v>
      </c>
      <c r="O154" s="27">
        <f t="shared" si="163"/>
        <v>0</v>
      </c>
      <c r="P154" s="27">
        <f t="shared" si="163"/>
        <v>0</v>
      </c>
      <c r="Q154" s="27">
        <f t="shared" si="163"/>
        <v>0</v>
      </c>
      <c r="R154" s="27">
        <f t="shared" si="163"/>
        <v>0</v>
      </c>
      <c r="S154" s="27">
        <f t="shared" si="163"/>
        <v>0</v>
      </c>
      <c r="T154" s="27">
        <f t="shared" si="163"/>
        <v>0</v>
      </c>
      <c r="U154" s="27">
        <f t="shared" si="163"/>
        <v>0</v>
      </c>
      <c r="V154" s="27">
        <f t="shared" si="163"/>
        <v>0</v>
      </c>
      <c r="W154" s="27">
        <f t="shared" si="163"/>
        <v>0</v>
      </c>
      <c r="X154" s="27">
        <f t="shared" si="163"/>
        <v>0</v>
      </c>
      <c r="Y154" s="27">
        <f t="shared" si="163"/>
        <v>0</v>
      </c>
      <c r="Z154" s="27">
        <f t="shared" si="163"/>
        <v>0</v>
      </c>
      <c r="AA154" s="27">
        <f t="shared" si="163"/>
        <v>0</v>
      </c>
      <c r="AB154" s="27">
        <f t="shared" si="163"/>
        <v>0</v>
      </c>
      <c r="AC154" s="27">
        <f t="shared" si="163"/>
        <v>0</v>
      </c>
      <c r="AD154" s="27">
        <f t="shared" si="163"/>
        <v>0</v>
      </c>
      <c r="AE154" s="27">
        <f t="shared" si="163"/>
        <v>0</v>
      </c>
      <c r="AF154" s="27">
        <f t="shared" si="163"/>
        <v>0</v>
      </c>
      <c r="AG154" s="27">
        <f t="shared" si="163"/>
        <v>0</v>
      </c>
      <c r="AH154" s="27">
        <f t="shared" si="163"/>
        <v>0</v>
      </c>
      <c r="AI154" s="27">
        <f t="shared" si="163"/>
        <v>0</v>
      </c>
      <c r="AJ154" s="27">
        <f t="shared" si="163"/>
        <v>0</v>
      </c>
      <c r="AK154" s="27">
        <f t="shared" si="163"/>
        <v>0</v>
      </c>
      <c r="AL154" s="27">
        <f t="shared" si="163"/>
        <v>0</v>
      </c>
      <c r="AM154" s="27">
        <f t="shared" si="163"/>
        <v>0</v>
      </c>
      <c r="AN154" s="27">
        <f t="shared" si="163"/>
        <v>0</v>
      </c>
      <c r="AO154" s="27">
        <f t="shared" si="163"/>
        <v>0</v>
      </c>
      <c r="AP154" s="27">
        <f t="shared" si="163"/>
        <v>0</v>
      </c>
      <c r="AQ154" s="27">
        <f t="shared" si="163"/>
        <v>0</v>
      </c>
      <c r="AR154" s="27">
        <f t="shared" si="163"/>
        <v>0</v>
      </c>
      <c r="AS154" s="27">
        <f t="shared" si="163"/>
        <v>0</v>
      </c>
      <c r="AT154" s="27">
        <f t="shared" si="163"/>
        <v>0</v>
      </c>
      <c r="AU154" s="27">
        <f t="shared" si="163"/>
        <v>0</v>
      </c>
      <c r="AV154" s="27">
        <f t="shared" si="163"/>
        <v>0</v>
      </c>
      <c r="AW154" s="27">
        <f t="shared" si="163"/>
        <v>0</v>
      </c>
      <c r="AX154" s="27">
        <f t="shared" si="163"/>
        <v>0</v>
      </c>
      <c r="AY154" s="27">
        <f t="shared" si="163"/>
        <v>0</v>
      </c>
      <c r="AZ154" s="27">
        <f t="shared" si="163"/>
        <v>0</v>
      </c>
      <c r="BA154" s="27">
        <f t="shared" si="163"/>
        <v>0</v>
      </c>
      <c r="BB154" s="27">
        <f t="shared" si="163"/>
        <v>0</v>
      </c>
      <c r="BC154" s="27">
        <f t="shared" si="163"/>
        <v>0</v>
      </c>
      <c r="BD154" s="27">
        <f t="shared" si="163"/>
        <v>0</v>
      </c>
      <c r="BE154" s="27">
        <f t="shared" si="163"/>
        <v>0</v>
      </c>
      <c r="BF154" s="27">
        <f t="shared" si="163"/>
        <v>0</v>
      </c>
      <c r="BG154" s="27">
        <f t="shared" si="163"/>
        <v>0</v>
      </c>
      <c r="BH154" s="27">
        <f t="shared" si="163"/>
        <v>0</v>
      </c>
      <c r="BI154" s="27">
        <f t="shared" si="163"/>
        <v>0</v>
      </c>
      <c r="BJ154" s="27">
        <f t="shared" si="163"/>
        <v>0</v>
      </c>
      <c r="BK154" s="27">
        <f t="shared" si="163"/>
        <v>0</v>
      </c>
      <c r="BL154" s="27">
        <f t="shared" si="163"/>
        <v>0</v>
      </c>
      <c r="BM154" s="27">
        <f t="shared" si="163"/>
        <v>0</v>
      </c>
    </row>
    <row r="155" spans="2:65" x14ac:dyDescent="0.25">
      <c r="B155" t="str">
        <f t="shared" si="164"/>
        <v>ATTREZZATURE IND.LI E COMM.LI</v>
      </c>
      <c r="C155" s="58"/>
      <c r="F155" s="27"/>
      <c r="G155" s="27"/>
      <c r="H155" s="27"/>
      <c r="I155" s="27"/>
      <c r="J155" s="27"/>
      <c r="K155" s="27"/>
      <c r="L155" s="27"/>
      <c r="M155" s="27">
        <f t="shared" si="163"/>
        <v>0</v>
      </c>
      <c r="N155" s="27">
        <f t="shared" si="163"/>
        <v>0</v>
      </c>
      <c r="O155" s="27">
        <f t="shared" si="163"/>
        <v>0</v>
      </c>
      <c r="P155" s="27">
        <f t="shared" si="163"/>
        <v>0</v>
      </c>
      <c r="Q155" s="27">
        <f t="shared" si="163"/>
        <v>0</v>
      </c>
      <c r="R155" s="27">
        <f t="shared" si="163"/>
        <v>0</v>
      </c>
      <c r="S155" s="27">
        <f t="shared" si="163"/>
        <v>0</v>
      </c>
      <c r="T155" s="27">
        <f t="shared" si="163"/>
        <v>0</v>
      </c>
      <c r="U155" s="27">
        <f t="shared" si="163"/>
        <v>0</v>
      </c>
      <c r="V155" s="27">
        <f t="shared" si="163"/>
        <v>0</v>
      </c>
      <c r="W155" s="27">
        <f t="shared" si="163"/>
        <v>0</v>
      </c>
      <c r="X155" s="27">
        <f t="shared" si="163"/>
        <v>0</v>
      </c>
      <c r="Y155" s="27">
        <f t="shared" si="163"/>
        <v>0</v>
      </c>
      <c r="Z155" s="27">
        <f t="shared" si="163"/>
        <v>0</v>
      </c>
      <c r="AA155" s="27">
        <f t="shared" si="163"/>
        <v>0</v>
      </c>
      <c r="AB155" s="27">
        <f t="shared" si="163"/>
        <v>0</v>
      </c>
      <c r="AC155" s="27">
        <f t="shared" si="163"/>
        <v>0</v>
      </c>
      <c r="AD155" s="27">
        <f t="shared" si="163"/>
        <v>0</v>
      </c>
      <c r="AE155" s="27">
        <f t="shared" si="163"/>
        <v>0</v>
      </c>
      <c r="AF155" s="27">
        <f t="shared" si="163"/>
        <v>0</v>
      </c>
      <c r="AG155" s="27">
        <f t="shared" si="163"/>
        <v>0</v>
      </c>
      <c r="AH155" s="27">
        <f t="shared" si="163"/>
        <v>0</v>
      </c>
      <c r="AI155" s="27">
        <f t="shared" si="163"/>
        <v>0</v>
      </c>
      <c r="AJ155" s="27">
        <f t="shared" si="163"/>
        <v>0</v>
      </c>
      <c r="AK155" s="27">
        <f t="shared" si="163"/>
        <v>0</v>
      </c>
      <c r="AL155" s="27">
        <f t="shared" si="163"/>
        <v>0</v>
      </c>
      <c r="AM155" s="27">
        <f t="shared" si="163"/>
        <v>0</v>
      </c>
      <c r="AN155" s="27">
        <f t="shared" si="163"/>
        <v>0</v>
      </c>
      <c r="AO155" s="27">
        <f t="shared" si="163"/>
        <v>0</v>
      </c>
      <c r="AP155" s="27">
        <f t="shared" si="163"/>
        <v>0</v>
      </c>
      <c r="AQ155" s="27">
        <f t="shared" si="163"/>
        <v>0</v>
      </c>
      <c r="AR155" s="27">
        <f t="shared" si="163"/>
        <v>0</v>
      </c>
      <c r="AS155" s="27">
        <f t="shared" si="163"/>
        <v>0</v>
      </c>
      <c r="AT155" s="27">
        <f t="shared" si="163"/>
        <v>0</v>
      </c>
      <c r="AU155" s="27">
        <f t="shared" si="163"/>
        <v>0</v>
      </c>
      <c r="AV155" s="27">
        <f t="shared" si="163"/>
        <v>0</v>
      </c>
      <c r="AW155" s="27">
        <f t="shared" si="163"/>
        <v>0</v>
      </c>
      <c r="AX155" s="27">
        <f t="shared" si="163"/>
        <v>0</v>
      </c>
      <c r="AY155" s="27">
        <f t="shared" si="163"/>
        <v>0</v>
      </c>
      <c r="AZ155" s="27">
        <f t="shared" si="163"/>
        <v>0</v>
      </c>
      <c r="BA155" s="27">
        <f t="shared" si="163"/>
        <v>0</v>
      </c>
      <c r="BB155" s="27">
        <f t="shared" si="163"/>
        <v>0</v>
      </c>
      <c r="BC155" s="27">
        <f t="shared" si="163"/>
        <v>0</v>
      </c>
      <c r="BD155" s="27">
        <f t="shared" si="163"/>
        <v>0</v>
      </c>
      <c r="BE155" s="27">
        <f t="shared" si="163"/>
        <v>0</v>
      </c>
      <c r="BF155" s="27">
        <f t="shared" si="163"/>
        <v>0</v>
      </c>
      <c r="BG155" s="27">
        <f t="shared" si="163"/>
        <v>0</v>
      </c>
      <c r="BH155" s="27">
        <f t="shared" si="163"/>
        <v>0</v>
      </c>
      <c r="BI155" s="27">
        <f t="shared" si="163"/>
        <v>0</v>
      </c>
      <c r="BJ155" s="27">
        <f t="shared" si="163"/>
        <v>0</v>
      </c>
      <c r="BK155" s="27">
        <f t="shared" si="163"/>
        <v>0</v>
      </c>
      <c r="BL155" s="27">
        <f t="shared" si="163"/>
        <v>0</v>
      </c>
      <c r="BM155" s="27">
        <f t="shared" si="163"/>
        <v>0</v>
      </c>
    </row>
    <row r="156" spans="2:65" x14ac:dyDescent="0.25">
      <c r="B156" t="str">
        <f t="shared" si="164"/>
        <v>COSTI D'IMPIANTO E AMPLIAMENTO</v>
      </c>
      <c r="C156" s="58"/>
      <c r="F156" s="27"/>
      <c r="G156" s="27"/>
      <c r="H156" s="27"/>
      <c r="I156" s="27"/>
      <c r="J156" s="27"/>
      <c r="K156" s="27"/>
      <c r="L156" s="27"/>
      <c r="M156" s="27">
        <f t="shared" si="163"/>
        <v>0</v>
      </c>
      <c r="N156" s="27">
        <f t="shared" si="163"/>
        <v>0</v>
      </c>
      <c r="O156" s="27">
        <f t="shared" si="163"/>
        <v>0</v>
      </c>
      <c r="P156" s="27">
        <f t="shared" si="163"/>
        <v>0</v>
      </c>
      <c r="Q156" s="27">
        <f t="shared" si="163"/>
        <v>0</v>
      </c>
      <c r="R156" s="27">
        <f t="shared" si="163"/>
        <v>0</v>
      </c>
      <c r="S156" s="27">
        <f t="shared" si="163"/>
        <v>0</v>
      </c>
      <c r="T156" s="27">
        <f t="shared" si="163"/>
        <v>0</v>
      </c>
      <c r="U156" s="27">
        <f t="shared" si="163"/>
        <v>0</v>
      </c>
      <c r="V156" s="27">
        <f t="shared" si="163"/>
        <v>0</v>
      </c>
      <c r="W156" s="27">
        <f t="shared" si="163"/>
        <v>0</v>
      </c>
      <c r="X156" s="27">
        <f t="shared" si="163"/>
        <v>0</v>
      </c>
      <c r="Y156" s="27">
        <f t="shared" si="163"/>
        <v>0</v>
      </c>
      <c r="Z156" s="27">
        <f t="shared" si="163"/>
        <v>0</v>
      </c>
      <c r="AA156" s="27">
        <f t="shared" si="163"/>
        <v>0</v>
      </c>
      <c r="AB156" s="27">
        <f t="shared" si="163"/>
        <v>0</v>
      </c>
      <c r="AC156" s="27">
        <f t="shared" si="163"/>
        <v>0</v>
      </c>
      <c r="AD156" s="27">
        <f t="shared" si="163"/>
        <v>0</v>
      </c>
      <c r="AE156" s="27">
        <f t="shared" si="163"/>
        <v>0</v>
      </c>
      <c r="AF156" s="27">
        <f t="shared" si="163"/>
        <v>0</v>
      </c>
      <c r="AG156" s="27">
        <f t="shared" si="163"/>
        <v>0</v>
      </c>
      <c r="AH156" s="27">
        <f t="shared" si="163"/>
        <v>0</v>
      </c>
      <c r="AI156" s="27">
        <f t="shared" si="163"/>
        <v>0</v>
      </c>
      <c r="AJ156" s="27">
        <f t="shared" si="163"/>
        <v>0</v>
      </c>
      <c r="AK156" s="27">
        <f t="shared" si="163"/>
        <v>0</v>
      </c>
      <c r="AL156" s="27">
        <f t="shared" si="163"/>
        <v>0</v>
      </c>
      <c r="AM156" s="27">
        <f t="shared" si="163"/>
        <v>0</v>
      </c>
      <c r="AN156" s="27">
        <f t="shared" si="163"/>
        <v>0</v>
      </c>
      <c r="AO156" s="27">
        <f t="shared" si="163"/>
        <v>0</v>
      </c>
      <c r="AP156" s="27">
        <f t="shared" si="163"/>
        <v>0</v>
      </c>
      <c r="AQ156" s="27">
        <f t="shared" si="163"/>
        <v>0</v>
      </c>
      <c r="AR156" s="27">
        <f t="shared" si="163"/>
        <v>0</v>
      </c>
      <c r="AS156" s="27">
        <f t="shared" si="163"/>
        <v>0</v>
      </c>
      <c r="AT156" s="27">
        <f t="shared" si="163"/>
        <v>0</v>
      </c>
      <c r="AU156" s="27">
        <f t="shared" si="163"/>
        <v>0</v>
      </c>
      <c r="AV156" s="27">
        <f t="shared" si="163"/>
        <v>0</v>
      </c>
      <c r="AW156" s="27">
        <f t="shared" si="163"/>
        <v>0</v>
      </c>
      <c r="AX156" s="27">
        <f t="shared" si="163"/>
        <v>0</v>
      </c>
      <c r="AY156" s="27">
        <f t="shared" si="163"/>
        <v>0</v>
      </c>
      <c r="AZ156" s="27">
        <f t="shared" si="163"/>
        <v>0</v>
      </c>
      <c r="BA156" s="27">
        <f t="shared" si="163"/>
        <v>0</v>
      </c>
      <c r="BB156" s="27">
        <f t="shared" si="163"/>
        <v>0</v>
      </c>
      <c r="BC156" s="27">
        <f t="shared" si="163"/>
        <v>0</v>
      </c>
      <c r="BD156" s="27">
        <f t="shared" si="163"/>
        <v>0</v>
      </c>
      <c r="BE156" s="27">
        <f t="shared" si="163"/>
        <v>0</v>
      </c>
      <c r="BF156" s="27">
        <f t="shared" si="163"/>
        <v>0</v>
      </c>
      <c r="BG156" s="27">
        <f t="shared" si="163"/>
        <v>0</v>
      </c>
      <c r="BH156" s="27">
        <f t="shared" si="163"/>
        <v>0</v>
      </c>
      <c r="BI156" s="27">
        <f t="shared" si="163"/>
        <v>0</v>
      </c>
      <c r="BJ156" s="27">
        <f t="shared" si="163"/>
        <v>0</v>
      </c>
      <c r="BK156" s="27">
        <f t="shared" si="163"/>
        <v>0</v>
      </c>
      <c r="BL156" s="27">
        <f t="shared" si="163"/>
        <v>0</v>
      </c>
      <c r="BM156" s="27">
        <f t="shared" si="163"/>
        <v>0</v>
      </c>
    </row>
    <row r="157" spans="2:65" x14ac:dyDescent="0.25">
      <c r="B157" t="str">
        <f t="shared" si="164"/>
        <v>FEE D'INGRESSO</v>
      </c>
      <c r="C157" s="58"/>
      <c r="F157" s="27"/>
      <c r="G157" s="27"/>
      <c r="H157" s="27"/>
      <c r="I157" s="27"/>
      <c r="J157" s="27"/>
      <c r="K157" s="27"/>
      <c r="L157" s="27"/>
      <c r="M157" s="27">
        <f t="shared" si="163"/>
        <v>0</v>
      </c>
      <c r="N157" s="27">
        <f t="shared" si="163"/>
        <v>0</v>
      </c>
      <c r="O157" s="27">
        <f t="shared" si="163"/>
        <v>0</v>
      </c>
      <c r="P157" s="27">
        <f t="shared" si="163"/>
        <v>0</v>
      </c>
      <c r="Q157" s="27">
        <f t="shared" si="163"/>
        <v>0</v>
      </c>
      <c r="R157" s="27">
        <f t="shared" si="163"/>
        <v>0</v>
      </c>
      <c r="S157" s="27">
        <f t="shared" si="163"/>
        <v>0</v>
      </c>
      <c r="T157" s="27">
        <f t="shared" si="163"/>
        <v>0</v>
      </c>
      <c r="U157" s="27">
        <f t="shared" si="163"/>
        <v>0</v>
      </c>
      <c r="V157" s="27">
        <f t="shared" si="163"/>
        <v>0</v>
      </c>
      <c r="W157" s="27">
        <f t="shared" si="163"/>
        <v>0</v>
      </c>
      <c r="X157" s="27">
        <f t="shared" si="163"/>
        <v>0</v>
      </c>
      <c r="Y157" s="27">
        <f t="shared" si="163"/>
        <v>0</v>
      </c>
      <c r="Z157" s="27">
        <f t="shared" si="163"/>
        <v>0</v>
      </c>
      <c r="AA157" s="27">
        <f t="shared" si="163"/>
        <v>0</v>
      </c>
      <c r="AB157" s="27">
        <f t="shared" si="163"/>
        <v>0</v>
      </c>
      <c r="AC157" s="27">
        <f t="shared" si="163"/>
        <v>0</v>
      </c>
      <c r="AD157" s="27">
        <f t="shared" si="163"/>
        <v>0</v>
      </c>
      <c r="AE157" s="27">
        <f t="shared" si="163"/>
        <v>0</v>
      </c>
      <c r="AF157" s="27">
        <f t="shared" si="163"/>
        <v>0</v>
      </c>
      <c r="AG157" s="27">
        <f t="shared" si="163"/>
        <v>0</v>
      </c>
      <c r="AH157" s="27">
        <f t="shared" si="163"/>
        <v>0</v>
      </c>
      <c r="AI157" s="27">
        <f t="shared" si="163"/>
        <v>0</v>
      </c>
      <c r="AJ157" s="27">
        <f t="shared" si="163"/>
        <v>0</v>
      </c>
      <c r="AK157" s="27">
        <f t="shared" si="163"/>
        <v>0</v>
      </c>
      <c r="AL157" s="27">
        <f t="shared" si="163"/>
        <v>0</v>
      </c>
      <c r="AM157" s="27">
        <f t="shared" si="163"/>
        <v>0</v>
      </c>
      <c r="AN157" s="27">
        <f t="shared" si="163"/>
        <v>0</v>
      </c>
      <c r="AO157" s="27">
        <f t="shared" si="163"/>
        <v>0</v>
      </c>
      <c r="AP157" s="27">
        <f t="shared" si="163"/>
        <v>0</v>
      </c>
      <c r="AQ157" s="27">
        <f t="shared" si="163"/>
        <v>0</v>
      </c>
      <c r="AR157" s="27">
        <f t="shared" si="163"/>
        <v>0</v>
      </c>
      <c r="AS157" s="27">
        <f t="shared" si="163"/>
        <v>0</v>
      </c>
      <c r="AT157" s="27">
        <f t="shared" si="163"/>
        <v>0</v>
      </c>
      <c r="AU157" s="27">
        <f t="shared" si="163"/>
        <v>0</v>
      </c>
      <c r="AV157" s="27">
        <f t="shared" si="163"/>
        <v>0</v>
      </c>
      <c r="AW157" s="27">
        <f t="shared" si="163"/>
        <v>0</v>
      </c>
      <c r="AX157" s="27">
        <f t="shared" si="163"/>
        <v>0</v>
      </c>
      <c r="AY157" s="27">
        <f t="shared" si="163"/>
        <v>0</v>
      </c>
      <c r="AZ157" s="27">
        <f t="shared" si="163"/>
        <v>0</v>
      </c>
      <c r="BA157" s="27">
        <f t="shared" si="163"/>
        <v>0</v>
      </c>
      <c r="BB157" s="27">
        <f t="shared" si="163"/>
        <v>0</v>
      </c>
      <c r="BC157" s="27">
        <f t="shared" si="163"/>
        <v>0</v>
      </c>
      <c r="BD157" s="27">
        <f t="shared" ref="BD157:BM157" si="165">+BC157+BD150</f>
        <v>0</v>
      </c>
      <c r="BE157" s="27">
        <f t="shared" si="165"/>
        <v>0</v>
      </c>
      <c r="BF157" s="27">
        <f t="shared" si="165"/>
        <v>0</v>
      </c>
      <c r="BG157" s="27">
        <f t="shared" si="165"/>
        <v>0</v>
      </c>
      <c r="BH157" s="27">
        <f t="shared" si="165"/>
        <v>0</v>
      </c>
      <c r="BI157" s="27">
        <f t="shared" si="165"/>
        <v>0</v>
      </c>
      <c r="BJ157" s="27">
        <f t="shared" si="165"/>
        <v>0</v>
      </c>
      <c r="BK157" s="27">
        <f t="shared" si="165"/>
        <v>0</v>
      </c>
      <c r="BL157" s="27">
        <f t="shared" si="165"/>
        <v>0</v>
      </c>
      <c r="BM157" s="27">
        <f t="shared" si="165"/>
        <v>0</v>
      </c>
    </row>
    <row r="158" spans="2:65" x14ac:dyDescent="0.25">
      <c r="B158" t="str">
        <f>+B151</f>
        <v>ALTRE IMM.NI IMMATERIALI</v>
      </c>
      <c r="C158" s="58"/>
      <c r="F158" s="27"/>
      <c r="G158" s="27"/>
      <c r="H158" s="27"/>
      <c r="I158" s="27"/>
      <c r="J158" s="27"/>
      <c r="K158" s="27"/>
      <c r="L158" s="27"/>
      <c r="M158" s="27">
        <f t="shared" ref="M158:BM158" si="166">+L158+M151</f>
        <v>0</v>
      </c>
      <c r="N158" s="27">
        <f t="shared" si="166"/>
        <v>0</v>
      </c>
      <c r="O158" s="27">
        <f t="shared" si="166"/>
        <v>0</v>
      </c>
      <c r="P158" s="27">
        <f t="shared" si="166"/>
        <v>0</v>
      </c>
      <c r="Q158" s="27">
        <f t="shared" si="166"/>
        <v>0</v>
      </c>
      <c r="R158" s="27">
        <f t="shared" si="166"/>
        <v>0</v>
      </c>
      <c r="S158" s="27">
        <f t="shared" si="166"/>
        <v>0</v>
      </c>
      <c r="T158" s="27">
        <f t="shared" si="166"/>
        <v>0</v>
      </c>
      <c r="U158" s="27">
        <f t="shared" si="166"/>
        <v>0</v>
      </c>
      <c r="V158" s="27">
        <f t="shared" si="166"/>
        <v>0</v>
      </c>
      <c r="W158" s="27">
        <f t="shared" si="166"/>
        <v>0</v>
      </c>
      <c r="X158" s="27">
        <f t="shared" si="166"/>
        <v>0</v>
      </c>
      <c r="Y158" s="27">
        <f t="shared" si="166"/>
        <v>0</v>
      </c>
      <c r="Z158" s="27">
        <f t="shared" si="166"/>
        <v>0</v>
      </c>
      <c r="AA158" s="27">
        <f t="shared" si="166"/>
        <v>0</v>
      </c>
      <c r="AB158" s="27">
        <f t="shared" si="166"/>
        <v>0</v>
      </c>
      <c r="AC158" s="27">
        <f t="shared" si="166"/>
        <v>0</v>
      </c>
      <c r="AD158" s="27">
        <f t="shared" si="166"/>
        <v>0</v>
      </c>
      <c r="AE158" s="27">
        <f t="shared" si="166"/>
        <v>0</v>
      </c>
      <c r="AF158" s="27">
        <f t="shared" si="166"/>
        <v>0</v>
      </c>
      <c r="AG158" s="27">
        <f t="shared" si="166"/>
        <v>0</v>
      </c>
      <c r="AH158" s="27">
        <f t="shared" si="166"/>
        <v>0</v>
      </c>
      <c r="AI158" s="27">
        <f t="shared" si="166"/>
        <v>0</v>
      </c>
      <c r="AJ158" s="27">
        <f t="shared" si="166"/>
        <v>0</v>
      </c>
      <c r="AK158" s="27">
        <f t="shared" si="166"/>
        <v>0</v>
      </c>
      <c r="AL158" s="27">
        <f t="shared" si="166"/>
        <v>0</v>
      </c>
      <c r="AM158" s="27">
        <f t="shared" si="166"/>
        <v>0</v>
      </c>
      <c r="AN158" s="27">
        <f t="shared" si="166"/>
        <v>0</v>
      </c>
      <c r="AO158" s="27">
        <f t="shared" si="166"/>
        <v>0</v>
      </c>
      <c r="AP158" s="27">
        <f t="shared" si="166"/>
        <v>0</v>
      </c>
      <c r="AQ158" s="27">
        <f t="shared" si="166"/>
        <v>0</v>
      </c>
      <c r="AR158" s="27">
        <f t="shared" si="166"/>
        <v>0</v>
      </c>
      <c r="AS158" s="27">
        <f t="shared" si="166"/>
        <v>0</v>
      </c>
      <c r="AT158" s="27">
        <f t="shared" si="166"/>
        <v>0</v>
      </c>
      <c r="AU158" s="27">
        <f t="shared" si="166"/>
        <v>0</v>
      </c>
      <c r="AV158" s="27">
        <f t="shared" si="166"/>
        <v>0</v>
      </c>
      <c r="AW158" s="27">
        <f t="shared" si="166"/>
        <v>0</v>
      </c>
      <c r="AX158" s="27">
        <f t="shared" si="166"/>
        <v>0</v>
      </c>
      <c r="AY158" s="27">
        <f t="shared" si="166"/>
        <v>0</v>
      </c>
      <c r="AZ158" s="27">
        <f t="shared" si="166"/>
        <v>0</v>
      </c>
      <c r="BA158" s="27">
        <f t="shared" si="166"/>
        <v>0</v>
      </c>
      <c r="BB158" s="27">
        <f t="shared" si="166"/>
        <v>0</v>
      </c>
      <c r="BC158" s="27">
        <f t="shared" si="166"/>
        <v>0</v>
      </c>
      <c r="BD158" s="27">
        <f t="shared" si="166"/>
        <v>0</v>
      </c>
      <c r="BE158" s="27">
        <f t="shared" si="166"/>
        <v>0</v>
      </c>
      <c r="BF158" s="27">
        <f t="shared" si="166"/>
        <v>0</v>
      </c>
      <c r="BG158" s="27">
        <f t="shared" si="166"/>
        <v>0</v>
      </c>
      <c r="BH158" s="27">
        <f t="shared" si="166"/>
        <v>0</v>
      </c>
      <c r="BI158" s="27">
        <f t="shared" si="166"/>
        <v>0</v>
      </c>
      <c r="BJ158" s="27">
        <f t="shared" si="166"/>
        <v>0</v>
      </c>
      <c r="BK158" s="27">
        <f t="shared" si="166"/>
        <v>0</v>
      </c>
      <c r="BL158" s="27">
        <f t="shared" si="166"/>
        <v>0</v>
      </c>
      <c r="BM158" s="27">
        <f t="shared" si="166"/>
        <v>0</v>
      </c>
    </row>
    <row r="160" spans="2:65" ht="30" x14ac:dyDescent="0.25">
      <c r="C160" s="57" t="s">
        <v>159</v>
      </c>
      <c r="F160" s="57" t="s">
        <v>160</v>
      </c>
      <c r="G160" s="57" t="s">
        <v>160</v>
      </c>
      <c r="H160" s="57" t="s">
        <v>160</v>
      </c>
      <c r="I160" s="57" t="s">
        <v>160</v>
      </c>
      <c r="J160" s="57" t="s">
        <v>160</v>
      </c>
      <c r="K160" s="57" t="s">
        <v>160</v>
      </c>
      <c r="L160" s="57" t="s">
        <v>160</v>
      </c>
      <c r="M160" s="57" t="s">
        <v>160</v>
      </c>
      <c r="N160" s="57" t="s">
        <v>160</v>
      </c>
      <c r="O160" s="57" t="s">
        <v>160</v>
      </c>
      <c r="P160" s="57" t="s">
        <v>160</v>
      </c>
      <c r="Q160" s="57" t="s">
        <v>160</v>
      </c>
      <c r="R160" s="57" t="s">
        <v>160</v>
      </c>
      <c r="S160" s="57" t="s">
        <v>160</v>
      </c>
      <c r="T160" s="57" t="s">
        <v>160</v>
      </c>
      <c r="U160" s="57" t="s">
        <v>160</v>
      </c>
      <c r="V160" s="57" t="s">
        <v>160</v>
      </c>
      <c r="W160" s="57" t="s">
        <v>160</v>
      </c>
      <c r="X160" s="57" t="s">
        <v>160</v>
      </c>
      <c r="Y160" s="57" t="s">
        <v>160</v>
      </c>
      <c r="Z160" s="57" t="s">
        <v>160</v>
      </c>
      <c r="AA160" s="57" t="s">
        <v>160</v>
      </c>
      <c r="AB160" s="57" t="s">
        <v>160</v>
      </c>
      <c r="AC160" s="57" t="s">
        <v>160</v>
      </c>
      <c r="AD160" s="57" t="s">
        <v>160</v>
      </c>
      <c r="AE160" s="57" t="s">
        <v>160</v>
      </c>
      <c r="AF160" s="57" t="s">
        <v>160</v>
      </c>
      <c r="AG160" s="57" t="s">
        <v>160</v>
      </c>
      <c r="AH160" s="57" t="s">
        <v>160</v>
      </c>
      <c r="AI160" s="57" t="s">
        <v>160</v>
      </c>
      <c r="AJ160" s="57" t="s">
        <v>160</v>
      </c>
      <c r="AK160" s="57" t="s">
        <v>160</v>
      </c>
      <c r="AL160" s="57" t="s">
        <v>160</v>
      </c>
      <c r="AM160" s="57" t="s">
        <v>160</v>
      </c>
      <c r="AN160" s="57" t="s">
        <v>160</v>
      </c>
      <c r="AO160" s="57" t="s">
        <v>160</v>
      </c>
      <c r="AP160" s="57" t="s">
        <v>160</v>
      </c>
      <c r="AQ160" s="57" t="s">
        <v>160</v>
      </c>
      <c r="AR160" s="57" t="s">
        <v>160</v>
      </c>
      <c r="AS160" s="57" t="s">
        <v>160</v>
      </c>
      <c r="AT160" s="57" t="s">
        <v>160</v>
      </c>
      <c r="AU160" s="57" t="s">
        <v>160</v>
      </c>
      <c r="AV160" s="57" t="s">
        <v>160</v>
      </c>
      <c r="AW160" s="57" t="s">
        <v>160</v>
      </c>
      <c r="AX160" s="57" t="s">
        <v>160</v>
      </c>
      <c r="AY160" s="57" t="s">
        <v>160</v>
      </c>
      <c r="AZ160" s="57" t="s">
        <v>160</v>
      </c>
      <c r="BA160" s="57" t="s">
        <v>160</v>
      </c>
      <c r="BB160" s="57" t="s">
        <v>160</v>
      </c>
      <c r="BC160" s="57" t="s">
        <v>160</v>
      </c>
      <c r="BD160" s="57" t="s">
        <v>160</v>
      </c>
      <c r="BE160" s="57" t="s">
        <v>160</v>
      </c>
      <c r="BF160" s="57" t="s">
        <v>160</v>
      </c>
      <c r="BG160" s="57" t="s">
        <v>160</v>
      </c>
      <c r="BH160" s="57" t="s">
        <v>160</v>
      </c>
      <c r="BI160" s="57" t="s">
        <v>160</v>
      </c>
      <c r="BJ160" s="57" t="s">
        <v>160</v>
      </c>
      <c r="BK160" s="57" t="s">
        <v>160</v>
      </c>
      <c r="BL160" s="57" t="s">
        <v>160</v>
      </c>
      <c r="BM160" s="57" t="s">
        <v>160</v>
      </c>
    </row>
    <row r="161" spans="2:65" x14ac:dyDescent="0.25">
      <c r="B161" t="str">
        <f>+B146</f>
        <v>FABBRICATI</v>
      </c>
      <c r="C161" s="58">
        <f>+C146</f>
        <v>0.25</v>
      </c>
      <c r="F161" s="27"/>
      <c r="G161" s="27"/>
      <c r="H161" s="27"/>
      <c r="I161" s="27"/>
      <c r="J161" s="27"/>
      <c r="K161" s="27"/>
      <c r="L161" s="27"/>
      <c r="M161" s="27"/>
      <c r="N161" s="27">
        <f>+IF(M168=$N$5,0,1)*(SUM($N$5)*$C161)/12</f>
        <v>0</v>
      </c>
      <c r="O161" s="27">
        <f t="shared" ref="O161:BM161" si="167">+IF(N168=$N$5,0,1)*(SUM($N$5)*$C161)/12</f>
        <v>0</v>
      </c>
      <c r="P161" s="27">
        <f t="shared" si="167"/>
        <v>0</v>
      </c>
      <c r="Q161" s="27">
        <f t="shared" si="167"/>
        <v>0</v>
      </c>
      <c r="R161" s="27">
        <f t="shared" si="167"/>
        <v>0</v>
      </c>
      <c r="S161" s="27">
        <f t="shared" si="167"/>
        <v>0</v>
      </c>
      <c r="T161" s="27">
        <f t="shared" si="167"/>
        <v>0</v>
      </c>
      <c r="U161" s="27">
        <f t="shared" si="167"/>
        <v>0</v>
      </c>
      <c r="V161" s="27">
        <f t="shared" si="167"/>
        <v>0</v>
      </c>
      <c r="W161" s="27">
        <f t="shared" si="167"/>
        <v>0</v>
      </c>
      <c r="X161" s="27">
        <f t="shared" si="167"/>
        <v>0</v>
      </c>
      <c r="Y161" s="27">
        <f t="shared" si="167"/>
        <v>0</v>
      </c>
      <c r="Z161" s="27">
        <f t="shared" si="167"/>
        <v>0</v>
      </c>
      <c r="AA161" s="27">
        <f t="shared" si="167"/>
        <v>0</v>
      </c>
      <c r="AB161" s="27">
        <f t="shared" si="167"/>
        <v>0</v>
      </c>
      <c r="AC161" s="27">
        <f t="shared" si="167"/>
        <v>0</v>
      </c>
      <c r="AD161" s="27">
        <f t="shared" si="167"/>
        <v>0</v>
      </c>
      <c r="AE161" s="27">
        <f t="shared" si="167"/>
        <v>0</v>
      </c>
      <c r="AF161" s="27">
        <f t="shared" si="167"/>
        <v>0</v>
      </c>
      <c r="AG161" s="27">
        <f t="shared" si="167"/>
        <v>0</v>
      </c>
      <c r="AH161" s="27">
        <f t="shared" si="167"/>
        <v>0</v>
      </c>
      <c r="AI161" s="27">
        <f t="shared" si="167"/>
        <v>0</v>
      </c>
      <c r="AJ161" s="27">
        <f t="shared" si="167"/>
        <v>0</v>
      </c>
      <c r="AK161" s="27">
        <f t="shared" si="167"/>
        <v>0</v>
      </c>
      <c r="AL161" s="27">
        <f t="shared" si="167"/>
        <v>0</v>
      </c>
      <c r="AM161" s="27">
        <f t="shared" si="167"/>
        <v>0</v>
      </c>
      <c r="AN161" s="27">
        <f t="shared" si="167"/>
        <v>0</v>
      </c>
      <c r="AO161" s="27">
        <f t="shared" si="167"/>
        <v>0</v>
      </c>
      <c r="AP161" s="27">
        <f t="shared" si="167"/>
        <v>0</v>
      </c>
      <c r="AQ161" s="27">
        <f t="shared" si="167"/>
        <v>0</v>
      </c>
      <c r="AR161" s="27">
        <f t="shared" si="167"/>
        <v>0</v>
      </c>
      <c r="AS161" s="27">
        <f t="shared" si="167"/>
        <v>0</v>
      </c>
      <c r="AT161" s="27">
        <f t="shared" si="167"/>
        <v>0</v>
      </c>
      <c r="AU161" s="27">
        <f t="shared" si="167"/>
        <v>0</v>
      </c>
      <c r="AV161" s="27">
        <f t="shared" si="167"/>
        <v>0</v>
      </c>
      <c r="AW161" s="27">
        <f t="shared" si="167"/>
        <v>0</v>
      </c>
      <c r="AX161" s="27">
        <f t="shared" si="167"/>
        <v>0</v>
      </c>
      <c r="AY161" s="27">
        <f t="shared" si="167"/>
        <v>0</v>
      </c>
      <c r="AZ161" s="27">
        <f t="shared" si="167"/>
        <v>0</v>
      </c>
      <c r="BA161" s="27">
        <f t="shared" si="167"/>
        <v>0</v>
      </c>
      <c r="BB161" s="27">
        <f t="shared" si="167"/>
        <v>0</v>
      </c>
      <c r="BC161" s="27">
        <f t="shared" si="167"/>
        <v>0</v>
      </c>
      <c r="BD161" s="27">
        <f t="shared" si="167"/>
        <v>0</v>
      </c>
      <c r="BE161" s="27">
        <f t="shared" si="167"/>
        <v>0</v>
      </c>
      <c r="BF161" s="27">
        <f t="shared" si="167"/>
        <v>0</v>
      </c>
      <c r="BG161" s="27">
        <f t="shared" si="167"/>
        <v>0</v>
      </c>
      <c r="BH161" s="27">
        <f t="shared" si="167"/>
        <v>0</v>
      </c>
      <c r="BI161" s="27">
        <f t="shared" si="167"/>
        <v>0</v>
      </c>
      <c r="BJ161" s="27">
        <f t="shared" si="167"/>
        <v>0</v>
      </c>
      <c r="BK161" s="27">
        <f t="shared" si="167"/>
        <v>0</v>
      </c>
      <c r="BL161" s="27">
        <f t="shared" si="167"/>
        <v>0</v>
      </c>
      <c r="BM161" s="27">
        <f t="shared" si="167"/>
        <v>0</v>
      </c>
    </row>
    <row r="162" spans="2:65" x14ac:dyDescent="0.25">
      <c r="B162" t="str">
        <f t="shared" ref="B162:C166" si="168">+B147</f>
        <v>IMPIANTI E MACCHINARI</v>
      </c>
      <c r="C162" s="58">
        <f t="shared" si="168"/>
        <v>0.1</v>
      </c>
      <c r="F162" s="27"/>
      <c r="G162" s="27"/>
      <c r="H162" s="27"/>
      <c r="I162" s="27"/>
      <c r="J162" s="27"/>
      <c r="K162" s="27"/>
      <c r="L162" s="27"/>
      <c r="M162" s="27"/>
      <c r="N162" s="27">
        <f>+IF(M169=$N$6,0,1)*(SUM($N$6)*$C162)/12</f>
        <v>0</v>
      </c>
      <c r="O162" s="27">
        <f t="shared" ref="O162:BM162" si="169">+IF(N169=$N$6,0,1)*(SUM($N$6)*$C162)/12</f>
        <v>0</v>
      </c>
      <c r="P162" s="27">
        <f t="shared" si="169"/>
        <v>0</v>
      </c>
      <c r="Q162" s="27">
        <f t="shared" si="169"/>
        <v>0</v>
      </c>
      <c r="R162" s="27">
        <f t="shared" si="169"/>
        <v>0</v>
      </c>
      <c r="S162" s="27">
        <f t="shared" si="169"/>
        <v>0</v>
      </c>
      <c r="T162" s="27">
        <f t="shared" si="169"/>
        <v>0</v>
      </c>
      <c r="U162" s="27">
        <f t="shared" si="169"/>
        <v>0</v>
      </c>
      <c r="V162" s="27">
        <f t="shared" si="169"/>
        <v>0</v>
      </c>
      <c r="W162" s="27">
        <f t="shared" si="169"/>
        <v>0</v>
      </c>
      <c r="X162" s="27">
        <f t="shared" si="169"/>
        <v>0</v>
      </c>
      <c r="Y162" s="27">
        <f t="shared" si="169"/>
        <v>0</v>
      </c>
      <c r="Z162" s="27">
        <f t="shared" si="169"/>
        <v>0</v>
      </c>
      <c r="AA162" s="27">
        <f t="shared" si="169"/>
        <v>0</v>
      </c>
      <c r="AB162" s="27">
        <f t="shared" si="169"/>
        <v>0</v>
      </c>
      <c r="AC162" s="27">
        <f t="shared" si="169"/>
        <v>0</v>
      </c>
      <c r="AD162" s="27">
        <f t="shared" si="169"/>
        <v>0</v>
      </c>
      <c r="AE162" s="27">
        <f t="shared" si="169"/>
        <v>0</v>
      </c>
      <c r="AF162" s="27">
        <f t="shared" si="169"/>
        <v>0</v>
      </c>
      <c r="AG162" s="27">
        <f t="shared" si="169"/>
        <v>0</v>
      </c>
      <c r="AH162" s="27">
        <f t="shared" si="169"/>
        <v>0</v>
      </c>
      <c r="AI162" s="27">
        <f t="shared" si="169"/>
        <v>0</v>
      </c>
      <c r="AJ162" s="27">
        <f t="shared" si="169"/>
        <v>0</v>
      </c>
      <c r="AK162" s="27">
        <f t="shared" si="169"/>
        <v>0</v>
      </c>
      <c r="AL162" s="27">
        <f t="shared" si="169"/>
        <v>0</v>
      </c>
      <c r="AM162" s="27">
        <f t="shared" si="169"/>
        <v>0</v>
      </c>
      <c r="AN162" s="27">
        <f t="shared" si="169"/>
        <v>0</v>
      </c>
      <c r="AO162" s="27">
        <f t="shared" si="169"/>
        <v>0</v>
      </c>
      <c r="AP162" s="27">
        <f t="shared" si="169"/>
        <v>0</v>
      </c>
      <c r="AQ162" s="27">
        <f t="shared" si="169"/>
        <v>0</v>
      </c>
      <c r="AR162" s="27">
        <f t="shared" si="169"/>
        <v>0</v>
      </c>
      <c r="AS162" s="27">
        <f t="shared" si="169"/>
        <v>0</v>
      </c>
      <c r="AT162" s="27">
        <f t="shared" si="169"/>
        <v>0</v>
      </c>
      <c r="AU162" s="27">
        <f t="shared" si="169"/>
        <v>0</v>
      </c>
      <c r="AV162" s="27">
        <f t="shared" si="169"/>
        <v>0</v>
      </c>
      <c r="AW162" s="27">
        <f t="shared" si="169"/>
        <v>0</v>
      </c>
      <c r="AX162" s="27">
        <f t="shared" si="169"/>
        <v>0</v>
      </c>
      <c r="AY162" s="27">
        <f t="shared" si="169"/>
        <v>0</v>
      </c>
      <c r="AZ162" s="27">
        <f t="shared" si="169"/>
        <v>0</v>
      </c>
      <c r="BA162" s="27">
        <f t="shared" si="169"/>
        <v>0</v>
      </c>
      <c r="BB162" s="27">
        <f t="shared" si="169"/>
        <v>0</v>
      </c>
      <c r="BC162" s="27">
        <f t="shared" si="169"/>
        <v>0</v>
      </c>
      <c r="BD162" s="27">
        <f t="shared" si="169"/>
        <v>0</v>
      </c>
      <c r="BE162" s="27">
        <f t="shared" si="169"/>
        <v>0</v>
      </c>
      <c r="BF162" s="27">
        <f t="shared" si="169"/>
        <v>0</v>
      </c>
      <c r="BG162" s="27">
        <f t="shared" si="169"/>
        <v>0</v>
      </c>
      <c r="BH162" s="27">
        <f t="shared" si="169"/>
        <v>0</v>
      </c>
      <c r="BI162" s="27">
        <f t="shared" si="169"/>
        <v>0</v>
      </c>
      <c r="BJ162" s="27">
        <f t="shared" si="169"/>
        <v>0</v>
      </c>
      <c r="BK162" s="27">
        <f t="shared" si="169"/>
        <v>0</v>
      </c>
      <c r="BL162" s="27">
        <f t="shared" si="169"/>
        <v>0</v>
      </c>
      <c r="BM162" s="27">
        <f t="shared" si="169"/>
        <v>0</v>
      </c>
    </row>
    <row r="163" spans="2:65" x14ac:dyDescent="0.25">
      <c r="B163" t="str">
        <f t="shared" si="168"/>
        <v>ATTREZZATURE IND.LI E COMM.LI</v>
      </c>
      <c r="C163" s="58">
        <f t="shared" si="168"/>
        <v>0.2</v>
      </c>
      <c r="F163" s="27"/>
      <c r="G163" s="27"/>
      <c r="H163" s="27"/>
      <c r="I163" s="27"/>
      <c r="J163" s="27"/>
      <c r="K163" s="27"/>
      <c r="L163" s="27"/>
      <c r="M163" s="27"/>
      <c r="N163" s="27">
        <f>+IF(M170=$N$7,0,1)*(SUM($N$7)*$C163)/12</f>
        <v>0</v>
      </c>
      <c r="O163" s="27">
        <f t="shared" ref="O163:BM163" si="170">+IF(N170=$N$7,0,1)*(SUM($N$7)*$C163)/12</f>
        <v>0</v>
      </c>
      <c r="P163" s="27">
        <f t="shared" si="170"/>
        <v>0</v>
      </c>
      <c r="Q163" s="27">
        <f t="shared" si="170"/>
        <v>0</v>
      </c>
      <c r="R163" s="27">
        <f t="shared" si="170"/>
        <v>0</v>
      </c>
      <c r="S163" s="27">
        <f t="shared" si="170"/>
        <v>0</v>
      </c>
      <c r="T163" s="27">
        <f t="shared" si="170"/>
        <v>0</v>
      </c>
      <c r="U163" s="27">
        <f t="shared" si="170"/>
        <v>0</v>
      </c>
      <c r="V163" s="27">
        <f t="shared" si="170"/>
        <v>0</v>
      </c>
      <c r="W163" s="27">
        <f t="shared" si="170"/>
        <v>0</v>
      </c>
      <c r="X163" s="27">
        <f t="shared" si="170"/>
        <v>0</v>
      </c>
      <c r="Y163" s="27">
        <f t="shared" si="170"/>
        <v>0</v>
      </c>
      <c r="Z163" s="27">
        <f t="shared" si="170"/>
        <v>0</v>
      </c>
      <c r="AA163" s="27">
        <f t="shared" si="170"/>
        <v>0</v>
      </c>
      <c r="AB163" s="27">
        <f t="shared" si="170"/>
        <v>0</v>
      </c>
      <c r="AC163" s="27">
        <f t="shared" si="170"/>
        <v>0</v>
      </c>
      <c r="AD163" s="27">
        <f t="shared" si="170"/>
        <v>0</v>
      </c>
      <c r="AE163" s="27">
        <f t="shared" si="170"/>
        <v>0</v>
      </c>
      <c r="AF163" s="27">
        <f t="shared" si="170"/>
        <v>0</v>
      </c>
      <c r="AG163" s="27">
        <f t="shared" si="170"/>
        <v>0</v>
      </c>
      <c r="AH163" s="27">
        <f t="shared" si="170"/>
        <v>0</v>
      </c>
      <c r="AI163" s="27">
        <f t="shared" si="170"/>
        <v>0</v>
      </c>
      <c r="AJ163" s="27">
        <f t="shared" si="170"/>
        <v>0</v>
      </c>
      <c r="AK163" s="27">
        <f t="shared" si="170"/>
        <v>0</v>
      </c>
      <c r="AL163" s="27">
        <f t="shared" si="170"/>
        <v>0</v>
      </c>
      <c r="AM163" s="27">
        <f t="shared" si="170"/>
        <v>0</v>
      </c>
      <c r="AN163" s="27">
        <f t="shared" si="170"/>
        <v>0</v>
      </c>
      <c r="AO163" s="27">
        <f t="shared" si="170"/>
        <v>0</v>
      </c>
      <c r="AP163" s="27">
        <f t="shared" si="170"/>
        <v>0</v>
      </c>
      <c r="AQ163" s="27">
        <f t="shared" si="170"/>
        <v>0</v>
      </c>
      <c r="AR163" s="27">
        <f t="shared" si="170"/>
        <v>0</v>
      </c>
      <c r="AS163" s="27">
        <f t="shared" si="170"/>
        <v>0</v>
      </c>
      <c r="AT163" s="27">
        <f t="shared" si="170"/>
        <v>0</v>
      </c>
      <c r="AU163" s="27">
        <f t="shared" si="170"/>
        <v>0</v>
      </c>
      <c r="AV163" s="27">
        <f t="shared" si="170"/>
        <v>0</v>
      </c>
      <c r="AW163" s="27">
        <f t="shared" si="170"/>
        <v>0</v>
      </c>
      <c r="AX163" s="27">
        <f t="shared" si="170"/>
        <v>0</v>
      </c>
      <c r="AY163" s="27">
        <f t="shared" si="170"/>
        <v>0</v>
      </c>
      <c r="AZ163" s="27">
        <f t="shared" si="170"/>
        <v>0</v>
      </c>
      <c r="BA163" s="27">
        <f t="shared" si="170"/>
        <v>0</v>
      </c>
      <c r="BB163" s="27">
        <f t="shared" si="170"/>
        <v>0</v>
      </c>
      <c r="BC163" s="27">
        <f t="shared" si="170"/>
        <v>0</v>
      </c>
      <c r="BD163" s="27">
        <f t="shared" si="170"/>
        <v>0</v>
      </c>
      <c r="BE163" s="27">
        <f t="shared" si="170"/>
        <v>0</v>
      </c>
      <c r="BF163" s="27">
        <f t="shared" si="170"/>
        <v>0</v>
      </c>
      <c r="BG163" s="27">
        <f t="shared" si="170"/>
        <v>0</v>
      </c>
      <c r="BH163" s="27">
        <f t="shared" si="170"/>
        <v>0</v>
      </c>
      <c r="BI163" s="27">
        <f t="shared" si="170"/>
        <v>0</v>
      </c>
      <c r="BJ163" s="27">
        <f t="shared" si="170"/>
        <v>0</v>
      </c>
      <c r="BK163" s="27">
        <f t="shared" si="170"/>
        <v>0</v>
      </c>
      <c r="BL163" s="27">
        <f t="shared" si="170"/>
        <v>0</v>
      </c>
      <c r="BM163" s="27">
        <f t="shared" si="170"/>
        <v>0</v>
      </c>
    </row>
    <row r="164" spans="2:65" x14ac:dyDescent="0.25">
      <c r="B164" t="str">
        <f t="shared" si="168"/>
        <v>COSTI D'IMPIANTO E AMPLIAMENTO</v>
      </c>
      <c r="C164" s="58">
        <f t="shared" si="168"/>
        <v>0.5</v>
      </c>
      <c r="F164" s="27"/>
      <c r="G164" s="27"/>
      <c r="H164" s="27"/>
      <c r="I164" s="27"/>
      <c r="J164" s="27"/>
      <c r="K164" s="27"/>
      <c r="L164" s="27"/>
      <c r="M164" s="27"/>
      <c r="N164" s="27">
        <f>+IF(M171=$N$8,0,1)*(SUM($N$8)*$C164)/12</f>
        <v>0</v>
      </c>
      <c r="O164" s="27">
        <f t="shared" ref="O164:BM164" si="171">+IF(N171=$N$8,0,1)*(SUM($N$8)*$C164)/12</f>
        <v>0</v>
      </c>
      <c r="P164" s="27">
        <f t="shared" si="171"/>
        <v>0</v>
      </c>
      <c r="Q164" s="27">
        <f t="shared" si="171"/>
        <v>0</v>
      </c>
      <c r="R164" s="27">
        <f t="shared" si="171"/>
        <v>0</v>
      </c>
      <c r="S164" s="27">
        <f t="shared" si="171"/>
        <v>0</v>
      </c>
      <c r="T164" s="27">
        <f t="shared" si="171"/>
        <v>0</v>
      </c>
      <c r="U164" s="27">
        <f t="shared" si="171"/>
        <v>0</v>
      </c>
      <c r="V164" s="27">
        <f t="shared" si="171"/>
        <v>0</v>
      </c>
      <c r="W164" s="27">
        <f t="shared" si="171"/>
        <v>0</v>
      </c>
      <c r="X164" s="27">
        <f t="shared" si="171"/>
        <v>0</v>
      </c>
      <c r="Y164" s="27">
        <f t="shared" si="171"/>
        <v>0</v>
      </c>
      <c r="Z164" s="27">
        <f t="shared" si="171"/>
        <v>0</v>
      </c>
      <c r="AA164" s="27">
        <f t="shared" si="171"/>
        <v>0</v>
      </c>
      <c r="AB164" s="27">
        <f t="shared" si="171"/>
        <v>0</v>
      </c>
      <c r="AC164" s="27">
        <f t="shared" si="171"/>
        <v>0</v>
      </c>
      <c r="AD164" s="27">
        <f t="shared" si="171"/>
        <v>0</v>
      </c>
      <c r="AE164" s="27">
        <f t="shared" si="171"/>
        <v>0</v>
      </c>
      <c r="AF164" s="27">
        <f t="shared" si="171"/>
        <v>0</v>
      </c>
      <c r="AG164" s="27">
        <f t="shared" si="171"/>
        <v>0</v>
      </c>
      <c r="AH164" s="27">
        <f t="shared" si="171"/>
        <v>0</v>
      </c>
      <c r="AI164" s="27">
        <f t="shared" si="171"/>
        <v>0</v>
      </c>
      <c r="AJ164" s="27">
        <f t="shared" si="171"/>
        <v>0</v>
      </c>
      <c r="AK164" s="27">
        <f t="shared" si="171"/>
        <v>0</v>
      </c>
      <c r="AL164" s="27">
        <f t="shared" si="171"/>
        <v>0</v>
      </c>
      <c r="AM164" s="27">
        <f t="shared" si="171"/>
        <v>0</v>
      </c>
      <c r="AN164" s="27">
        <f t="shared" si="171"/>
        <v>0</v>
      </c>
      <c r="AO164" s="27">
        <f t="shared" si="171"/>
        <v>0</v>
      </c>
      <c r="AP164" s="27">
        <f t="shared" si="171"/>
        <v>0</v>
      </c>
      <c r="AQ164" s="27">
        <f t="shared" si="171"/>
        <v>0</v>
      </c>
      <c r="AR164" s="27">
        <f t="shared" si="171"/>
        <v>0</v>
      </c>
      <c r="AS164" s="27">
        <f t="shared" si="171"/>
        <v>0</v>
      </c>
      <c r="AT164" s="27">
        <f t="shared" si="171"/>
        <v>0</v>
      </c>
      <c r="AU164" s="27">
        <f t="shared" si="171"/>
        <v>0</v>
      </c>
      <c r="AV164" s="27">
        <f t="shared" si="171"/>
        <v>0</v>
      </c>
      <c r="AW164" s="27">
        <f t="shared" si="171"/>
        <v>0</v>
      </c>
      <c r="AX164" s="27">
        <f t="shared" si="171"/>
        <v>0</v>
      </c>
      <c r="AY164" s="27">
        <f t="shared" si="171"/>
        <v>0</v>
      </c>
      <c r="AZ164" s="27">
        <f t="shared" si="171"/>
        <v>0</v>
      </c>
      <c r="BA164" s="27">
        <f t="shared" si="171"/>
        <v>0</v>
      </c>
      <c r="BB164" s="27">
        <f t="shared" si="171"/>
        <v>0</v>
      </c>
      <c r="BC164" s="27">
        <f t="shared" si="171"/>
        <v>0</v>
      </c>
      <c r="BD164" s="27">
        <f t="shared" si="171"/>
        <v>0</v>
      </c>
      <c r="BE164" s="27">
        <f t="shared" si="171"/>
        <v>0</v>
      </c>
      <c r="BF164" s="27">
        <f t="shared" si="171"/>
        <v>0</v>
      </c>
      <c r="BG164" s="27">
        <f t="shared" si="171"/>
        <v>0</v>
      </c>
      <c r="BH164" s="27">
        <f t="shared" si="171"/>
        <v>0</v>
      </c>
      <c r="BI164" s="27">
        <f t="shared" si="171"/>
        <v>0</v>
      </c>
      <c r="BJ164" s="27">
        <f t="shared" si="171"/>
        <v>0</v>
      </c>
      <c r="BK164" s="27">
        <f t="shared" si="171"/>
        <v>0</v>
      </c>
      <c r="BL164" s="27">
        <f t="shared" si="171"/>
        <v>0</v>
      </c>
      <c r="BM164" s="27">
        <f t="shared" si="171"/>
        <v>0</v>
      </c>
    </row>
    <row r="165" spans="2:65" x14ac:dyDescent="0.25">
      <c r="B165" t="str">
        <f t="shared" si="168"/>
        <v>FEE D'INGRESSO</v>
      </c>
      <c r="C165" s="58">
        <f t="shared" si="168"/>
        <v>0.2</v>
      </c>
      <c r="F165" s="27"/>
      <c r="G165" s="27"/>
      <c r="H165" s="27"/>
      <c r="I165" s="27"/>
      <c r="J165" s="27"/>
      <c r="K165" s="27"/>
      <c r="L165" s="27"/>
      <c r="M165" s="27"/>
      <c r="N165" s="27">
        <f>+IF(M172=$N$9,0,1)*(SUM($N$9)*$C165)/12</f>
        <v>0</v>
      </c>
      <c r="O165" s="27">
        <f t="shared" ref="O165:BM165" si="172">+IF(N172=$N$9,0,1)*(SUM($N$9)*$C165)/12</f>
        <v>0</v>
      </c>
      <c r="P165" s="27">
        <f t="shared" si="172"/>
        <v>0</v>
      </c>
      <c r="Q165" s="27">
        <f t="shared" si="172"/>
        <v>0</v>
      </c>
      <c r="R165" s="27">
        <f t="shared" si="172"/>
        <v>0</v>
      </c>
      <c r="S165" s="27">
        <f t="shared" si="172"/>
        <v>0</v>
      </c>
      <c r="T165" s="27">
        <f t="shared" si="172"/>
        <v>0</v>
      </c>
      <c r="U165" s="27">
        <f t="shared" si="172"/>
        <v>0</v>
      </c>
      <c r="V165" s="27">
        <f t="shared" si="172"/>
        <v>0</v>
      </c>
      <c r="W165" s="27">
        <f t="shared" si="172"/>
        <v>0</v>
      </c>
      <c r="X165" s="27">
        <f t="shared" si="172"/>
        <v>0</v>
      </c>
      <c r="Y165" s="27">
        <f t="shared" si="172"/>
        <v>0</v>
      </c>
      <c r="Z165" s="27">
        <f t="shared" si="172"/>
        <v>0</v>
      </c>
      <c r="AA165" s="27">
        <f t="shared" si="172"/>
        <v>0</v>
      </c>
      <c r="AB165" s="27">
        <f t="shared" si="172"/>
        <v>0</v>
      </c>
      <c r="AC165" s="27">
        <f t="shared" si="172"/>
        <v>0</v>
      </c>
      <c r="AD165" s="27">
        <f t="shared" si="172"/>
        <v>0</v>
      </c>
      <c r="AE165" s="27">
        <f t="shared" si="172"/>
        <v>0</v>
      </c>
      <c r="AF165" s="27">
        <f t="shared" si="172"/>
        <v>0</v>
      </c>
      <c r="AG165" s="27">
        <f t="shared" si="172"/>
        <v>0</v>
      </c>
      <c r="AH165" s="27">
        <f t="shared" si="172"/>
        <v>0</v>
      </c>
      <c r="AI165" s="27">
        <f t="shared" si="172"/>
        <v>0</v>
      </c>
      <c r="AJ165" s="27">
        <f t="shared" si="172"/>
        <v>0</v>
      </c>
      <c r="AK165" s="27">
        <f t="shared" si="172"/>
        <v>0</v>
      </c>
      <c r="AL165" s="27">
        <f t="shared" si="172"/>
        <v>0</v>
      </c>
      <c r="AM165" s="27">
        <f t="shared" si="172"/>
        <v>0</v>
      </c>
      <c r="AN165" s="27">
        <f t="shared" si="172"/>
        <v>0</v>
      </c>
      <c r="AO165" s="27">
        <f t="shared" si="172"/>
        <v>0</v>
      </c>
      <c r="AP165" s="27">
        <f t="shared" si="172"/>
        <v>0</v>
      </c>
      <c r="AQ165" s="27">
        <f t="shared" si="172"/>
        <v>0</v>
      </c>
      <c r="AR165" s="27">
        <f t="shared" si="172"/>
        <v>0</v>
      </c>
      <c r="AS165" s="27">
        <f t="shared" si="172"/>
        <v>0</v>
      </c>
      <c r="AT165" s="27">
        <f t="shared" si="172"/>
        <v>0</v>
      </c>
      <c r="AU165" s="27">
        <f t="shared" si="172"/>
        <v>0</v>
      </c>
      <c r="AV165" s="27">
        <f t="shared" si="172"/>
        <v>0</v>
      </c>
      <c r="AW165" s="27">
        <f t="shared" si="172"/>
        <v>0</v>
      </c>
      <c r="AX165" s="27">
        <f t="shared" si="172"/>
        <v>0</v>
      </c>
      <c r="AY165" s="27">
        <f t="shared" si="172"/>
        <v>0</v>
      </c>
      <c r="AZ165" s="27">
        <f t="shared" si="172"/>
        <v>0</v>
      </c>
      <c r="BA165" s="27">
        <f t="shared" si="172"/>
        <v>0</v>
      </c>
      <c r="BB165" s="27">
        <f t="shared" si="172"/>
        <v>0</v>
      </c>
      <c r="BC165" s="27">
        <f t="shared" si="172"/>
        <v>0</v>
      </c>
      <c r="BD165" s="27">
        <f t="shared" si="172"/>
        <v>0</v>
      </c>
      <c r="BE165" s="27">
        <f t="shared" si="172"/>
        <v>0</v>
      </c>
      <c r="BF165" s="27">
        <f t="shared" si="172"/>
        <v>0</v>
      </c>
      <c r="BG165" s="27">
        <f t="shared" si="172"/>
        <v>0</v>
      </c>
      <c r="BH165" s="27">
        <f t="shared" si="172"/>
        <v>0</v>
      </c>
      <c r="BI165" s="27">
        <f t="shared" si="172"/>
        <v>0</v>
      </c>
      <c r="BJ165" s="27">
        <f t="shared" si="172"/>
        <v>0</v>
      </c>
      <c r="BK165" s="27">
        <f t="shared" si="172"/>
        <v>0</v>
      </c>
      <c r="BL165" s="27">
        <f t="shared" si="172"/>
        <v>0</v>
      </c>
      <c r="BM165" s="27">
        <f t="shared" si="172"/>
        <v>0</v>
      </c>
    </row>
    <row r="166" spans="2:65" x14ac:dyDescent="0.25">
      <c r="B166" t="str">
        <f t="shared" si="168"/>
        <v>ALTRE IMM.NI IMMATERIALI</v>
      </c>
      <c r="C166" s="58">
        <f t="shared" si="168"/>
        <v>0.25</v>
      </c>
      <c r="F166" s="27"/>
      <c r="G166" s="27"/>
      <c r="H166" s="27"/>
      <c r="I166" s="27"/>
      <c r="J166" s="27"/>
      <c r="K166" s="27"/>
      <c r="L166" s="27"/>
      <c r="M166" s="27"/>
      <c r="N166" s="27">
        <f>+IF(M173=$N$10,0,1)*(SUM($N$10)*$C166)/12</f>
        <v>0</v>
      </c>
      <c r="O166" s="27">
        <f t="shared" ref="O166:BM166" si="173">+IF(N173=$N$10,0,1)*(SUM($N$10)*$C166)/12</f>
        <v>0</v>
      </c>
      <c r="P166" s="27">
        <f t="shared" si="173"/>
        <v>0</v>
      </c>
      <c r="Q166" s="27">
        <f t="shared" si="173"/>
        <v>0</v>
      </c>
      <c r="R166" s="27">
        <f t="shared" si="173"/>
        <v>0</v>
      </c>
      <c r="S166" s="27">
        <f t="shared" si="173"/>
        <v>0</v>
      </c>
      <c r="T166" s="27">
        <f t="shared" si="173"/>
        <v>0</v>
      </c>
      <c r="U166" s="27">
        <f t="shared" si="173"/>
        <v>0</v>
      </c>
      <c r="V166" s="27">
        <f t="shared" si="173"/>
        <v>0</v>
      </c>
      <c r="W166" s="27">
        <f t="shared" si="173"/>
        <v>0</v>
      </c>
      <c r="X166" s="27">
        <f t="shared" si="173"/>
        <v>0</v>
      </c>
      <c r="Y166" s="27">
        <f t="shared" si="173"/>
        <v>0</v>
      </c>
      <c r="Z166" s="27">
        <f t="shared" si="173"/>
        <v>0</v>
      </c>
      <c r="AA166" s="27">
        <f t="shared" si="173"/>
        <v>0</v>
      </c>
      <c r="AB166" s="27">
        <f t="shared" si="173"/>
        <v>0</v>
      </c>
      <c r="AC166" s="27">
        <f t="shared" si="173"/>
        <v>0</v>
      </c>
      <c r="AD166" s="27">
        <f t="shared" si="173"/>
        <v>0</v>
      </c>
      <c r="AE166" s="27">
        <f t="shared" si="173"/>
        <v>0</v>
      </c>
      <c r="AF166" s="27">
        <f t="shared" si="173"/>
        <v>0</v>
      </c>
      <c r="AG166" s="27">
        <f t="shared" si="173"/>
        <v>0</v>
      </c>
      <c r="AH166" s="27">
        <f t="shared" si="173"/>
        <v>0</v>
      </c>
      <c r="AI166" s="27">
        <f t="shared" si="173"/>
        <v>0</v>
      </c>
      <c r="AJ166" s="27">
        <f t="shared" si="173"/>
        <v>0</v>
      </c>
      <c r="AK166" s="27">
        <f t="shared" si="173"/>
        <v>0</v>
      </c>
      <c r="AL166" s="27">
        <f t="shared" si="173"/>
        <v>0</v>
      </c>
      <c r="AM166" s="27">
        <f t="shared" si="173"/>
        <v>0</v>
      </c>
      <c r="AN166" s="27">
        <f t="shared" si="173"/>
        <v>0</v>
      </c>
      <c r="AO166" s="27">
        <f t="shared" si="173"/>
        <v>0</v>
      </c>
      <c r="AP166" s="27">
        <f t="shared" si="173"/>
        <v>0</v>
      </c>
      <c r="AQ166" s="27">
        <f t="shared" si="173"/>
        <v>0</v>
      </c>
      <c r="AR166" s="27">
        <f t="shared" si="173"/>
        <v>0</v>
      </c>
      <c r="AS166" s="27">
        <f t="shared" si="173"/>
        <v>0</v>
      </c>
      <c r="AT166" s="27">
        <f t="shared" si="173"/>
        <v>0</v>
      </c>
      <c r="AU166" s="27">
        <f t="shared" si="173"/>
        <v>0</v>
      </c>
      <c r="AV166" s="27">
        <f t="shared" si="173"/>
        <v>0</v>
      </c>
      <c r="AW166" s="27">
        <f t="shared" si="173"/>
        <v>0</v>
      </c>
      <c r="AX166" s="27">
        <f t="shared" si="173"/>
        <v>0</v>
      </c>
      <c r="AY166" s="27">
        <f t="shared" si="173"/>
        <v>0</v>
      </c>
      <c r="AZ166" s="27">
        <f t="shared" si="173"/>
        <v>0</v>
      </c>
      <c r="BA166" s="27">
        <f t="shared" si="173"/>
        <v>0</v>
      </c>
      <c r="BB166" s="27">
        <f t="shared" si="173"/>
        <v>0</v>
      </c>
      <c r="BC166" s="27">
        <f t="shared" si="173"/>
        <v>0</v>
      </c>
      <c r="BD166" s="27">
        <f t="shared" si="173"/>
        <v>0</v>
      </c>
      <c r="BE166" s="27">
        <f t="shared" si="173"/>
        <v>0</v>
      </c>
      <c r="BF166" s="27">
        <f t="shared" si="173"/>
        <v>0</v>
      </c>
      <c r="BG166" s="27">
        <f t="shared" si="173"/>
        <v>0</v>
      </c>
      <c r="BH166" s="27">
        <f t="shared" si="173"/>
        <v>0</v>
      </c>
      <c r="BI166" s="27">
        <f t="shared" si="173"/>
        <v>0</v>
      </c>
      <c r="BJ166" s="27">
        <f t="shared" si="173"/>
        <v>0</v>
      </c>
      <c r="BK166" s="27">
        <f t="shared" si="173"/>
        <v>0</v>
      </c>
      <c r="BL166" s="27">
        <f t="shared" si="173"/>
        <v>0</v>
      </c>
      <c r="BM166" s="27">
        <f t="shared" si="173"/>
        <v>0</v>
      </c>
    </row>
    <row r="167" spans="2:65" ht="30" x14ac:dyDescent="0.25">
      <c r="C167" s="57"/>
      <c r="F167" s="57" t="s">
        <v>161</v>
      </c>
      <c r="G167" s="57" t="s">
        <v>161</v>
      </c>
      <c r="H167" s="57" t="s">
        <v>161</v>
      </c>
      <c r="I167" s="57" t="s">
        <v>161</v>
      </c>
      <c r="J167" s="57" t="s">
        <v>161</v>
      </c>
      <c r="K167" s="57" t="s">
        <v>161</v>
      </c>
      <c r="L167" s="57" t="s">
        <v>161</v>
      </c>
      <c r="M167" s="57" t="s">
        <v>161</v>
      </c>
      <c r="N167" s="57" t="s">
        <v>161</v>
      </c>
      <c r="O167" s="57" t="s">
        <v>161</v>
      </c>
      <c r="P167" s="57" t="s">
        <v>161</v>
      </c>
      <c r="Q167" s="57" t="s">
        <v>161</v>
      </c>
      <c r="R167" s="57" t="s">
        <v>161</v>
      </c>
      <c r="S167" s="57" t="s">
        <v>161</v>
      </c>
      <c r="T167" s="57" t="s">
        <v>161</v>
      </c>
      <c r="U167" s="57" t="s">
        <v>161</v>
      </c>
      <c r="V167" s="57" t="s">
        <v>161</v>
      </c>
      <c r="W167" s="57" t="s">
        <v>161</v>
      </c>
      <c r="X167" s="57" t="s">
        <v>161</v>
      </c>
      <c r="Y167" s="57" t="s">
        <v>161</v>
      </c>
      <c r="Z167" s="57" t="s">
        <v>161</v>
      </c>
      <c r="AA167" s="57" t="s">
        <v>161</v>
      </c>
      <c r="AB167" s="57" t="s">
        <v>161</v>
      </c>
      <c r="AC167" s="57" t="s">
        <v>161</v>
      </c>
      <c r="AD167" s="57" t="s">
        <v>161</v>
      </c>
      <c r="AE167" s="57" t="s">
        <v>161</v>
      </c>
      <c r="AF167" s="57" t="s">
        <v>161</v>
      </c>
      <c r="AG167" s="57" t="s">
        <v>161</v>
      </c>
      <c r="AH167" s="57" t="s">
        <v>161</v>
      </c>
      <c r="AI167" s="57" t="s">
        <v>161</v>
      </c>
      <c r="AJ167" s="57" t="s">
        <v>161</v>
      </c>
      <c r="AK167" s="57" t="s">
        <v>161</v>
      </c>
      <c r="AL167" s="57" t="s">
        <v>161</v>
      </c>
      <c r="AM167" s="57" t="s">
        <v>161</v>
      </c>
      <c r="AN167" s="57" t="s">
        <v>161</v>
      </c>
      <c r="AO167" s="57" t="s">
        <v>161</v>
      </c>
      <c r="AP167" s="57" t="s">
        <v>161</v>
      </c>
      <c r="AQ167" s="57" t="s">
        <v>161</v>
      </c>
      <c r="AR167" s="57" t="s">
        <v>161</v>
      </c>
      <c r="AS167" s="57" t="s">
        <v>161</v>
      </c>
      <c r="AT167" s="57" t="s">
        <v>161</v>
      </c>
      <c r="AU167" s="57" t="s">
        <v>161</v>
      </c>
      <c r="AV167" s="57" t="s">
        <v>161</v>
      </c>
      <c r="AW167" s="57" t="s">
        <v>161</v>
      </c>
      <c r="AX167" s="57" t="s">
        <v>161</v>
      </c>
      <c r="AY167" s="57" t="s">
        <v>161</v>
      </c>
      <c r="AZ167" s="57" t="s">
        <v>161</v>
      </c>
      <c r="BA167" s="57" t="s">
        <v>161</v>
      </c>
      <c r="BB167" s="57" t="s">
        <v>161</v>
      </c>
      <c r="BC167" s="57" t="s">
        <v>161</v>
      </c>
      <c r="BD167" s="57" t="s">
        <v>161</v>
      </c>
      <c r="BE167" s="57" t="s">
        <v>161</v>
      </c>
      <c r="BF167" s="57" t="s">
        <v>161</v>
      </c>
      <c r="BG167" s="57" t="s">
        <v>161</v>
      </c>
      <c r="BH167" s="57" t="s">
        <v>161</v>
      </c>
      <c r="BI167" s="57" t="s">
        <v>161</v>
      </c>
      <c r="BJ167" s="57" t="s">
        <v>161</v>
      </c>
      <c r="BK167" s="57" t="s">
        <v>161</v>
      </c>
      <c r="BL167" s="57" t="s">
        <v>161</v>
      </c>
      <c r="BM167" s="57" t="s">
        <v>161</v>
      </c>
    </row>
    <row r="168" spans="2:65" x14ac:dyDescent="0.25">
      <c r="B168" t="str">
        <f>+B161</f>
        <v>FABBRICATI</v>
      </c>
      <c r="C168" s="58"/>
      <c r="F168" s="27"/>
      <c r="G168" s="27"/>
      <c r="H168" s="27"/>
      <c r="I168" s="27"/>
      <c r="J168" s="27"/>
      <c r="K168" s="27"/>
      <c r="L168" s="27"/>
      <c r="M168" s="27"/>
      <c r="N168" s="27">
        <f t="shared" ref="N168:BM172" si="174">+M168+N161</f>
        <v>0</v>
      </c>
      <c r="O168" s="27">
        <f t="shared" si="174"/>
        <v>0</v>
      </c>
      <c r="P168" s="27">
        <f t="shared" si="174"/>
        <v>0</v>
      </c>
      <c r="Q168" s="27">
        <f t="shared" si="174"/>
        <v>0</v>
      </c>
      <c r="R168" s="27">
        <f t="shared" si="174"/>
        <v>0</v>
      </c>
      <c r="S168" s="27">
        <f t="shared" si="174"/>
        <v>0</v>
      </c>
      <c r="T168" s="27">
        <f t="shared" si="174"/>
        <v>0</v>
      </c>
      <c r="U168" s="27">
        <f t="shared" si="174"/>
        <v>0</v>
      </c>
      <c r="V168" s="27">
        <f t="shared" si="174"/>
        <v>0</v>
      </c>
      <c r="W168" s="27">
        <f t="shared" si="174"/>
        <v>0</v>
      </c>
      <c r="X168" s="27">
        <f t="shared" si="174"/>
        <v>0</v>
      </c>
      <c r="Y168" s="27">
        <f t="shared" si="174"/>
        <v>0</v>
      </c>
      <c r="Z168" s="27">
        <f t="shared" si="174"/>
        <v>0</v>
      </c>
      <c r="AA168" s="27">
        <f t="shared" si="174"/>
        <v>0</v>
      </c>
      <c r="AB168" s="27">
        <f t="shared" si="174"/>
        <v>0</v>
      </c>
      <c r="AC168" s="27">
        <f t="shared" si="174"/>
        <v>0</v>
      </c>
      <c r="AD168" s="27">
        <f t="shared" si="174"/>
        <v>0</v>
      </c>
      <c r="AE168" s="27">
        <f t="shared" si="174"/>
        <v>0</v>
      </c>
      <c r="AF168" s="27">
        <f t="shared" si="174"/>
        <v>0</v>
      </c>
      <c r="AG168" s="27">
        <f t="shared" si="174"/>
        <v>0</v>
      </c>
      <c r="AH168" s="27">
        <f t="shared" si="174"/>
        <v>0</v>
      </c>
      <c r="AI168" s="27">
        <f t="shared" si="174"/>
        <v>0</v>
      </c>
      <c r="AJ168" s="27">
        <f t="shared" si="174"/>
        <v>0</v>
      </c>
      <c r="AK168" s="27">
        <f t="shared" si="174"/>
        <v>0</v>
      </c>
      <c r="AL168" s="27">
        <f t="shared" si="174"/>
        <v>0</v>
      </c>
      <c r="AM168" s="27">
        <f t="shared" si="174"/>
        <v>0</v>
      </c>
      <c r="AN168" s="27">
        <f t="shared" si="174"/>
        <v>0</v>
      </c>
      <c r="AO168" s="27">
        <f t="shared" si="174"/>
        <v>0</v>
      </c>
      <c r="AP168" s="27">
        <f t="shared" si="174"/>
        <v>0</v>
      </c>
      <c r="AQ168" s="27">
        <f t="shared" si="174"/>
        <v>0</v>
      </c>
      <c r="AR168" s="27">
        <f t="shared" si="174"/>
        <v>0</v>
      </c>
      <c r="AS168" s="27">
        <f t="shared" si="174"/>
        <v>0</v>
      </c>
      <c r="AT168" s="27">
        <f t="shared" si="174"/>
        <v>0</v>
      </c>
      <c r="AU168" s="27">
        <f t="shared" si="174"/>
        <v>0</v>
      </c>
      <c r="AV168" s="27">
        <f t="shared" si="174"/>
        <v>0</v>
      </c>
      <c r="AW168" s="27">
        <f t="shared" si="174"/>
        <v>0</v>
      </c>
      <c r="AX168" s="27">
        <f t="shared" si="174"/>
        <v>0</v>
      </c>
      <c r="AY168" s="27">
        <f t="shared" si="174"/>
        <v>0</v>
      </c>
      <c r="AZ168" s="27">
        <f t="shared" si="174"/>
        <v>0</v>
      </c>
      <c r="BA168" s="27">
        <f t="shared" si="174"/>
        <v>0</v>
      </c>
      <c r="BB168" s="27">
        <f t="shared" si="174"/>
        <v>0</v>
      </c>
      <c r="BC168" s="27">
        <f t="shared" si="174"/>
        <v>0</v>
      </c>
      <c r="BD168" s="27">
        <f t="shared" si="174"/>
        <v>0</v>
      </c>
      <c r="BE168" s="27">
        <f t="shared" si="174"/>
        <v>0</v>
      </c>
      <c r="BF168" s="27">
        <f t="shared" si="174"/>
        <v>0</v>
      </c>
      <c r="BG168" s="27">
        <f t="shared" si="174"/>
        <v>0</v>
      </c>
      <c r="BH168" s="27">
        <f t="shared" si="174"/>
        <v>0</v>
      </c>
      <c r="BI168" s="27">
        <f t="shared" si="174"/>
        <v>0</v>
      </c>
      <c r="BJ168" s="27">
        <f t="shared" si="174"/>
        <v>0</v>
      </c>
      <c r="BK168" s="27">
        <f t="shared" si="174"/>
        <v>0</v>
      </c>
      <c r="BL168" s="27">
        <f t="shared" si="174"/>
        <v>0</v>
      </c>
      <c r="BM168" s="27">
        <f t="shared" si="174"/>
        <v>0</v>
      </c>
    </row>
    <row r="169" spans="2:65" x14ac:dyDescent="0.25">
      <c r="B169" t="str">
        <f t="shared" ref="B169:B172" si="175">+B162</f>
        <v>IMPIANTI E MACCHINARI</v>
      </c>
      <c r="C169" s="58"/>
      <c r="F169" s="27"/>
      <c r="G169" s="27"/>
      <c r="H169" s="27"/>
      <c r="I169" s="27"/>
      <c r="J169" s="27"/>
      <c r="K169" s="27"/>
      <c r="L169" s="27"/>
      <c r="M169" s="27"/>
      <c r="N169" s="27">
        <f t="shared" si="174"/>
        <v>0</v>
      </c>
      <c r="O169" s="27">
        <f t="shared" si="174"/>
        <v>0</v>
      </c>
      <c r="P169" s="27">
        <f t="shared" si="174"/>
        <v>0</v>
      </c>
      <c r="Q169" s="27">
        <f t="shared" si="174"/>
        <v>0</v>
      </c>
      <c r="R169" s="27">
        <f t="shared" si="174"/>
        <v>0</v>
      </c>
      <c r="S169" s="27">
        <f t="shared" si="174"/>
        <v>0</v>
      </c>
      <c r="T169" s="27">
        <f t="shared" si="174"/>
        <v>0</v>
      </c>
      <c r="U169" s="27">
        <f t="shared" si="174"/>
        <v>0</v>
      </c>
      <c r="V169" s="27">
        <f t="shared" si="174"/>
        <v>0</v>
      </c>
      <c r="W169" s="27">
        <f t="shared" si="174"/>
        <v>0</v>
      </c>
      <c r="X169" s="27">
        <f t="shared" si="174"/>
        <v>0</v>
      </c>
      <c r="Y169" s="27">
        <f t="shared" si="174"/>
        <v>0</v>
      </c>
      <c r="Z169" s="27">
        <f t="shared" si="174"/>
        <v>0</v>
      </c>
      <c r="AA169" s="27">
        <f t="shared" si="174"/>
        <v>0</v>
      </c>
      <c r="AB169" s="27">
        <f t="shared" si="174"/>
        <v>0</v>
      </c>
      <c r="AC169" s="27">
        <f t="shared" si="174"/>
        <v>0</v>
      </c>
      <c r="AD169" s="27">
        <f t="shared" si="174"/>
        <v>0</v>
      </c>
      <c r="AE169" s="27">
        <f t="shared" si="174"/>
        <v>0</v>
      </c>
      <c r="AF169" s="27">
        <f t="shared" si="174"/>
        <v>0</v>
      </c>
      <c r="AG169" s="27">
        <f t="shared" si="174"/>
        <v>0</v>
      </c>
      <c r="AH169" s="27">
        <f t="shared" si="174"/>
        <v>0</v>
      </c>
      <c r="AI169" s="27">
        <f t="shared" si="174"/>
        <v>0</v>
      </c>
      <c r="AJ169" s="27">
        <f t="shared" si="174"/>
        <v>0</v>
      </c>
      <c r="AK169" s="27">
        <f t="shared" si="174"/>
        <v>0</v>
      </c>
      <c r="AL169" s="27">
        <f t="shared" si="174"/>
        <v>0</v>
      </c>
      <c r="AM169" s="27">
        <f t="shared" si="174"/>
        <v>0</v>
      </c>
      <c r="AN169" s="27">
        <f t="shared" si="174"/>
        <v>0</v>
      </c>
      <c r="AO169" s="27">
        <f t="shared" si="174"/>
        <v>0</v>
      </c>
      <c r="AP169" s="27">
        <f t="shared" si="174"/>
        <v>0</v>
      </c>
      <c r="AQ169" s="27">
        <f t="shared" si="174"/>
        <v>0</v>
      </c>
      <c r="AR169" s="27">
        <f t="shared" si="174"/>
        <v>0</v>
      </c>
      <c r="AS169" s="27">
        <f t="shared" si="174"/>
        <v>0</v>
      </c>
      <c r="AT169" s="27">
        <f t="shared" si="174"/>
        <v>0</v>
      </c>
      <c r="AU169" s="27">
        <f t="shared" si="174"/>
        <v>0</v>
      </c>
      <c r="AV169" s="27">
        <f t="shared" si="174"/>
        <v>0</v>
      </c>
      <c r="AW169" s="27">
        <f t="shared" si="174"/>
        <v>0</v>
      </c>
      <c r="AX169" s="27">
        <f t="shared" si="174"/>
        <v>0</v>
      </c>
      <c r="AY169" s="27">
        <f t="shared" si="174"/>
        <v>0</v>
      </c>
      <c r="AZ169" s="27">
        <f t="shared" si="174"/>
        <v>0</v>
      </c>
      <c r="BA169" s="27">
        <f t="shared" si="174"/>
        <v>0</v>
      </c>
      <c r="BB169" s="27">
        <f t="shared" si="174"/>
        <v>0</v>
      </c>
      <c r="BC169" s="27">
        <f t="shared" si="174"/>
        <v>0</v>
      </c>
      <c r="BD169" s="27">
        <f t="shared" si="174"/>
        <v>0</v>
      </c>
      <c r="BE169" s="27">
        <f t="shared" si="174"/>
        <v>0</v>
      </c>
      <c r="BF169" s="27">
        <f t="shared" si="174"/>
        <v>0</v>
      </c>
      <c r="BG169" s="27">
        <f t="shared" si="174"/>
        <v>0</v>
      </c>
      <c r="BH169" s="27">
        <f t="shared" si="174"/>
        <v>0</v>
      </c>
      <c r="BI169" s="27">
        <f t="shared" si="174"/>
        <v>0</v>
      </c>
      <c r="BJ169" s="27">
        <f t="shared" si="174"/>
        <v>0</v>
      </c>
      <c r="BK169" s="27">
        <f t="shared" si="174"/>
        <v>0</v>
      </c>
      <c r="BL169" s="27">
        <f t="shared" si="174"/>
        <v>0</v>
      </c>
      <c r="BM169" s="27">
        <f t="shared" si="174"/>
        <v>0</v>
      </c>
    </row>
    <row r="170" spans="2:65" x14ac:dyDescent="0.25">
      <c r="B170" t="str">
        <f t="shared" si="175"/>
        <v>ATTREZZATURE IND.LI E COMM.LI</v>
      </c>
      <c r="C170" s="58"/>
      <c r="F170" s="27"/>
      <c r="G170" s="27"/>
      <c r="H170" s="27"/>
      <c r="I170" s="27"/>
      <c r="J170" s="27"/>
      <c r="K170" s="27"/>
      <c r="L170" s="27"/>
      <c r="M170" s="27"/>
      <c r="N170" s="27">
        <f t="shared" si="174"/>
        <v>0</v>
      </c>
      <c r="O170" s="27">
        <f t="shared" si="174"/>
        <v>0</v>
      </c>
      <c r="P170" s="27">
        <f t="shared" si="174"/>
        <v>0</v>
      </c>
      <c r="Q170" s="27">
        <f t="shared" si="174"/>
        <v>0</v>
      </c>
      <c r="R170" s="27">
        <f t="shared" si="174"/>
        <v>0</v>
      </c>
      <c r="S170" s="27">
        <f t="shared" si="174"/>
        <v>0</v>
      </c>
      <c r="T170" s="27">
        <f t="shared" si="174"/>
        <v>0</v>
      </c>
      <c r="U170" s="27">
        <f t="shared" si="174"/>
        <v>0</v>
      </c>
      <c r="V170" s="27">
        <f t="shared" si="174"/>
        <v>0</v>
      </c>
      <c r="W170" s="27">
        <f t="shared" si="174"/>
        <v>0</v>
      </c>
      <c r="X170" s="27">
        <f t="shared" si="174"/>
        <v>0</v>
      </c>
      <c r="Y170" s="27">
        <f t="shared" si="174"/>
        <v>0</v>
      </c>
      <c r="Z170" s="27">
        <f t="shared" si="174"/>
        <v>0</v>
      </c>
      <c r="AA170" s="27">
        <f t="shared" si="174"/>
        <v>0</v>
      </c>
      <c r="AB170" s="27">
        <f t="shared" si="174"/>
        <v>0</v>
      </c>
      <c r="AC170" s="27">
        <f t="shared" si="174"/>
        <v>0</v>
      </c>
      <c r="AD170" s="27">
        <f t="shared" si="174"/>
        <v>0</v>
      </c>
      <c r="AE170" s="27">
        <f t="shared" si="174"/>
        <v>0</v>
      </c>
      <c r="AF170" s="27">
        <f t="shared" si="174"/>
        <v>0</v>
      </c>
      <c r="AG170" s="27">
        <f t="shared" si="174"/>
        <v>0</v>
      </c>
      <c r="AH170" s="27">
        <f t="shared" si="174"/>
        <v>0</v>
      </c>
      <c r="AI170" s="27">
        <f t="shared" si="174"/>
        <v>0</v>
      </c>
      <c r="AJ170" s="27">
        <f t="shared" si="174"/>
        <v>0</v>
      </c>
      <c r="AK170" s="27">
        <f t="shared" si="174"/>
        <v>0</v>
      </c>
      <c r="AL170" s="27">
        <f t="shared" si="174"/>
        <v>0</v>
      </c>
      <c r="AM170" s="27">
        <f t="shared" si="174"/>
        <v>0</v>
      </c>
      <c r="AN170" s="27">
        <f t="shared" si="174"/>
        <v>0</v>
      </c>
      <c r="AO170" s="27">
        <f t="shared" si="174"/>
        <v>0</v>
      </c>
      <c r="AP170" s="27">
        <f t="shared" si="174"/>
        <v>0</v>
      </c>
      <c r="AQ170" s="27">
        <f t="shared" si="174"/>
        <v>0</v>
      </c>
      <c r="AR170" s="27">
        <f t="shared" si="174"/>
        <v>0</v>
      </c>
      <c r="AS170" s="27">
        <f t="shared" si="174"/>
        <v>0</v>
      </c>
      <c r="AT170" s="27">
        <f t="shared" si="174"/>
        <v>0</v>
      </c>
      <c r="AU170" s="27">
        <f t="shared" si="174"/>
        <v>0</v>
      </c>
      <c r="AV170" s="27">
        <f t="shared" si="174"/>
        <v>0</v>
      </c>
      <c r="AW170" s="27">
        <f t="shared" si="174"/>
        <v>0</v>
      </c>
      <c r="AX170" s="27">
        <f t="shared" si="174"/>
        <v>0</v>
      </c>
      <c r="AY170" s="27">
        <f t="shared" si="174"/>
        <v>0</v>
      </c>
      <c r="AZ170" s="27">
        <f t="shared" si="174"/>
        <v>0</v>
      </c>
      <c r="BA170" s="27">
        <f t="shared" si="174"/>
        <v>0</v>
      </c>
      <c r="BB170" s="27">
        <f t="shared" si="174"/>
        <v>0</v>
      </c>
      <c r="BC170" s="27">
        <f t="shared" si="174"/>
        <v>0</v>
      </c>
      <c r="BD170" s="27">
        <f t="shared" si="174"/>
        <v>0</v>
      </c>
      <c r="BE170" s="27">
        <f t="shared" si="174"/>
        <v>0</v>
      </c>
      <c r="BF170" s="27">
        <f t="shared" si="174"/>
        <v>0</v>
      </c>
      <c r="BG170" s="27">
        <f t="shared" si="174"/>
        <v>0</v>
      </c>
      <c r="BH170" s="27">
        <f t="shared" si="174"/>
        <v>0</v>
      </c>
      <c r="BI170" s="27">
        <f t="shared" si="174"/>
        <v>0</v>
      </c>
      <c r="BJ170" s="27">
        <f t="shared" si="174"/>
        <v>0</v>
      </c>
      <c r="BK170" s="27">
        <f t="shared" si="174"/>
        <v>0</v>
      </c>
      <c r="BL170" s="27">
        <f t="shared" si="174"/>
        <v>0</v>
      </c>
      <c r="BM170" s="27">
        <f t="shared" si="174"/>
        <v>0</v>
      </c>
    </row>
    <row r="171" spans="2:65" x14ac:dyDescent="0.25">
      <c r="B171" t="str">
        <f t="shared" si="175"/>
        <v>COSTI D'IMPIANTO E AMPLIAMENTO</v>
      </c>
      <c r="C171" s="58"/>
      <c r="F171" s="27"/>
      <c r="G171" s="27"/>
      <c r="H171" s="27"/>
      <c r="I171" s="27"/>
      <c r="J171" s="27"/>
      <c r="K171" s="27"/>
      <c r="L171" s="27"/>
      <c r="M171" s="27"/>
      <c r="N171" s="27">
        <f t="shared" si="174"/>
        <v>0</v>
      </c>
      <c r="O171" s="27">
        <f t="shared" si="174"/>
        <v>0</v>
      </c>
      <c r="P171" s="27">
        <f t="shared" si="174"/>
        <v>0</v>
      </c>
      <c r="Q171" s="27">
        <f t="shared" si="174"/>
        <v>0</v>
      </c>
      <c r="R171" s="27">
        <f t="shared" si="174"/>
        <v>0</v>
      </c>
      <c r="S171" s="27">
        <f t="shared" si="174"/>
        <v>0</v>
      </c>
      <c r="T171" s="27">
        <f t="shared" si="174"/>
        <v>0</v>
      </c>
      <c r="U171" s="27">
        <f t="shared" si="174"/>
        <v>0</v>
      </c>
      <c r="V171" s="27">
        <f t="shared" si="174"/>
        <v>0</v>
      </c>
      <c r="W171" s="27">
        <f t="shared" si="174"/>
        <v>0</v>
      </c>
      <c r="X171" s="27">
        <f t="shared" si="174"/>
        <v>0</v>
      </c>
      <c r="Y171" s="27">
        <f t="shared" si="174"/>
        <v>0</v>
      </c>
      <c r="Z171" s="27">
        <f t="shared" si="174"/>
        <v>0</v>
      </c>
      <c r="AA171" s="27">
        <f t="shared" si="174"/>
        <v>0</v>
      </c>
      <c r="AB171" s="27">
        <f t="shared" si="174"/>
        <v>0</v>
      </c>
      <c r="AC171" s="27">
        <f t="shared" si="174"/>
        <v>0</v>
      </c>
      <c r="AD171" s="27">
        <f t="shared" si="174"/>
        <v>0</v>
      </c>
      <c r="AE171" s="27">
        <f t="shared" si="174"/>
        <v>0</v>
      </c>
      <c r="AF171" s="27">
        <f t="shared" si="174"/>
        <v>0</v>
      </c>
      <c r="AG171" s="27">
        <f t="shared" si="174"/>
        <v>0</v>
      </c>
      <c r="AH171" s="27">
        <f t="shared" si="174"/>
        <v>0</v>
      </c>
      <c r="AI171" s="27">
        <f t="shared" si="174"/>
        <v>0</v>
      </c>
      <c r="AJ171" s="27">
        <f t="shared" si="174"/>
        <v>0</v>
      </c>
      <c r="AK171" s="27">
        <f t="shared" si="174"/>
        <v>0</v>
      </c>
      <c r="AL171" s="27">
        <f t="shared" si="174"/>
        <v>0</v>
      </c>
      <c r="AM171" s="27">
        <f t="shared" si="174"/>
        <v>0</v>
      </c>
      <c r="AN171" s="27">
        <f t="shared" si="174"/>
        <v>0</v>
      </c>
      <c r="AO171" s="27">
        <f t="shared" si="174"/>
        <v>0</v>
      </c>
      <c r="AP171" s="27">
        <f t="shared" si="174"/>
        <v>0</v>
      </c>
      <c r="AQ171" s="27">
        <f t="shared" si="174"/>
        <v>0</v>
      </c>
      <c r="AR171" s="27">
        <f t="shared" si="174"/>
        <v>0</v>
      </c>
      <c r="AS171" s="27">
        <f t="shared" si="174"/>
        <v>0</v>
      </c>
      <c r="AT171" s="27">
        <f t="shared" si="174"/>
        <v>0</v>
      </c>
      <c r="AU171" s="27">
        <f t="shared" si="174"/>
        <v>0</v>
      </c>
      <c r="AV171" s="27">
        <f t="shared" si="174"/>
        <v>0</v>
      </c>
      <c r="AW171" s="27">
        <f t="shared" si="174"/>
        <v>0</v>
      </c>
      <c r="AX171" s="27">
        <f t="shared" si="174"/>
        <v>0</v>
      </c>
      <c r="AY171" s="27">
        <f t="shared" si="174"/>
        <v>0</v>
      </c>
      <c r="AZ171" s="27">
        <f t="shared" si="174"/>
        <v>0</v>
      </c>
      <c r="BA171" s="27">
        <f t="shared" si="174"/>
        <v>0</v>
      </c>
      <c r="BB171" s="27">
        <f t="shared" si="174"/>
        <v>0</v>
      </c>
      <c r="BC171" s="27">
        <f t="shared" si="174"/>
        <v>0</v>
      </c>
      <c r="BD171" s="27">
        <f t="shared" si="174"/>
        <v>0</v>
      </c>
      <c r="BE171" s="27">
        <f t="shared" si="174"/>
        <v>0</v>
      </c>
      <c r="BF171" s="27">
        <f t="shared" si="174"/>
        <v>0</v>
      </c>
      <c r="BG171" s="27">
        <f t="shared" si="174"/>
        <v>0</v>
      </c>
      <c r="BH171" s="27">
        <f t="shared" si="174"/>
        <v>0</v>
      </c>
      <c r="BI171" s="27">
        <f t="shared" si="174"/>
        <v>0</v>
      </c>
      <c r="BJ171" s="27">
        <f t="shared" si="174"/>
        <v>0</v>
      </c>
      <c r="BK171" s="27">
        <f t="shared" si="174"/>
        <v>0</v>
      </c>
      <c r="BL171" s="27">
        <f t="shared" si="174"/>
        <v>0</v>
      </c>
      <c r="BM171" s="27">
        <f t="shared" si="174"/>
        <v>0</v>
      </c>
    </row>
    <row r="172" spans="2:65" x14ac:dyDescent="0.25">
      <c r="B172" t="str">
        <f t="shared" si="175"/>
        <v>FEE D'INGRESSO</v>
      </c>
      <c r="C172" s="58"/>
      <c r="F172" s="27"/>
      <c r="G172" s="27"/>
      <c r="H172" s="27"/>
      <c r="I172" s="27"/>
      <c r="J172" s="27"/>
      <c r="K172" s="27"/>
      <c r="L172" s="27"/>
      <c r="M172" s="27"/>
      <c r="N172" s="27">
        <f t="shared" si="174"/>
        <v>0</v>
      </c>
      <c r="O172" s="27">
        <f t="shared" si="174"/>
        <v>0</v>
      </c>
      <c r="P172" s="27">
        <f t="shared" si="174"/>
        <v>0</v>
      </c>
      <c r="Q172" s="27">
        <f t="shared" si="174"/>
        <v>0</v>
      </c>
      <c r="R172" s="27">
        <f t="shared" si="174"/>
        <v>0</v>
      </c>
      <c r="S172" s="27">
        <f t="shared" si="174"/>
        <v>0</v>
      </c>
      <c r="T172" s="27">
        <f t="shared" si="174"/>
        <v>0</v>
      </c>
      <c r="U172" s="27">
        <f t="shared" si="174"/>
        <v>0</v>
      </c>
      <c r="V172" s="27">
        <f t="shared" si="174"/>
        <v>0</v>
      </c>
      <c r="W172" s="27">
        <f t="shared" si="174"/>
        <v>0</v>
      </c>
      <c r="X172" s="27">
        <f t="shared" si="174"/>
        <v>0</v>
      </c>
      <c r="Y172" s="27">
        <f t="shared" si="174"/>
        <v>0</v>
      </c>
      <c r="Z172" s="27">
        <f t="shared" si="174"/>
        <v>0</v>
      </c>
      <c r="AA172" s="27">
        <f t="shared" si="174"/>
        <v>0</v>
      </c>
      <c r="AB172" s="27">
        <f t="shared" si="174"/>
        <v>0</v>
      </c>
      <c r="AC172" s="27">
        <f t="shared" si="174"/>
        <v>0</v>
      </c>
      <c r="AD172" s="27">
        <f t="shared" si="174"/>
        <v>0</v>
      </c>
      <c r="AE172" s="27">
        <f t="shared" si="174"/>
        <v>0</v>
      </c>
      <c r="AF172" s="27">
        <f t="shared" si="174"/>
        <v>0</v>
      </c>
      <c r="AG172" s="27">
        <f t="shared" si="174"/>
        <v>0</v>
      </c>
      <c r="AH172" s="27">
        <f t="shared" si="174"/>
        <v>0</v>
      </c>
      <c r="AI172" s="27">
        <f t="shared" si="174"/>
        <v>0</v>
      </c>
      <c r="AJ172" s="27">
        <f t="shared" si="174"/>
        <v>0</v>
      </c>
      <c r="AK172" s="27">
        <f t="shared" si="174"/>
        <v>0</v>
      </c>
      <c r="AL172" s="27">
        <f t="shared" si="174"/>
        <v>0</v>
      </c>
      <c r="AM172" s="27">
        <f t="shared" si="174"/>
        <v>0</v>
      </c>
      <c r="AN172" s="27">
        <f t="shared" si="174"/>
        <v>0</v>
      </c>
      <c r="AO172" s="27">
        <f t="shared" si="174"/>
        <v>0</v>
      </c>
      <c r="AP172" s="27">
        <f t="shared" si="174"/>
        <v>0</v>
      </c>
      <c r="AQ172" s="27">
        <f t="shared" si="174"/>
        <v>0</v>
      </c>
      <c r="AR172" s="27">
        <f t="shared" si="174"/>
        <v>0</v>
      </c>
      <c r="AS172" s="27">
        <f t="shared" si="174"/>
        <v>0</v>
      </c>
      <c r="AT172" s="27">
        <f t="shared" si="174"/>
        <v>0</v>
      </c>
      <c r="AU172" s="27">
        <f t="shared" si="174"/>
        <v>0</v>
      </c>
      <c r="AV172" s="27">
        <f t="shared" si="174"/>
        <v>0</v>
      </c>
      <c r="AW172" s="27">
        <f t="shared" si="174"/>
        <v>0</v>
      </c>
      <c r="AX172" s="27">
        <f t="shared" si="174"/>
        <v>0</v>
      </c>
      <c r="AY172" s="27">
        <f t="shared" si="174"/>
        <v>0</v>
      </c>
      <c r="AZ172" s="27">
        <f t="shared" si="174"/>
        <v>0</v>
      </c>
      <c r="BA172" s="27">
        <f t="shared" si="174"/>
        <v>0</v>
      </c>
      <c r="BB172" s="27">
        <f t="shared" si="174"/>
        <v>0</v>
      </c>
      <c r="BC172" s="27">
        <f t="shared" si="174"/>
        <v>0</v>
      </c>
      <c r="BD172" s="27">
        <f t="shared" si="174"/>
        <v>0</v>
      </c>
      <c r="BE172" s="27">
        <f t="shared" si="174"/>
        <v>0</v>
      </c>
      <c r="BF172" s="27">
        <f t="shared" si="174"/>
        <v>0</v>
      </c>
      <c r="BG172" s="27">
        <f t="shared" si="174"/>
        <v>0</v>
      </c>
      <c r="BH172" s="27">
        <f t="shared" si="174"/>
        <v>0</v>
      </c>
      <c r="BI172" s="27">
        <f t="shared" ref="BI172:BM172" si="176">+BH172+BI165</f>
        <v>0</v>
      </c>
      <c r="BJ172" s="27">
        <f t="shared" si="176"/>
        <v>0</v>
      </c>
      <c r="BK172" s="27">
        <f t="shared" si="176"/>
        <v>0</v>
      </c>
      <c r="BL172" s="27">
        <f t="shared" si="176"/>
        <v>0</v>
      </c>
      <c r="BM172" s="27">
        <f t="shared" si="176"/>
        <v>0</v>
      </c>
    </row>
    <row r="173" spans="2:65" x14ac:dyDescent="0.25">
      <c r="B173" t="str">
        <f>+B166</f>
        <v>ALTRE IMM.NI IMMATERIALI</v>
      </c>
      <c r="C173" s="58"/>
      <c r="F173" s="27"/>
      <c r="G173" s="27"/>
      <c r="H173" s="27"/>
      <c r="I173" s="27"/>
      <c r="J173" s="27"/>
      <c r="K173" s="27"/>
      <c r="L173" s="27"/>
      <c r="M173" s="27"/>
      <c r="N173" s="27">
        <f t="shared" ref="N173:BM173" si="177">+M173+N166</f>
        <v>0</v>
      </c>
      <c r="O173" s="27">
        <f t="shared" si="177"/>
        <v>0</v>
      </c>
      <c r="P173" s="27">
        <f t="shared" si="177"/>
        <v>0</v>
      </c>
      <c r="Q173" s="27">
        <f t="shared" si="177"/>
        <v>0</v>
      </c>
      <c r="R173" s="27">
        <f t="shared" si="177"/>
        <v>0</v>
      </c>
      <c r="S173" s="27">
        <f t="shared" si="177"/>
        <v>0</v>
      </c>
      <c r="T173" s="27">
        <f t="shared" si="177"/>
        <v>0</v>
      </c>
      <c r="U173" s="27">
        <f t="shared" si="177"/>
        <v>0</v>
      </c>
      <c r="V173" s="27">
        <f t="shared" si="177"/>
        <v>0</v>
      </c>
      <c r="W173" s="27">
        <f t="shared" si="177"/>
        <v>0</v>
      </c>
      <c r="X173" s="27">
        <f t="shared" si="177"/>
        <v>0</v>
      </c>
      <c r="Y173" s="27">
        <f t="shared" si="177"/>
        <v>0</v>
      </c>
      <c r="Z173" s="27">
        <f t="shared" si="177"/>
        <v>0</v>
      </c>
      <c r="AA173" s="27">
        <f t="shared" si="177"/>
        <v>0</v>
      </c>
      <c r="AB173" s="27">
        <f t="shared" si="177"/>
        <v>0</v>
      </c>
      <c r="AC173" s="27">
        <f t="shared" si="177"/>
        <v>0</v>
      </c>
      <c r="AD173" s="27">
        <f t="shared" si="177"/>
        <v>0</v>
      </c>
      <c r="AE173" s="27">
        <f t="shared" si="177"/>
        <v>0</v>
      </c>
      <c r="AF173" s="27">
        <f t="shared" si="177"/>
        <v>0</v>
      </c>
      <c r="AG173" s="27">
        <f t="shared" si="177"/>
        <v>0</v>
      </c>
      <c r="AH173" s="27">
        <f t="shared" si="177"/>
        <v>0</v>
      </c>
      <c r="AI173" s="27">
        <f t="shared" si="177"/>
        <v>0</v>
      </c>
      <c r="AJ173" s="27">
        <f t="shared" si="177"/>
        <v>0</v>
      </c>
      <c r="AK173" s="27">
        <f t="shared" si="177"/>
        <v>0</v>
      </c>
      <c r="AL173" s="27">
        <f t="shared" si="177"/>
        <v>0</v>
      </c>
      <c r="AM173" s="27">
        <f t="shared" si="177"/>
        <v>0</v>
      </c>
      <c r="AN173" s="27">
        <f t="shared" si="177"/>
        <v>0</v>
      </c>
      <c r="AO173" s="27">
        <f t="shared" si="177"/>
        <v>0</v>
      </c>
      <c r="AP173" s="27">
        <f t="shared" si="177"/>
        <v>0</v>
      </c>
      <c r="AQ173" s="27">
        <f t="shared" si="177"/>
        <v>0</v>
      </c>
      <c r="AR173" s="27">
        <f t="shared" si="177"/>
        <v>0</v>
      </c>
      <c r="AS173" s="27">
        <f t="shared" si="177"/>
        <v>0</v>
      </c>
      <c r="AT173" s="27">
        <f t="shared" si="177"/>
        <v>0</v>
      </c>
      <c r="AU173" s="27">
        <f t="shared" si="177"/>
        <v>0</v>
      </c>
      <c r="AV173" s="27">
        <f t="shared" si="177"/>
        <v>0</v>
      </c>
      <c r="AW173" s="27">
        <f t="shared" si="177"/>
        <v>0</v>
      </c>
      <c r="AX173" s="27">
        <f t="shared" si="177"/>
        <v>0</v>
      </c>
      <c r="AY173" s="27">
        <f t="shared" si="177"/>
        <v>0</v>
      </c>
      <c r="AZ173" s="27">
        <f t="shared" si="177"/>
        <v>0</v>
      </c>
      <c r="BA173" s="27">
        <f t="shared" si="177"/>
        <v>0</v>
      </c>
      <c r="BB173" s="27">
        <f t="shared" si="177"/>
        <v>0</v>
      </c>
      <c r="BC173" s="27">
        <f t="shared" si="177"/>
        <v>0</v>
      </c>
      <c r="BD173" s="27">
        <f t="shared" si="177"/>
        <v>0</v>
      </c>
      <c r="BE173" s="27">
        <f t="shared" si="177"/>
        <v>0</v>
      </c>
      <c r="BF173" s="27">
        <f t="shared" si="177"/>
        <v>0</v>
      </c>
      <c r="BG173" s="27">
        <f t="shared" si="177"/>
        <v>0</v>
      </c>
      <c r="BH173" s="27">
        <f t="shared" si="177"/>
        <v>0</v>
      </c>
      <c r="BI173" s="27">
        <f t="shared" si="177"/>
        <v>0</v>
      </c>
      <c r="BJ173" s="27">
        <f t="shared" si="177"/>
        <v>0</v>
      </c>
      <c r="BK173" s="27">
        <f t="shared" si="177"/>
        <v>0</v>
      </c>
      <c r="BL173" s="27">
        <f t="shared" si="177"/>
        <v>0</v>
      </c>
      <c r="BM173" s="27">
        <f t="shared" si="177"/>
        <v>0</v>
      </c>
    </row>
    <row r="175" spans="2:65" ht="30" x14ac:dyDescent="0.25">
      <c r="C175" s="57" t="s">
        <v>159</v>
      </c>
      <c r="F175" s="57" t="s">
        <v>160</v>
      </c>
      <c r="G175" s="57" t="s">
        <v>160</v>
      </c>
      <c r="H175" s="57" t="s">
        <v>160</v>
      </c>
      <c r="I175" s="57" t="s">
        <v>160</v>
      </c>
      <c r="J175" s="57" t="s">
        <v>160</v>
      </c>
      <c r="K175" s="57" t="s">
        <v>160</v>
      </c>
      <c r="L175" s="57" t="s">
        <v>160</v>
      </c>
      <c r="M175" s="57" t="s">
        <v>160</v>
      </c>
      <c r="N175" s="57" t="s">
        <v>160</v>
      </c>
      <c r="O175" s="57" t="s">
        <v>160</v>
      </c>
      <c r="P175" s="57" t="s">
        <v>160</v>
      </c>
      <c r="Q175" s="57" t="s">
        <v>160</v>
      </c>
      <c r="R175" s="57" t="s">
        <v>160</v>
      </c>
      <c r="S175" s="57" t="s">
        <v>160</v>
      </c>
      <c r="T175" s="57" t="s">
        <v>160</v>
      </c>
      <c r="U175" s="57" t="s">
        <v>160</v>
      </c>
      <c r="V175" s="57" t="s">
        <v>160</v>
      </c>
      <c r="W175" s="57" t="s">
        <v>160</v>
      </c>
      <c r="X175" s="57" t="s">
        <v>160</v>
      </c>
      <c r="Y175" s="57" t="s">
        <v>160</v>
      </c>
      <c r="Z175" s="57" t="s">
        <v>160</v>
      </c>
      <c r="AA175" s="57" t="s">
        <v>160</v>
      </c>
      <c r="AB175" s="57" t="s">
        <v>160</v>
      </c>
      <c r="AC175" s="57" t="s">
        <v>160</v>
      </c>
      <c r="AD175" s="57" t="s">
        <v>160</v>
      </c>
      <c r="AE175" s="57" t="s">
        <v>160</v>
      </c>
      <c r="AF175" s="57" t="s">
        <v>160</v>
      </c>
      <c r="AG175" s="57" t="s">
        <v>160</v>
      </c>
      <c r="AH175" s="57" t="s">
        <v>160</v>
      </c>
      <c r="AI175" s="57" t="s">
        <v>160</v>
      </c>
      <c r="AJ175" s="57" t="s">
        <v>160</v>
      </c>
      <c r="AK175" s="57" t="s">
        <v>160</v>
      </c>
      <c r="AL175" s="57" t="s">
        <v>160</v>
      </c>
      <c r="AM175" s="57" t="s">
        <v>160</v>
      </c>
      <c r="AN175" s="57" t="s">
        <v>160</v>
      </c>
      <c r="AO175" s="57" t="s">
        <v>160</v>
      </c>
      <c r="AP175" s="57" t="s">
        <v>160</v>
      </c>
      <c r="AQ175" s="57" t="s">
        <v>160</v>
      </c>
      <c r="AR175" s="57" t="s">
        <v>160</v>
      </c>
      <c r="AS175" s="57" t="s">
        <v>160</v>
      </c>
      <c r="AT175" s="57" t="s">
        <v>160</v>
      </c>
      <c r="AU175" s="57" t="s">
        <v>160</v>
      </c>
      <c r="AV175" s="57" t="s">
        <v>160</v>
      </c>
      <c r="AW175" s="57" t="s">
        <v>160</v>
      </c>
      <c r="AX175" s="57" t="s">
        <v>160</v>
      </c>
      <c r="AY175" s="57" t="s">
        <v>160</v>
      </c>
      <c r="AZ175" s="57" t="s">
        <v>160</v>
      </c>
      <c r="BA175" s="57" t="s">
        <v>160</v>
      </c>
      <c r="BB175" s="57" t="s">
        <v>160</v>
      </c>
      <c r="BC175" s="57" t="s">
        <v>160</v>
      </c>
      <c r="BD175" s="57" t="s">
        <v>160</v>
      </c>
      <c r="BE175" s="57" t="s">
        <v>160</v>
      </c>
      <c r="BF175" s="57" t="s">
        <v>160</v>
      </c>
      <c r="BG175" s="57" t="s">
        <v>160</v>
      </c>
      <c r="BH175" s="57" t="s">
        <v>160</v>
      </c>
      <c r="BI175" s="57" t="s">
        <v>160</v>
      </c>
      <c r="BJ175" s="57" t="s">
        <v>160</v>
      </c>
      <c r="BK175" s="57" t="s">
        <v>160</v>
      </c>
      <c r="BL175" s="57" t="s">
        <v>160</v>
      </c>
      <c r="BM175" s="57" t="s">
        <v>160</v>
      </c>
    </row>
    <row r="176" spans="2:65" x14ac:dyDescent="0.25">
      <c r="B176" t="str">
        <f>+B161</f>
        <v>FABBRICATI</v>
      </c>
      <c r="C176" s="58">
        <f>+C161</f>
        <v>0.25</v>
      </c>
      <c r="F176" s="27"/>
      <c r="G176" s="27"/>
      <c r="H176" s="27"/>
      <c r="I176" s="27"/>
      <c r="J176" s="27"/>
      <c r="K176" s="27"/>
      <c r="L176" s="27"/>
      <c r="M176" s="27"/>
      <c r="N176" s="27"/>
      <c r="O176" s="27">
        <f>+IF(N183=$O$5,0,1)*(SUM($O$5)*$C176)/12</f>
        <v>0</v>
      </c>
      <c r="P176" s="27">
        <f t="shared" ref="P176:BM176" si="178">+IF(O183=$O$5,0,1)*(SUM($O$5)*$C176)/12</f>
        <v>0</v>
      </c>
      <c r="Q176" s="27">
        <f t="shared" si="178"/>
        <v>0</v>
      </c>
      <c r="R176" s="27">
        <f t="shared" si="178"/>
        <v>0</v>
      </c>
      <c r="S176" s="27">
        <f t="shared" si="178"/>
        <v>0</v>
      </c>
      <c r="T176" s="27">
        <f t="shared" si="178"/>
        <v>0</v>
      </c>
      <c r="U176" s="27">
        <f t="shared" si="178"/>
        <v>0</v>
      </c>
      <c r="V176" s="27">
        <f t="shared" si="178"/>
        <v>0</v>
      </c>
      <c r="W176" s="27">
        <f t="shared" si="178"/>
        <v>0</v>
      </c>
      <c r="X176" s="27">
        <f t="shared" si="178"/>
        <v>0</v>
      </c>
      <c r="Y176" s="27">
        <f t="shared" si="178"/>
        <v>0</v>
      </c>
      <c r="Z176" s="27">
        <f t="shared" si="178"/>
        <v>0</v>
      </c>
      <c r="AA176" s="27">
        <f t="shared" si="178"/>
        <v>0</v>
      </c>
      <c r="AB176" s="27">
        <f t="shared" si="178"/>
        <v>0</v>
      </c>
      <c r="AC176" s="27">
        <f t="shared" si="178"/>
        <v>0</v>
      </c>
      <c r="AD176" s="27">
        <f t="shared" si="178"/>
        <v>0</v>
      </c>
      <c r="AE176" s="27">
        <f t="shared" si="178"/>
        <v>0</v>
      </c>
      <c r="AF176" s="27">
        <f t="shared" si="178"/>
        <v>0</v>
      </c>
      <c r="AG176" s="27">
        <f t="shared" si="178"/>
        <v>0</v>
      </c>
      <c r="AH176" s="27">
        <f t="shared" si="178"/>
        <v>0</v>
      </c>
      <c r="AI176" s="27">
        <f t="shared" si="178"/>
        <v>0</v>
      </c>
      <c r="AJ176" s="27">
        <f t="shared" si="178"/>
        <v>0</v>
      </c>
      <c r="AK176" s="27">
        <f t="shared" si="178"/>
        <v>0</v>
      </c>
      <c r="AL176" s="27">
        <f t="shared" si="178"/>
        <v>0</v>
      </c>
      <c r="AM176" s="27">
        <f t="shared" si="178"/>
        <v>0</v>
      </c>
      <c r="AN176" s="27">
        <f t="shared" si="178"/>
        <v>0</v>
      </c>
      <c r="AO176" s="27">
        <f t="shared" si="178"/>
        <v>0</v>
      </c>
      <c r="AP176" s="27">
        <f t="shared" si="178"/>
        <v>0</v>
      </c>
      <c r="AQ176" s="27">
        <f t="shared" si="178"/>
        <v>0</v>
      </c>
      <c r="AR176" s="27">
        <f t="shared" si="178"/>
        <v>0</v>
      </c>
      <c r="AS176" s="27">
        <f t="shared" si="178"/>
        <v>0</v>
      </c>
      <c r="AT176" s="27">
        <f t="shared" si="178"/>
        <v>0</v>
      </c>
      <c r="AU176" s="27">
        <f t="shared" si="178"/>
        <v>0</v>
      </c>
      <c r="AV176" s="27">
        <f t="shared" si="178"/>
        <v>0</v>
      </c>
      <c r="AW176" s="27">
        <f t="shared" si="178"/>
        <v>0</v>
      </c>
      <c r="AX176" s="27">
        <f t="shared" si="178"/>
        <v>0</v>
      </c>
      <c r="AY176" s="27">
        <f t="shared" si="178"/>
        <v>0</v>
      </c>
      <c r="AZ176" s="27">
        <f t="shared" si="178"/>
        <v>0</v>
      </c>
      <c r="BA176" s="27">
        <f t="shared" si="178"/>
        <v>0</v>
      </c>
      <c r="BB176" s="27">
        <f t="shared" si="178"/>
        <v>0</v>
      </c>
      <c r="BC176" s="27">
        <f t="shared" si="178"/>
        <v>0</v>
      </c>
      <c r="BD176" s="27">
        <f t="shared" si="178"/>
        <v>0</v>
      </c>
      <c r="BE176" s="27">
        <f t="shared" si="178"/>
        <v>0</v>
      </c>
      <c r="BF176" s="27">
        <f t="shared" si="178"/>
        <v>0</v>
      </c>
      <c r="BG176" s="27">
        <f t="shared" si="178"/>
        <v>0</v>
      </c>
      <c r="BH176" s="27">
        <f t="shared" si="178"/>
        <v>0</v>
      </c>
      <c r="BI176" s="27">
        <f t="shared" si="178"/>
        <v>0</v>
      </c>
      <c r="BJ176" s="27">
        <f t="shared" si="178"/>
        <v>0</v>
      </c>
      <c r="BK176" s="27">
        <f t="shared" si="178"/>
        <v>0</v>
      </c>
      <c r="BL176" s="27">
        <f t="shared" si="178"/>
        <v>0</v>
      </c>
      <c r="BM176" s="27">
        <f t="shared" si="178"/>
        <v>0</v>
      </c>
    </row>
    <row r="177" spans="2:65" x14ac:dyDescent="0.25">
      <c r="B177" t="str">
        <f t="shared" ref="B177:C181" si="179">+B162</f>
        <v>IMPIANTI E MACCHINARI</v>
      </c>
      <c r="C177" s="58">
        <f t="shared" si="179"/>
        <v>0.1</v>
      </c>
      <c r="F177" s="27"/>
      <c r="G177" s="27"/>
      <c r="H177" s="27"/>
      <c r="I177" s="27"/>
      <c r="J177" s="27"/>
      <c r="K177" s="27"/>
      <c r="L177" s="27"/>
      <c r="M177" s="27"/>
      <c r="N177" s="27"/>
      <c r="O177" s="27">
        <f>+IF(N184=$O$6,0,1)*(SUM($O$6)*$C177)/12</f>
        <v>0</v>
      </c>
      <c r="P177" s="27">
        <f t="shared" ref="P177:BM177" si="180">+IF(O184=$O$6,0,1)*(SUM($O$6)*$C177)/12</f>
        <v>0</v>
      </c>
      <c r="Q177" s="27">
        <f t="shared" si="180"/>
        <v>0</v>
      </c>
      <c r="R177" s="27">
        <f t="shared" si="180"/>
        <v>0</v>
      </c>
      <c r="S177" s="27">
        <f t="shared" si="180"/>
        <v>0</v>
      </c>
      <c r="T177" s="27">
        <f t="shared" si="180"/>
        <v>0</v>
      </c>
      <c r="U177" s="27">
        <f t="shared" si="180"/>
        <v>0</v>
      </c>
      <c r="V177" s="27">
        <f t="shared" si="180"/>
        <v>0</v>
      </c>
      <c r="W177" s="27">
        <f t="shared" si="180"/>
        <v>0</v>
      </c>
      <c r="X177" s="27">
        <f t="shared" si="180"/>
        <v>0</v>
      </c>
      <c r="Y177" s="27">
        <f t="shared" si="180"/>
        <v>0</v>
      </c>
      <c r="Z177" s="27">
        <f t="shared" si="180"/>
        <v>0</v>
      </c>
      <c r="AA177" s="27">
        <f t="shared" si="180"/>
        <v>0</v>
      </c>
      <c r="AB177" s="27">
        <f t="shared" si="180"/>
        <v>0</v>
      </c>
      <c r="AC177" s="27">
        <f t="shared" si="180"/>
        <v>0</v>
      </c>
      <c r="AD177" s="27">
        <f t="shared" si="180"/>
        <v>0</v>
      </c>
      <c r="AE177" s="27">
        <f t="shared" si="180"/>
        <v>0</v>
      </c>
      <c r="AF177" s="27">
        <f t="shared" si="180"/>
        <v>0</v>
      </c>
      <c r="AG177" s="27">
        <f t="shared" si="180"/>
        <v>0</v>
      </c>
      <c r="AH177" s="27">
        <f t="shared" si="180"/>
        <v>0</v>
      </c>
      <c r="AI177" s="27">
        <f t="shared" si="180"/>
        <v>0</v>
      </c>
      <c r="AJ177" s="27">
        <f t="shared" si="180"/>
        <v>0</v>
      </c>
      <c r="AK177" s="27">
        <f t="shared" si="180"/>
        <v>0</v>
      </c>
      <c r="AL177" s="27">
        <f t="shared" si="180"/>
        <v>0</v>
      </c>
      <c r="AM177" s="27">
        <f t="shared" si="180"/>
        <v>0</v>
      </c>
      <c r="AN177" s="27">
        <f t="shared" si="180"/>
        <v>0</v>
      </c>
      <c r="AO177" s="27">
        <f t="shared" si="180"/>
        <v>0</v>
      </c>
      <c r="AP177" s="27">
        <f t="shared" si="180"/>
        <v>0</v>
      </c>
      <c r="AQ177" s="27">
        <f t="shared" si="180"/>
        <v>0</v>
      </c>
      <c r="AR177" s="27">
        <f t="shared" si="180"/>
        <v>0</v>
      </c>
      <c r="AS177" s="27">
        <f t="shared" si="180"/>
        <v>0</v>
      </c>
      <c r="AT177" s="27">
        <f t="shared" si="180"/>
        <v>0</v>
      </c>
      <c r="AU177" s="27">
        <f t="shared" si="180"/>
        <v>0</v>
      </c>
      <c r="AV177" s="27">
        <f t="shared" si="180"/>
        <v>0</v>
      </c>
      <c r="AW177" s="27">
        <f t="shared" si="180"/>
        <v>0</v>
      </c>
      <c r="AX177" s="27">
        <f t="shared" si="180"/>
        <v>0</v>
      </c>
      <c r="AY177" s="27">
        <f t="shared" si="180"/>
        <v>0</v>
      </c>
      <c r="AZ177" s="27">
        <f t="shared" si="180"/>
        <v>0</v>
      </c>
      <c r="BA177" s="27">
        <f t="shared" si="180"/>
        <v>0</v>
      </c>
      <c r="BB177" s="27">
        <f t="shared" si="180"/>
        <v>0</v>
      </c>
      <c r="BC177" s="27">
        <f t="shared" si="180"/>
        <v>0</v>
      </c>
      <c r="BD177" s="27">
        <f t="shared" si="180"/>
        <v>0</v>
      </c>
      <c r="BE177" s="27">
        <f t="shared" si="180"/>
        <v>0</v>
      </c>
      <c r="BF177" s="27">
        <f t="shared" si="180"/>
        <v>0</v>
      </c>
      <c r="BG177" s="27">
        <f t="shared" si="180"/>
        <v>0</v>
      </c>
      <c r="BH177" s="27">
        <f t="shared" si="180"/>
        <v>0</v>
      </c>
      <c r="BI177" s="27">
        <f t="shared" si="180"/>
        <v>0</v>
      </c>
      <c r="BJ177" s="27">
        <f t="shared" si="180"/>
        <v>0</v>
      </c>
      <c r="BK177" s="27">
        <f t="shared" si="180"/>
        <v>0</v>
      </c>
      <c r="BL177" s="27">
        <f t="shared" si="180"/>
        <v>0</v>
      </c>
      <c r="BM177" s="27">
        <f t="shared" si="180"/>
        <v>0</v>
      </c>
    </row>
    <row r="178" spans="2:65" x14ac:dyDescent="0.25">
      <c r="B178" t="str">
        <f t="shared" si="179"/>
        <v>ATTREZZATURE IND.LI E COMM.LI</v>
      </c>
      <c r="C178" s="58">
        <f t="shared" si="179"/>
        <v>0.2</v>
      </c>
      <c r="F178" s="27"/>
      <c r="G178" s="27"/>
      <c r="H178" s="27"/>
      <c r="I178" s="27"/>
      <c r="J178" s="27"/>
      <c r="K178" s="27"/>
      <c r="L178" s="27"/>
      <c r="M178" s="27"/>
      <c r="N178" s="27"/>
      <c r="O178" s="27">
        <f>+IF(N185=$O$7,0,1)*(SUM($O$7)*$C178)/12</f>
        <v>0</v>
      </c>
      <c r="P178" s="27">
        <f t="shared" ref="P178:BM178" si="181">+IF(O185=$O$7,0,1)*(SUM($O$7)*$C178)/12</f>
        <v>0</v>
      </c>
      <c r="Q178" s="27">
        <f t="shared" si="181"/>
        <v>0</v>
      </c>
      <c r="R178" s="27">
        <f t="shared" si="181"/>
        <v>0</v>
      </c>
      <c r="S178" s="27">
        <f t="shared" si="181"/>
        <v>0</v>
      </c>
      <c r="T178" s="27">
        <f t="shared" si="181"/>
        <v>0</v>
      </c>
      <c r="U178" s="27">
        <f t="shared" si="181"/>
        <v>0</v>
      </c>
      <c r="V178" s="27">
        <f t="shared" si="181"/>
        <v>0</v>
      </c>
      <c r="W178" s="27">
        <f t="shared" si="181"/>
        <v>0</v>
      </c>
      <c r="X178" s="27">
        <f t="shared" si="181"/>
        <v>0</v>
      </c>
      <c r="Y178" s="27">
        <f t="shared" si="181"/>
        <v>0</v>
      </c>
      <c r="Z178" s="27">
        <f t="shared" si="181"/>
        <v>0</v>
      </c>
      <c r="AA178" s="27">
        <f t="shared" si="181"/>
        <v>0</v>
      </c>
      <c r="AB178" s="27">
        <f t="shared" si="181"/>
        <v>0</v>
      </c>
      <c r="AC178" s="27">
        <f t="shared" si="181"/>
        <v>0</v>
      </c>
      <c r="AD178" s="27">
        <f t="shared" si="181"/>
        <v>0</v>
      </c>
      <c r="AE178" s="27">
        <f t="shared" si="181"/>
        <v>0</v>
      </c>
      <c r="AF178" s="27">
        <f t="shared" si="181"/>
        <v>0</v>
      </c>
      <c r="AG178" s="27">
        <f t="shared" si="181"/>
        <v>0</v>
      </c>
      <c r="AH178" s="27">
        <f t="shared" si="181"/>
        <v>0</v>
      </c>
      <c r="AI178" s="27">
        <f t="shared" si="181"/>
        <v>0</v>
      </c>
      <c r="AJ178" s="27">
        <f t="shared" si="181"/>
        <v>0</v>
      </c>
      <c r="AK178" s="27">
        <f t="shared" si="181"/>
        <v>0</v>
      </c>
      <c r="AL178" s="27">
        <f t="shared" si="181"/>
        <v>0</v>
      </c>
      <c r="AM178" s="27">
        <f t="shared" si="181"/>
        <v>0</v>
      </c>
      <c r="AN178" s="27">
        <f t="shared" si="181"/>
        <v>0</v>
      </c>
      <c r="AO178" s="27">
        <f t="shared" si="181"/>
        <v>0</v>
      </c>
      <c r="AP178" s="27">
        <f t="shared" si="181"/>
        <v>0</v>
      </c>
      <c r="AQ178" s="27">
        <f t="shared" si="181"/>
        <v>0</v>
      </c>
      <c r="AR178" s="27">
        <f t="shared" si="181"/>
        <v>0</v>
      </c>
      <c r="AS178" s="27">
        <f t="shared" si="181"/>
        <v>0</v>
      </c>
      <c r="AT178" s="27">
        <f t="shared" si="181"/>
        <v>0</v>
      </c>
      <c r="AU178" s="27">
        <f t="shared" si="181"/>
        <v>0</v>
      </c>
      <c r="AV178" s="27">
        <f t="shared" si="181"/>
        <v>0</v>
      </c>
      <c r="AW178" s="27">
        <f t="shared" si="181"/>
        <v>0</v>
      </c>
      <c r="AX178" s="27">
        <f t="shared" si="181"/>
        <v>0</v>
      </c>
      <c r="AY178" s="27">
        <f t="shared" si="181"/>
        <v>0</v>
      </c>
      <c r="AZ178" s="27">
        <f t="shared" si="181"/>
        <v>0</v>
      </c>
      <c r="BA178" s="27">
        <f t="shared" si="181"/>
        <v>0</v>
      </c>
      <c r="BB178" s="27">
        <f t="shared" si="181"/>
        <v>0</v>
      </c>
      <c r="BC178" s="27">
        <f t="shared" si="181"/>
        <v>0</v>
      </c>
      <c r="BD178" s="27">
        <f t="shared" si="181"/>
        <v>0</v>
      </c>
      <c r="BE178" s="27">
        <f t="shared" si="181"/>
        <v>0</v>
      </c>
      <c r="BF178" s="27">
        <f t="shared" si="181"/>
        <v>0</v>
      </c>
      <c r="BG178" s="27">
        <f t="shared" si="181"/>
        <v>0</v>
      </c>
      <c r="BH178" s="27">
        <f t="shared" si="181"/>
        <v>0</v>
      </c>
      <c r="BI178" s="27">
        <f t="shared" si="181"/>
        <v>0</v>
      </c>
      <c r="BJ178" s="27">
        <f t="shared" si="181"/>
        <v>0</v>
      </c>
      <c r="BK178" s="27">
        <f t="shared" si="181"/>
        <v>0</v>
      </c>
      <c r="BL178" s="27">
        <f t="shared" si="181"/>
        <v>0</v>
      </c>
      <c r="BM178" s="27">
        <f t="shared" si="181"/>
        <v>0</v>
      </c>
    </row>
    <row r="179" spans="2:65" x14ac:dyDescent="0.25">
      <c r="B179" t="str">
        <f t="shared" si="179"/>
        <v>COSTI D'IMPIANTO E AMPLIAMENTO</v>
      </c>
      <c r="C179" s="58">
        <f t="shared" si="179"/>
        <v>0.5</v>
      </c>
      <c r="F179" s="27"/>
      <c r="G179" s="27"/>
      <c r="H179" s="27"/>
      <c r="I179" s="27"/>
      <c r="J179" s="27"/>
      <c r="K179" s="27"/>
      <c r="L179" s="27"/>
      <c r="M179" s="27"/>
      <c r="N179" s="27"/>
      <c r="O179" s="27">
        <f>+IF(N186=$O$8,0,1)*(SUM($O$8)*$C179)/12</f>
        <v>0</v>
      </c>
      <c r="P179" s="27">
        <f t="shared" ref="P179:BM179" si="182">+IF(O186=$O$8,0,1)*(SUM($O$8)*$C179)/12</f>
        <v>0</v>
      </c>
      <c r="Q179" s="27">
        <f t="shared" si="182"/>
        <v>0</v>
      </c>
      <c r="R179" s="27">
        <f t="shared" si="182"/>
        <v>0</v>
      </c>
      <c r="S179" s="27">
        <f t="shared" si="182"/>
        <v>0</v>
      </c>
      <c r="T179" s="27">
        <f t="shared" si="182"/>
        <v>0</v>
      </c>
      <c r="U179" s="27">
        <f t="shared" si="182"/>
        <v>0</v>
      </c>
      <c r="V179" s="27">
        <f t="shared" si="182"/>
        <v>0</v>
      </c>
      <c r="W179" s="27">
        <f t="shared" si="182"/>
        <v>0</v>
      </c>
      <c r="X179" s="27">
        <f t="shared" si="182"/>
        <v>0</v>
      </c>
      <c r="Y179" s="27">
        <f t="shared" si="182"/>
        <v>0</v>
      </c>
      <c r="Z179" s="27">
        <f t="shared" si="182"/>
        <v>0</v>
      </c>
      <c r="AA179" s="27">
        <f t="shared" si="182"/>
        <v>0</v>
      </c>
      <c r="AB179" s="27">
        <f t="shared" si="182"/>
        <v>0</v>
      </c>
      <c r="AC179" s="27">
        <f t="shared" si="182"/>
        <v>0</v>
      </c>
      <c r="AD179" s="27">
        <f t="shared" si="182"/>
        <v>0</v>
      </c>
      <c r="AE179" s="27">
        <f t="shared" si="182"/>
        <v>0</v>
      </c>
      <c r="AF179" s="27">
        <f t="shared" si="182"/>
        <v>0</v>
      </c>
      <c r="AG179" s="27">
        <f t="shared" si="182"/>
        <v>0</v>
      </c>
      <c r="AH179" s="27">
        <f t="shared" si="182"/>
        <v>0</v>
      </c>
      <c r="AI179" s="27">
        <f t="shared" si="182"/>
        <v>0</v>
      </c>
      <c r="AJ179" s="27">
        <f t="shared" si="182"/>
        <v>0</v>
      </c>
      <c r="AK179" s="27">
        <f t="shared" si="182"/>
        <v>0</v>
      </c>
      <c r="AL179" s="27">
        <f t="shared" si="182"/>
        <v>0</v>
      </c>
      <c r="AM179" s="27">
        <f t="shared" si="182"/>
        <v>0</v>
      </c>
      <c r="AN179" s="27">
        <f t="shared" si="182"/>
        <v>0</v>
      </c>
      <c r="AO179" s="27">
        <f t="shared" si="182"/>
        <v>0</v>
      </c>
      <c r="AP179" s="27">
        <f t="shared" si="182"/>
        <v>0</v>
      </c>
      <c r="AQ179" s="27">
        <f t="shared" si="182"/>
        <v>0</v>
      </c>
      <c r="AR179" s="27">
        <f t="shared" si="182"/>
        <v>0</v>
      </c>
      <c r="AS179" s="27">
        <f t="shared" si="182"/>
        <v>0</v>
      </c>
      <c r="AT179" s="27">
        <f t="shared" si="182"/>
        <v>0</v>
      </c>
      <c r="AU179" s="27">
        <f t="shared" si="182"/>
        <v>0</v>
      </c>
      <c r="AV179" s="27">
        <f t="shared" si="182"/>
        <v>0</v>
      </c>
      <c r="AW179" s="27">
        <f t="shared" si="182"/>
        <v>0</v>
      </c>
      <c r="AX179" s="27">
        <f t="shared" si="182"/>
        <v>0</v>
      </c>
      <c r="AY179" s="27">
        <f t="shared" si="182"/>
        <v>0</v>
      </c>
      <c r="AZ179" s="27">
        <f t="shared" si="182"/>
        <v>0</v>
      </c>
      <c r="BA179" s="27">
        <f t="shared" si="182"/>
        <v>0</v>
      </c>
      <c r="BB179" s="27">
        <f t="shared" si="182"/>
        <v>0</v>
      </c>
      <c r="BC179" s="27">
        <f t="shared" si="182"/>
        <v>0</v>
      </c>
      <c r="BD179" s="27">
        <f t="shared" si="182"/>
        <v>0</v>
      </c>
      <c r="BE179" s="27">
        <f t="shared" si="182"/>
        <v>0</v>
      </c>
      <c r="BF179" s="27">
        <f t="shared" si="182"/>
        <v>0</v>
      </c>
      <c r="BG179" s="27">
        <f t="shared" si="182"/>
        <v>0</v>
      </c>
      <c r="BH179" s="27">
        <f t="shared" si="182"/>
        <v>0</v>
      </c>
      <c r="BI179" s="27">
        <f t="shared" si="182"/>
        <v>0</v>
      </c>
      <c r="BJ179" s="27">
        <f t="shared" si="182"/>
        <v>0</v>
      </c>
      <c r="BK179" s="27">
        <f t="shared" si="182"/>
        <v>0</v>
      </c>
      <c r="BL179" s="27">
        <f t="shared" si="182"/>
        <v>0</v>
      </c>
      <c r="BM179" s="27">
        <f t="shared" si="182"/>
        <v>0</v>
      </c>
    </row>
    <row r="180" spans="2:65" x14ac:dyDescent="0.25">
      <c r="B180" t="str">
        <f t="shared" si="179"/>
        <v>FEE D'INGRESSO</v>
      </c>
      <c r="C180" s="58">
        <f t="shared" si="179"/>
        <v>0.2</v>
      </c>
      <c r="F180" s="27"/>
      <c r="G180" s="27"/>
      <c r="H180" s="27"/>
      <c r="I180" s="27"/>
      <c r="J180" s="27"/>
      <c r="K180" s="27"/>
      <c r="L180" s="27"/>
      <c r="M180" s="27"/>
      <c r="N180" s="27"/>
      <c r="O180" s="27">
        <f>+IF(N187=$O$9,0,1)*(SUM($O$9)*$C180)/12</f>
        <v>0</v>
      </c>
      <c r="P180" s="27">
        <f t="shared" ref="P180:BM180" si="183">+IF(O187=$O$9,0,1)*(SUM($O$9)*$C180)/12</f>
        <v>0</v>
      </c>
      <c r="Q180" s="27">
        <f t="shared" si="183"/>
        <v>0</v>
      </c>
      <c r="R180" s="27">
        <f t="shared" si="183"/>
        <v>0</v>
      </c>
      <c r="S180" s="27">
        <f t="shared" si="183"/>
        <v>0</v>
      </c>
      <c r="T180" s="27">
        <f t="shared" si="183"/>
        <v>0</v>
      </c>
      <c r="U180" s="27">
        <f t="shared" si="183"/>
        <v>0</v>
      </c>
      <c r="V180" s="27">
        <f t="shared" si="183"/>
        <v>0</v>
      </c>
      <c r="W180" s="27">
        <f t="shared" si="183"/>
        <v>0</v>
      </c>
      <c r="X180" s="27">
        <f t="shared" si="183"/>
        <v>0</v>
      </c>
      <c r="Y180" s="27">
        <f t="shared" si="183"/>
        <v>0</v>
      </c>
      <c r="Z180" s="27">
        <f t="shared" si="183"/>
        <v>0</v>
      </c>
      <c r="AA180" s="27">
        <f t="shared" si="183"/>
        <v>0</v>
      </c>
      <c r="AB180" s="27">
        <f t="shared" si="183"/>
        <v>0</v>
      </c>
      <c r="AC180" s="27">
        <f t="shared" si="183"/>
        <v>0</v>
      </c>
      <c r="AD180" s="27">
        <f t="shared" si="183"/>
        <v>0</v>
      </c>
      <c r="AE180" s="27">
        <f t="shared" si="183"/>
        <v>0</v>
      </c>
      <c r="AF180" s="27">
        <f t="shared" si="183"/>
        <v>0</v>
      </c>
      <c r="AG180" s="27">
        <f t="shared" si="183"/>
        <v>0</v>
      </c>
      <c r="AH180" s="27">
        <f t="shared" si="183"/>
        <v>0</v>
      </c>
      <c r="AI180" s="27">
        <f t="shared" si="183"/>
        <v>0</v>
      </c>
      <c r="AJ180" s="27">
        <f t="shared" si="183"/>
        <v>0</v>
      </c>
      <c r="AK180" s="27">
        <f t="shared" si="183"/>
        <v>0</v>
      </c>
      <c r="AL180" s="27">
        <f t="shared" si="183"/>
        <v>0</v>
      </c>
      <c r="AM180" s="27">
        <f t="shared" si="183"/>
        <v>0</v>
      </c>
      <c r="AN180" s="27">
        <f t="shared" si="183"/>
        <v>0</v>
      </c>
      <c r="AO180" s="27">
        <f t="shared" si="183"/>
        <v>0</v>
      </c>
      <c r="AP180" s="27">
        <f t="shared" si="183"/>
        <v>0</v>
      </c>
      <c r="AQ180" s="27">
        <f t="shared" si="183"/>
        <v>0</v>
      </c>
      <c r="AR180" s="27">
        <f t="shared" si="183"/>
        <v>0</v>
      </c>
      <c r="AS180" s="27">
        <f t="shared" si="183"/>
        <v>0</v>
      </c>
      <c r="AT180" s="27">
        <f t="shared" si="183"/>
        <v>0</v>
      </c>
      <c r="AU180" s="27">
        <f t="shared" si="183"/>
        <v>0</v>
      </c>
      <c r="AV180" s="27">
        <f t="shared" si="183"/>
        <v>0</v>
      </c>
      <c r="AW180" s="27">
        <f t="shared" si="183"/>
        <v>0</v>
      </c>
      <c r="AX180" s="27">
        <f t="shared" si="183"/>
        <v>0</v>
      </c>
      <c r="AY180" s="27">
        <f t="shared" si="183"/>
        <v>0</v>
      </c>
      <c r="AZ180" s="27">
        <f t="shared" si="183"/>
        <v>0</v>
      </c>
      <c r="BA180" s="27">
        <f t="shared" si="183"/>
        <v>0</v>
      </c>
      <c r="BB180" s="27">
        <f t="shared" si="183"/>
        <v>0</v>
      </c>
      <c r="BC180" s="27">
        <f t="shared" si="183"/>
        <v>0</v>
      </c>
      <c r="BD180" s="27">
        <f t="shared" si="183"/>
        <v>0</v>
      </c>
      <c r="BE180" s="27">
        <f t="shared" si="183"/>
        <v>0</v>
      </c>
      <c r="BF180" s="27">
        <f t="shared" si="183"/>
        <v>0</v>
      </c>
      <c r="BG180" s="27">
        <f t="shared" si="183"/>
        <v>0</v>
      </c>
      <c r="BH180" s="27">
        <f t="shared" si="183"/>
        <v>0</v>
      </c>
      <c r="BI180" s="27">
        <f t="shared" si="183"/>
        <v>0</v>
      </c>
      <c r="BJ180" s="27">
        <f t="shared" si="183"/>
        <v>0</v>
      </c>
      <c r="BK180" s="27">
        <f t="shared" si="183"/>
        <v>0</v>
      </c>
      <c r="BL180" s="27">
        <f t="shared" si="183"/>
        <v>0</v>
      </c>
      <c r="BM180" s="27">
        <f t="shared" si="183"/>
        <v>0</v>
      </c>
    </row>
    <row r="181" spans="2:65" x14ac:dyDescent="0.25">
      <c r="B181" t="str">
        <f t="shared" si="179"/>
        <v>ALTRE IMM.NI IMMATERIALI</v>
      </c>
      <c r="C181" s="58">
        <f t="shared" si="179"/>
        <v>0.25</v>
      </c>
      <c r="F181" s="27"/>
      <c r="G181" s="27"/>
      <c r="H181" s="27"/>
      <c r="I181" s="27"/>
      <c r="J181" s="27"/>
      <c r="K181" s="27"/>
      <c r="L181" s="27"/>
      <c r="M181" s="27"/>
      <c r="N181" s="27"/>
      <c r="O181" s="27">
        <f>+IF(N188=$O$10,0,1)*(SUM($O$10)*$C181)/12</f>
        <v>0</v>
      </c>
      <c r="P181" s="27">
        <f t="shared" ref="P181:BM181" si="184">+IF(O188=$O$10,0,1)*(SUM($O$10)*$C181)/12</f>
        <v>0</v>
      </c>
      <c r="Q181" s="27">
        <f t="shared" si="184"/>
        <v>0</v>
      </c>
      <c r="R181" s="27">
        <f t="shared" si="184"/>
        <v>0</v>
      </c>
      <c r="S181" s="27">
        <f t="shared" si="184"/>
        <v>0</v>
      </c>
      <c r="T181" s="27">
        <f t="shared" si="184"/>
        <v>0</v>
      </c>
      <c r="U181" s="27">
        <f t="shared" si="184"/>
        <v>0</v>
      </c>
      <c r="V181" s="27">
        <f t="shared" si="184"/>
        <v>0</v>
      </c>
      <c r="W181" s="27">
        <f t="shared" si="184"/>
        <v>0</v>
      </c>
      <c r="X181" s="27">
        <f t="shared" si="184"/>
        <v>0</v>
      </c>
      <c r="Y181" s="27">
        <f t="shared" si="184"/>
        <v>0</v>
      </c>
      <c r="Z181" s="27">
        <f t="shared" si="184"/>
        <v>0</v>
      </c>
      <c r="AA181" s="27">
        <f t="shared" si="184"/>
        <v>0</v>
      </c>
      <c r="AB181" s="27">
        <f t="shared" si="184"/>
        <v>0</v>
      </c>
      <c r="AC181" s="27">
        <f t="shared" si="184"/>
        <v>0</v>
      </c>
      <c r="AD181" s="27">
        <f t="shared" si="184"/>
        <v>0</v>
      </c>
      <c r="AE181" s="27">
        <f t="shared" si="184"/>
        <v>0</v>
      </c>
      <c r="AF181" s="27">
        <f t="shared" si="184"/>
        <v>0</v>
      </c>
      <c r="AG181" s="27">
        <f t="shared" si="184"/>
        <v>0</v>
      </c>
      <c r="AH181" s="27">
        <f t="shared" si="184"/>
        <v>0</v>
      </c>
      <c r="AI181" s="27">
        <f t="shared" si="184"/>
        <v>0</v>
      </c>
      <c r="AJ181" s="27">
        <f t="shared" si="184"/>
        <v>0</v>
      </c>
      <c r="AK181" s="27">
        <f t="shared" si="184"/>
        <v>0</v>
      </c>
      <c r="AL181" s="27">
        <f t="shared" si="184"/>
        <v>0</v>
      </c>
      <c r="AM181" s="27">
        <f t="shared" si="184"/>
        <v>0</v>
      </c>
      <c r="AN181" s="27">
        <f t="shared" si="184"/>
        <v>0</v>
      </c>
      <c r="AO181" s="27">
        <f t="shared" si="184"/>
        <v>0</v>
      </c>
      <c r="AP181" s="27">
        <f t="shared" si="184"/>
        <v>0</v>
      </c>
      <c r="AQ181" s="27">
        <f t="shared" si="184"/>
        <v>0</v>
      </c>
      <c r="AR181" s="27">
        <f t="shared" si="184"/>
        <v>0</v>
      </c>
      <c r="AS181" s="27">
        <f t="shared" si="184"/>
        <v>0</v>
      </c>
      <c r="AT181" s="27">
        <f t="shared" si="184"/>
        <v>0</v>
      </c>
      <c r="AU181" s="27">
        <f t="shared" si="184"/>
        <v>0</v>
      </c>
      <c r="AV181" s="27">
        <f t="shared" si="184"/>
        <v>0</v>
      </c>
      <c r="AW181" s="27">
        <f t="shared" si="184"/>
        <v>0</v>
      </c>
      <c r="AX181" s="27">
        <f t="shared" si="184"/>
        <v>0</v>
      </c>
      <c r="AY181" s="27">
        <f t="shared" si="184"/>
        <v>0</v>
      </c>
      <c r="AZ181" s="27">
        <f t="shared" si="184"/>
        <v>0</v>
      </c>
      <c r="BA181" s="27">
        <f t="shared" si="184"/>
        <v>0</v>
      </c>
      <c r="BB181" s="27">
        <f t="shared" si="184"/>
        <v>0</v>
      </c>
      <c r="BC181" s="27">
        <f t="shared" si="184"/>
        <v>0</v>
      </c>
      <c r="BD181" s="27">
        <f t="shared" si="184"/>
        <v>0</v>
      </c>
      <c r="BE181" s="27">
        <f t="shared" si="184"/>
        <v>0</v>
      </c>
      <c r="BF181" s="27">
        <f t="shared" si="184"/>
        <v>0</v>
      </c>
      <c r="BG181" s="27">
        <f t="shared" si="184"/>
        <v>0</v>
      </c>
      <c r="BH181" s="27">
        <f t="shared" si="184"/>
        <v>0</v>
      </c>
      <c r="BI181" s="27">
        <f t="shared" si="184"/>
        <v>0</v>
      </c>
      <c r="BJ181" s="27">
        <f t="shared" si="184"/>
        <v>0</v>
      </c>
      <c r="BK181" s="27">
        <f t="shared" si="184"/>
        <v>0</v>
      </c>
      <c r="BL181" s="27">
        <f t="shared" si="184"/>
        <v>0</v>
      </c>
      <c r="BM181" s="27">
        <f t="shared" si="184"/>
        <v>0</v>
      </c>
    </row>
    <row r="182" spans="2:65" ht="30" x14ac:dyDescent="0.25">
      <c r="C182" s="57"/>
      <c r="F182" s="57" t="s">
        <v>161</v>
      </c>
      <c r="G182" s="57" t="s">
        <v>161</v>
      </c>
      <c r="H182" s="57" t="s">
        <v>161</v>
      </c>
      <c r="I182" s="57" t="s">
        <v>161</v>
      </c>
      <c r="J182" s="57" t="s">
        <v>161</v>
      </c>
      <c r="K182" s="57" t="s">
        <v>161</v>
      </c>
      <c r="L182" s="57" t="s">
        <v>161</v>
      </c>
      <c r="M182" s="57" t="s">
        <v>161</v>
      </c>
      <c r="N182" s="57" t="s">
        <v>161</v>
      </c>
      <c r="O182" s="57" t="s">
        <v>161</v>
      </c>
      <c r="P182" s="57" t="s">
        <v>161</v>
      </c>
      <c r="Q182" s="57" t="s">
        <v>161</v>
      </c>
      <c r="R182" s="57" t="s">
        <v>161</v>
      </c>
      <c r="S182" s="57" t="s">
        <v>161</v>
      </c>
      <c r="T182" s="57" t="s">
        <v>161</v>
      </c>
      <c r="U182" s="57" t="s">
        <v>161</v>
      </c>
      <c r="V182" s="57" t="s">
        <v>161</v>
      </c>
      <c r="W182" s="57" t="s">
        <v>161</v>
      </c>
      <c r="X182" s="57" t="s">
        <v>161</v>
      </c>
      <c r="Y182" s="57" t="s">
        <v>161</v>
      </c>
      <c r="Z182" s="57" t="s">
        <v>161</v>
      </c>
      <c r="AA182" s="57" t="s">
        <v>161</v>
      </c>
      <c r="AB182" s="57" t="s">
        <v>161</v>
      </c>
      <c r="AC182" s="57" t="s">
        <v>161</v>
      </c>
      <c r="AD182" s="57" t="s">
        <v>161</v>
      </c>
      <c r="AE182" s="57" t="s">
        <v>161</v>
      </c>
      <c r="AF182" s="57" t="s">
        <v>161</v>
      </c>
      <c r="AG182" s="57" t="s">
        <v>161</v>
      </c>
      <c r="AH182" s="57" t="s">
        <v>161</v>
      </c>
      <c r="AI182" s="57" t="s">
        <v>161</v>
      </c>
      <c r="AJ182" s="57" t="s">
        <v>161</v>
      </c>
      <c r="AK182" s="57" t="s">
        <v>161</v>
      </c>
      <c r="AL182" s="57" t="s">
        <v>161</v>
      </c>
      <c r="AM182" s="57" t="s">
        <v>161</v>
      </c>
      <c r="AN182" s="57" t="s">
        <v>161</v>
      </c>
      <c r="AO182" s="57" t="s">
        <v>161</v>
      </c>
      <c r="AP182" s="57" t="s">
        <v>161</v>
      </c>
      <c r="AQ182" s="57" t="s">
        <v>161</v>
      </c>
      <c r="AR182" s="57" t="s">
        <v>161</v>
      </c>
      <c r="AS182" s="57" t="s">
        <v>161</v>
      </c>
      <c r="AT182" s="57" t="s">
        <v>161</v>
      </c>
      <c r="AU182" s="57" t="s">
        <v>161</v>
      </c>
      <c r="AV182" s="57" t="s">
        <v>161</v>
      </c>
      <c r="AW182" s="57" t="s">
        <v>161</v>
      </c>
      <c r="AX182" s="57" t="s">
        <v>161</v>
      </c>
      <c r="AY182" s="57" t="s">
        <v>161</v>
      </c>
      <c r="AZ182" s="57" t="s">
        <v>161</v>
      </c>
      <c r="BA182" s="57" t="s">
        <v>161</v>
      </c>
      <c r="BB182" s="57" t="s">
        <v>161</v>
      </c>
      <c r="BC182" s="57" t="s">
        <v>161</v>
      </c>
      <c r="BD182" s="57" t="s">
        <v>161</v>
      </c>
      <c r="BE182" s="57" t="s">
        <v>161</v>
      </c>
      <c r="BF182" s="57" t="s">
        <v>161</v>
      </c>
      <c r="BG182" s="57" t="s">
        <v>161</v>
      </c>
      <c r="BH182" s="57" t="s">
        <v>161</v>
      </c>
      <c r="BI182" s="57" t="s">
        <v>161</v>
      </c>
      <c r="BJ182" s="57" t="s">
        <v>161</v>
      </c>
      <c r="BK182" s="57" t="s">
        <v>161</v>
      </c>
      <c r="BL182" s="57" t="s">
        <v>161</v>
      </c>
      <c r="BM182" s="57" t="s">
        <v>161</v>
      </c>
    </row>
    <row r="183" spans="2:65" x14ac:dyDescent="0.25">
      <c r="B183" t="str">
        <f>+B176</f>
        <v>FABBRICATI</v>
      </c>
      <c r="C183" s="58"/>
      <c r="F183" s="27"/>
      <c r="G183" s="27"/>
      <c r="H183" s="27"/>
      <c r="I183" s="27"/>
      <c r="J183" s="27"/>
      <c r="K183" s="27"/>
      <c r="L183" s="27"/>
      <c r="M183" s="27"/>
      <c r="N183" s="27"/>
      <c r="O183" s="27">
        <f t="shared" ref="O183:BM187" si="185">+N183+O176</f>
        <v>0</v>
      </c>
      <c r="P183" s="27">
        <f t="shared" si="185"/>
        <v>0</v>
      </c>
      <c r="Q183" s="27">
        <f t="shared" si="185"/>
        <v>0</v>
      </c>
      <c r="R183" s="27">
        <f t="shared" si="185"/>
        <v>0</v>
      </c>
      <c r="S183" s="27">
        <f t="shared" si="185"/>
        <v>0</v>
      </c>
      <c r="T183" s="27">
        <f t="shared" si="185"/>
        <v>0</v>
      </c>
      <c r="U183" s="27">
        <f t="shared" si="185"/>
        <v>0</v>
      </c>
      <c r="V183" s="27">
        <f t="shared" si="185"/>
        <v>0</v>
      </c>
      <c r="W183" s="27">
        <f t="shared" si="185"/>
        <v>0</v>
      </c>
      <c r="X183" s="27">
        <f t="shared" si="185"/>
        <v>0</v>
      </c>
      <c r="Y183" s="27">
        <f t="shared" si="185"/>
        <v>0</v>
      </c>
      <c r="Z183" s="27">
        <f t="shared" si="185"/>
        <v>0</v>
      </c>
      <c r="AA183" s="27">
        <f t="shared" si="185"/>
        <v>0</v>
      </c>
      <c r="AB183" s="27">
        <f t="shared" si="185"/>
        <v>0</v>
      </c>
      <c r="AC183" s="27">
        <f t="shared" si="185"/>
        <v>0</v>
      </c>
      <c r="AD183" s="27">
        <f t="shared" si="185"/>
        <v>0</v>
      </c>
      <c r="AE183" s="27">
        <f t="shared" si="185"/>
        <v>0</v>
      </c>
      <c r="AF183" s="27">
        <f t="shared" si="185"/>
        <v>0</v>
      </c>
      <c r="AG183" s="27">
        <f t="shared" si="185"/>
        <v>0</v>
      </c>
      <c r="AH183" s="27">
        <f t="shared" si="185"/>
        <v>0</v>
      </c>
      <c r="AI183" s="27">
        <f t="shared" si="185"/>
        <v>0</v>
      </c>
      <c r="AJ183" s="27">
        <f t="shared" si="185"/>
        <v>0</v>
      </c>
      <c r="AK183" s="27">
        <f t="shared" si="185"/>
        <v>0</v>
      </c>
      <c r="AL183" s="27">
        <f t="shared" si="185"/>
        <v>0</v>
      </c>
      <c r="AM183" s="27">
        <f t="shared" si="185"/>
        <v>0</v>
      </c>
      <c r="AN183" s="27">
        <f t="shared" si="185"/>
        <v>0</v>
      </c>
      <c r="AO183" s="27">
        <f t="shared" si="185"/>
        <v>0</v>
      </c>
      <c r="AP183" s="27">
        <f t="shared" si="185"/>
        <v>0</v>
      </c>
      <c r="AQ183" s="27">
        <f t="shared" si="185"/>
        <v>0</v>
      </c>
      <c r="AR183" s="27">
        <f t="shared" si="185"/>
        <v>0</v>
      </c>
      <c r="AS183" s="27">
        <f t="shared" si="185"/>
        <v>0</v>
      </c>
      <c r="AT183" s="27">
        <f t="shared" si="185"/>
        <v>0</v>
      </c>
      <c r="AU183" s="27">
        <f t="shared" si="185"/>
        <v>0</v>
      </c>
      <c r="AV183" s="27">
        <f t="shared" si="185"/>
        <v>0</v>
      </c>
      <c r="AW183" s="27">
        <f t="shared" si="185"/>
        <v>0</v>
      </c>
      <c r="AX183" s="27">
        <f t="shared" si="185"/>
        <v>0</v>
      </c>
      <c r="AY183" s="27">
        <f t="shared" si="185"/>
        <v>0</v>
      </c>
      <c r="AZ183" s="27">
        <f t="shared" si="185"/>
        <v>0</v>
      </c>
      <c r="BA183" s="27">
        <f t="shared" si="185"/>
        <v>0</v>
      </c>
      <c r="BB183" s="27">
        <f t="shared" si="185"/>
        <v>0</v>
      </c>
      <c r="BC183" s="27">
        <f t="shared" si="185"/>
        <v>0</v>
      </c>
      <c r="BD183" s="27">
        <f t="shared" si="185"/>
        <v>0</v>
      </c>
      <c r="BE183" s="27">
        <f t="shared" si="185"/>
        <v>0</v>
      </c>
      <c r="BF183" s="27">
        <f t="shared" si="185"/>
        <v>0</v>
      </c>
      <c r="BG183" s="27">
        <f t="shared" si="185"/>
        <v>0</v>
      </c>
      <c r="BH183" s="27">
        <f t="shared" si="185"/>
        <v>0</v>
      </c>
      <c r="BI183" s="27">
        <f t="shared" si="185"/>
        <v>0</v>
      </c>
      <c r="BJ183" s="27">
        <f t="shared" si="185"/>
        <v>0</v>
      </c>
      <c r="BK183" s="27">
        <f t="shared" si="185"/>
        <v>0</v>
      </c>
      <c r="BL183" s="27">
        <f t="shared" si="185"/>
        <v>0</v>
      </c>
      <c r="BM183" s="27">
        <f t="shared" si="185"/>
        <v>0</v>
      </c>
    </row>
    <row r="184" spans="2:65" x14ac:dyDescent="0.25">
      <c r="B184" t="str">
        <f t="shared" ref="B184:B187" si="186">+B177</f>
        <v>IMPIANTI E MACCHINARI</v>
      </c>
      <c r="C184" s="58"/>
      <c r="F184" s="27"/>
      <c r="G184" s="27"/>
      <c r="H184" s="27"/>
      <c r="I184" s="27"/>
      <c r="J184" s="27"/>
      <c r="K184" s="27"/>
      <c r="L184" s="27"/>
      <c r="M184" s="27"/>
      <c r="N184" s="27"/>
      <c r="O184" s="27">
        <f t="shared" si="185"/>
        <v>0</v>
      </c>
      <c r="P184" s="27">
        <f t="shared" si="185"/>
        <v>0</v>
      </c>
      <c r="Q184" s="27">
        <f t="shared" si="185"/>
        <v>0</v>
      </c>
      <c r="R184" s="27">
        <f t="shared" si="185"/>
        <v>0</v>
      </c>
      <c r="S184" s="27">
        <f t="shared" si="185"/>
        <v>0</v>
      </c>
      <c r="T184" s="27">
        <f t="shared" si="185"/>
        <v>0</v>
      </c>
      <c r="U184" s="27">
        <f t="shared" si="185"/>
        <v>0</v>
      </c>
      <c r="V184" s="27">
        <f t="shared" si="185"/>
        <v>0</v>
      </c>
      <c r="W184" s="27">
        <f t="shared" si="185"/>
        <v>0</v>
      </c>
      <c r="X184" s="27">
        <f t="shared" si="185"/>
        <v>0</v>
      </c>
      <c r="Y184" s="27">
        <f t="shared" si="185"/>
        <v>0</v>
      </c>
      <c r="Z184" s="27">
        <f t="shared" si="185"/>
        <v>0</v>
      </c>
      <c r="AA184" s="27">
        <f t="shared" si="185"/>
        <v>0</v>
      </c>
      <c r="AB184" s="27">
        <f t="shared" si="185"/>
        <v>0</v>
      </c>
      <c r="AC184" s="27">
        <f t="shared" si="185"/>
        <v>0</v>
      </c>
      <c r="AD184" s="27">
        <f t="shared" si="185"/>
        <v>0</v>
      </c>
      <c r="AE184" s="27">
        <f t="shared" si="185"/>
        <v>0</v>
      </c>
      <c r="AF184" s="27">
        <f t="shared" si="185"/>
        <v>0</v>
      </c>
      <c r="AG184" s="27">
        <f t="shared" si="185"/>
        <v>0</v>
      </c>
      <c r="AH184" s="27">
        <f t="shared" si="185"/>
        <v>0</v>
      </c>
      <c r="AI184" s="27">
        <f t="shared" si="185"/>
        <v>0</v>
      </c>
      <c r="AJ184" s="27">
        <f t="shared" si="185"/>
        <v>0</v>
      </c>
      <c r="AK184" s="27">
        <f t="shared" si="185"/>
        <v>0</v>
      </c>
      <c r="AL184" s="27">
        <f t="shared" si="185"/>
        <v>0</v>
      </c>
      <c r="AM184" s="27">
        <f t="shared" si="185"/>
        <v>0</v>
      </c>
      <c r="AN184" s="27">
        <f t="shared" si="185"/>
        <v>0</v>
      </c>
      <c r="AO184" s="27">
        <f t="shared" si="185"/>
        <v>0</v>
      </c>
      <c r="AP184" s="27">
        <f t="shared" si="185"/>
        <v>0</v>
      </c>
      <c r="AQ184" s="27">
        <f t="shared" si="185"/>
        <v>0</v>
      </c>
      <c r="AR184" s="27">
        <f t="shared" si="185"/>
        <v>0</v>
      </c>
      <c r="AS184" s="27">
        <f t="shared" si="185"/>
        <v>0</v>
      </c>
      <c r="AT184" s="27">
        <f t="shared" si="185"/>
        <v>0</v>
      </c>
      <c r="AU184" s="27">
        <f t="shared" si="185"/>
        <v>0</v>
      </c>
      <c r="AV184" s="27">
        <f t="shared" si="185"/>
        <v>0</v>
      </c>
      <c r="AW184" s="27">
        <f t="shared" si="185"/>
        <v>0</v>
      </c>
      <c r="AX184" s="27">
        <f t="shared" si="185"/>
        <v>0</v>
      </c>
      <c r="AY184" s="27">
        <f t="shared" si="185"/>
        <v>0</v>
      </c>
      <c r="AZ184" s="27">
        <f t="shared" si="185"/>
        <v>0</v>
      </c>
      <c r="BA184" s="27">
        <f t="shared" si="185"/>
        <v>0</v>
      </c>
      <c r="BB184" s="27">
        <f t="shared" si="185"/>
        <v>0</v>
      </c>
      <c r="BC184" s="27">
        <f t="shared" si="185"/>
        <v>0</v>
      </c>
      <c r="BD184" s="27">
        <f t="shared" si="185"/>
        <v>0</v>
      </c>
      <c r="BE184" s="27">
        <f t="shared" si="185"/>
        <v>0</v>
      </c>
      <c r="BF184" s="27">
        <f t="shared" si="185"/>
        <v>0</v>
      </c>
      <c r="BG184" s="27">
        <f t="shared" si="185"/>
        <v>0</v>
      </c>
      <c r="BH184" s="27">
        <f t="shared" si="185"/>
        <v>0</v>
      </c>
      <c r="BI184" s="27">
        <f t="shared" si="185"/>
        <v>0</v>
      </c>
      <c r="BJ184" s="27">
        <f t="shared" si="185"/>
        <v>0</v>
      </c>
      <c r="BK184" s="27">
        <f t="shared" si="185"/>
        <v>0</v>
      </c>
      <c r="BL184" s="27">
        <f t="shared" si="185"/>
        <v>0</v>
      </c>
      <c r="BM184" s="27">
        <f t="shared" si="185"/>
        <v>0</v>
      </c>
    </row>
    <row r="185" spans="2:65" x14ac:dyDescent="0.25">
      <c r="B185" t="str">
        <f t="shared" si="186"/>
        <v>ATTREZZATURE IND.LI E COMM.LI</v>
      </c>
      <c r="C185" s="58"/>
      <c r="F185" s="27"/>
      <c r="G185" s="27"/>
      <c r="H185" s="27"/>
      <c r="I185" s="27"/>
      <c r="J185" s="27"/>
      <c r="K185" s="27"/>
      <c r="L185" s="27"/>
      <c r="M185" s="27"/>
      <c r="N185" s="27"/>
      <c r="O185" s="27">
        <f t="shared" si="185"/>
        <v>0</v>
      </c>
      <c r="P185" s="27">
        <f t="shared" si="185"/>
        <v>0</v>
      </c>
      <c r="Q185" s="27">
        <f t="shared" si="185"/>
        <v>0</v>
      </c>
      <c r="R185" s="27">
        <f t="shared" si="185"/>
        <v>0</v>
      </c>
      <c r="S185" s="27">
        <f t="shared" si="185"/>
        <v>0</v>
      </c>
      <c r="T185" s="27">
        <f t="shared" si="185"/>
        <v>0</v>
      </c>
      <c r="U185" s="27">
        <f t="shared" si="185"/>
        <v>0</v>
      </c>
      <c r="V185" s="27">
        <f t="shared" si="185"/>
        <v>0</v>
      </c>
      <c r="W185" s="27">
        <f t="shared" si="185"/>
        <v>0</v>
      </c>
      <c r="X185" s="27">
        <f t="shared" si="185"/>
        <v>0</v>
      </c>
      <c r="Y185" s="27">
        <f t="shared" si="185"/>
        <v>0</v>
      </c>
      <c r="Z185" s="27">
        <f t="shared" si="185"/>
        <v>0</v>
      </c>
      <c r="AA185" s="27">
        <f t="shared" si="185"/>
        <v>0</v>
      </c>
      <c r="AB185" s="27">
        <f t="shared" si="185"/>
        <v>0</v>
      </c>
      <c r="AC185" s="27">
        <f t="shared" si="185"/>
        <v>0</v>
      </c>
      <c r="AD185" s="27">
        <f t="shared" si="185"/>
        <v>0</v>
      </c>
      <c r="AE185" s="27">
        <f t="shared" si="185"/>
        <v>0</v>
      </c>
      <c r="AF185" s="27">
        <f t="shared" si="185"/>
        <v>0</v>
      </c>
      <c r="AG185" s="27">
        <f t="shared" si="185"/>
        <v>0</v>
      </c>
      <c r="AH185" s="27">
        <f t="shared" si="185"/>
        <v>0</v>
      </c>
      <c r="AI185" s="27">
        <f t="shared" si="185"/>
        <v>0</v>
      </c>
      <c r="AJ185" s="27">
        <f t="shared" si="185"/>
        <v>0</v>
      </c>
      <c r="AK185" s="27">
        <f t="shared" si="185"/>
        <v>0</v>
      </c>
      <c r="AL185" s="27">
        <f t="shared" si="185"/>
        <v>0</v>
      </c>
      <c r="AM185" s="27">
        <f t="shared" si="185"/>
        <v>0</v>
      </c>
      <c r="AN185" s="27">
        <f t="shared" si="185"/>
        <v>0</v>
      </c>
      <c r="AO185" s="27">
        <f t="shared" si="185"/>
        <v>0</v>
      </c>
      <c r="AP185" s="27">
        <f t="shared" si="185"/>
        <v>0</v>
      </c>
      <c r="AQ185" s="27">
        <f t="shared" si="185"/>
        <v>0</v>
      </c>
      <c r="AR185" s="27">
        <f t="shared" si="185"/>
        <v>0</v>
      </c>
      <c r="AS185" s="27">
        <f t="shared" si="185"/>
        <v>0</v>
      </c>
      <c r="AT185" s="27">
        <f t="shared" si="185"/>
        <v>0</v>
      </c>
      <c r="AU185" s="27">
        <f t="shared" si="185"/>
        <v>0</v>
      </c>
      <c r="AV185" s="27">
        <f t="shared" si="185"/>
        <v>0</v>
      </c>
      <c r="AW185" s="27">
        <f t="shared" si="185"/>
        <v>0</v>
      </c>
      <c r="AX185" s="27">
        <f t="shared" si="185"/>
        <v>0</v>
      </c>
      <c r="AY185" s="27">
        <f t="shared" si="185"/>
        <v>0</v>
      </c>
      <c r="AZ185" s="27">
        <f t="shared" si="185"/>
        <v>0</v>
      </c>
      <c r="BA185" s="27">
        <f t="shared" si="185"/>
        <v>0</v>
      </c>
      <c r="BB185" s="27">
        <f t="shared" si="185"/>
        <v>0</v>
      </c>
      <c r="BC185" s="27">
        <f t="shared" si="185"/>
        <v>0</v>
      </c>
      <c r="BD185" s="27">
        <f t="shared" si="185"/>
        <v>0</v>
      </c>
      <c r="BE185" s="27">
        <f t="shared" si="185"/>
        <v>0</v>
      </c>
      <c r="BF185" s="27">
        <f t="shared" si="185"/>
        <v>0</v>
      </c>
      <c r="BG185" s="27">
        <f t="shared" si="185"/>
        <v>0</v>
      </c>
      <c r="BH185" s="27">
        <f t="shared" si="185"/>
        <v>0</v>
      </c>
      <c r="BI185" s="27">
        <f t="shared" si="185"/>
        <v>0</v>
      </c>
      <c r="BJ185" s="27">
        <f t="shared" si="185"/>
        <v>0</v>
      </c>
      <c r="BK185" s="27">
        <f t="shared" si="185"/>
        <v>0</v>
      </c>
      <c r="BL185" s="27">
        <f t="shared" si="185"/>
        <v>0</v>
      </c>
      <c r="BM185" s="27">
        <f t="shared" si="185"/>
        <v>0</v>
      </c>
    </row>
    <row r="186" spans="2:65" x14ac:dyDescent="0.25">
      <c r="B186" t="str">
        <f t="shared" si="186"/>
        <v>COSTI D'IMPIANTO E AMPLIAMENTO</v>
      </c>
      <c r="C186" s="58"/>
      <c r="F186" s="27"/>
      <c r="G186" s="27"/>
      <c r="H186" s="27"/>
      <c r="I186" s="27"/>
      <c r="J186" s="27"/>
      <c r="K186" s="27"/>
      <c r="L186" s="27"/>
      <c r="M186" s="27"/>
      <c r="N186" s="27"/>
      <c r="O186" s="27">
        <f t="shared" si="185"/>
        <v>0</v>
      </c>
      <c r="P186" s="27">
        <f t="shared" si="185"/>
        <v>0</v>
      </c>
      <c r="Q186" s="27">
        <f t="shared" si="185"/>
        <v>0</v>
      </c>
      <c r="R186" s="27">
        <f t="shared" si="185"/>
        <v>0</v>
      </c>
      <c r="S186" s="27">
        <f t="shared" si="185"/>
        <v>0</v>
      </c>
      <c r="T186" s="27">
        <f t="shared" si="185"/>
        <v>0</v>
      </c>
      <c r="U186" s="27">
        <f t="shared" si="185"/>
        <v>0</v>
      </c>
      <c r="V186" s="27">
        <f t="shared" si="185"/>
        <v>0</v>
      </c>
      <c r="W186" s="27">
        <f t="shared" si="185"/>
        <v>0</v>
      </c>
      <c r="X186" s="27">
        <f t="shared" si="185"/>
        <v>0</v>
      </c>
      <c r="Y186" s="27">
        <f t="shared" si="185"/>
        <v>0</v>
      </c>
      <c r="Z186" s="27">
        <f t="shared" si="185"/>
        <v>0</v>
      </c>
      <c r="AA186" s="27">
        <f t="shared" si="185"/>
        <v>0</v>
      </c>
      <c r="AB186" s="27">
        <f t="shared" si="185"/>
        <v>0</v>
      </c>
      <c r="AC186" s="27">
        <f t="shared" si="185"/>
        <v>0</v>
      </c>
      <c r="AD186" s="27">
        <f t="shared" si="185"/>
        <v>0</v>
      </c>
      <c r="AE186" s="27">
        <f t="shared" si="185"/>
        <v>0</v>
      </c>
      <c r="AF186" s="27">
        <f t="shared" si="185"/>
        <v>0</v>
      </c>
      <c r="AG186" s="27">
        <f t="shared" si="185"/>
        <v>0</v>
      </c>
      <c r="AH186" s="27">
        <f t="shared" si="185"/>
        <v>0</v>
      </c>
      <c r="AI186" s="27">
        <f t="shared" si="185"/>
        <v>0</v>
      </c>
      <c r="AJ186" s="27">
        <f t="shared" si="185"/>
        <v>0</v>
      </c>
      <c r="AK186" s="27">
        <f t="shared" si="185"/>
        <v>0</v>
      </c>
      <c r="AL186" s="27">
        <f t="shared" si="185"/>
        <v>0</v>
      </c>
      <c r="AM186" s="27">
        <f t="shared" si="185"/>
        <v>0</v>
      </c>
      <c r="AN186" s="27">
        <f t="shared" si="185"/>
        <v>0</v>
      </c>
      <c r="AO186" s="27">
        <f t="shared" si="185"/>
        <v>0</v>
      </c>
      <c r="AP186" s="27">
        <f t="shared" si="185"/>
        <v>0</v>
      </c>
      <c r="AQ186" s="27">
        <f t="shared" si="185"/>
        <v>0</v>
      </c>
      <c r="AR186" s="27">
        <f t="shared" si="185"/>
        <v>0</v>
      </c>
      <c r="AS186" s="27">
        <f t="shared" si="185"/>
        <v>0</v>
      </c>
      <c r="AT186" s="27">
        <f t="shared" si="185"/>
        <v>0</v>
      </c>
      <c r="AU186" s="27">
        <f t="shared" si="185"/>
        <v>0</v>
      </c>
      <c r="AV186" s="27">
        <f t="shared" si="185"/>
        <v>0</v>
      </c>
      <c r="AW186" s="27">
        <f t="shared" si="185"/>
        <v>0</v>
      </c>
      <c r="AX186" s="27">
        <f t="shared" si="185"/>
        <v>0</v>
      </c>
      <c r="AY186" s="27">
        <f t="shared" si="185"/>
        <v>0</v>
      </c>
      <c r="AZ186" s="27">
        <f t="shared" si="185"/>
        <v>0</v>
      </c>
      <c r="BA186" s="27">
        <f t="shared" si="185"/>
        <v>0</v>
      </c>
      <c r="BB186" s="27">
        <f t="shared" si="185"/>
        <v>0</v>
      </c>
      <c r="BC186" s="27">
        <f t="shared" si="185"/>
        <v>0</v>
      </c>
      <c r="BD186" s="27">
        <f t="shared" si="185"/>
        <v>0</v>
      </c>
      <c r="BE186" s="27">
        <f t="shared" si="185"/>
        <v>0</v>
      </c>
      <c r="BF186" s="27">
        <f t="shared" si="185"/>
        <v>0</v>
      </c>
      <c r="BG186" s="27">
        <f t="shared" si="185"/>
        <v>0</v>
      </c>
      <c r="BH186" s="27">
        <f t="shared" si="185"/>
        <v>0</v>
      </c>
      <c r="BI186" s="27">
        <f t="shared" si="185"/>
        <v>0</v>
      </c>
      <c r="BJ186" s="27">
        <f t="shared" si="185"/>
        <v>0</v>
      </c>
      <c r="BK186" s="27">
        <f t="shared" si="185"/>
        <v>0</v>
      </c>
      <c r="BL186" s="27">
        <f t="shared" si="185"/>
        <v>0</v>
      </c>
      <c r="BM186" s="27">
        <f t="shared" si="185"/>
        <v>0</v>
      </c>
    </row>
    <row r="187" spans="2:65" x14ac:dyDescent="0.25">
      <c r="B187" t="str">
        <f t="shared" si="186"/>
        <v>FEE D'INGRESSO</v>
      </c>
      <c r="C187" s="58"/>
      <c r="F187" s="27"/>
      <c r="G187" s="27"/>
      <c r="H187" s="27"/>
      <c r="I187" s="27"/>
      <c r="J187" s="27"/>
      <c r="K187" s="27"/>
      <c r="L187" s="27"/>
      <c r="M187" s="27"/>
      <c r="N187" s="27"/>
      <c r="O187" s="27">
        <f t="shared" si="185"/>
        <v>0</v>
      </c>
      <c r="P187" s="27">
        <f t="shared" si="185"/>
        <v>0</v>
      </c>
      <c r="Q187" s="27">
        <f t="shared" si="185"/>
        <v>0</v>
      </c>
      <c r="R187" s="27">
        <f t="shared" si="185"/>
        <v>0</v>
      </c>
      <c r="S187" s="27">
        <f t="shared" si="185"/>
        <v>0</v>
      </c>
      <c r="T187" s="27">
        <f t="shared" si="185"/>
        <v>0</v>
      </c>
      <c r="U187" s="27">
        <f t="shared" si="185"/>
        <v>0</v>
      </c>
      <c r="V187" s="27">
        <f t="shared" si="185"/>
        <v>0</v>
      </c>
      <c r="W187" s="27">
        <f t="shared" si="185"/>
        <v>0</v>
      </c>
      <c r="X187" s="27">
        <f t="shared" si="185"/>
        <v>0</v>
      </c>
      <c r="Y187" s="27">
        <f t="shared" si="185"/>
        <v>0</v>
      </c>
      <c r="Z187" s="27">
        <f t="shared" si="185"/>
        <v>0</v>
      </c>
      <c r="AA187" s="27">
        <f t="shared" si="185"/>
        <v>0</v>
      </c>
      <c r="AB187" s="27">
        <f t="shared" si="185"/>
        <v>0</v>
      </c>
      <c r="AC187" s="27">
        <f t="shared" si="185"/>
        <v>0</v>
      </c>
      <c r="AD187" s="27">
        <f t="shared" si="185"/>
        <v>0</v>
      </c>
      <c r="AE187" s="27">
        <f t="shared" si="185"/>
        <v>0</v>
      </c>
      <c r="AF187" s="27">
        <f t="shared" si="185"/>
        <v>0</v>
      </c>
      <c r="AG187" s="27">
        <f t="shared" si="185"/>
        <v>0</v>
      </c>
      <c r="AH187" s="27">
        <f t="shared" si="185"/>
        <v>0</v>
      </c>
      <c r="AI187" s="27">
        <f t="shared" si="185"/>
        <v>0</v>
      </c>
      <c r="AJ187" s="27">
        <f t="shared" si="185"/>
        <v>0</v>
      </c>
      <c r="AK187" s="27">
        <f t="shared" si="185"/>
        <v>0</v>
      </c>
      <c r="AL187" s="27">
        <f t="shared" si="185"/>
        <v>0</v>
      </c>
      <c r="AM187" s="27">
        <f t="shared" si="185"/>
        <v>0</v>
      </c>
      <c r="AN187" s="27">
        <f t="shared" si="185"/>
        <v>0</v>
      </c>
      <c r="AO187" s="27">
        <f t="shared" si="185"/>
        <v>0</v>
      </c>
      <c r="AP187" s="27">
        <f t="shared" si="185"/>
        <v>0</v>
      </c>
      <c r="AQ187" s="27">
        <f t="shared" si="185"/>
        <v>0</v>
      </c>
      <c r="AR187" s="27">
        <f t="shared" si="185"/>
        <v>0</v>
      </c>
      <c r="AS187" s="27">
        <f t="shared" si="185"/>
        <v>0</v>
      </c>
      <c r="AT187" s="27">
        <f t="shared" si="185"/>
        <v>0</v>
      </c>
      <c r="AU187" s="27">
        <f t="shared" si="185"/>
        <v>0</v>
      </c>
      <c r="AV187" s="27">
        <f t="shared" si="185"/>
        <v>0</v>
      </c>
      <c r="AW187" s="27">
        <f t="shared" si="185"/>
        <v>0</v>
      </c>
      <c r="AX187" s="27">
        <f t="shared" si="185"/>
        <v>0</v>
      </c>
      <c r="AY187" s="27">
        <f t="shared" si="185"/>
        <v>0</v>
      </c>
      <c r="AZ187" s="27">
        <f t="shared" si="185"/>
        <v>0</v>
      </c>
      <c r="BA187" s="27">
        <f t="shared" si="185"/>
        <v>0</v>
      </c>
      <c r="BB187" s="27">
        <f t="shared" si="185"/>
        <v>0</v>
      </c>
      <c r="BC187" s="27">
        <f t="shared" si="185"/>
        <v>0</v>
      </c>
      <c r="BD187" s="27">
        <f t="shared" si="185"/>
        <v>0</v>
      </c>
      <c r="BE187" s="27">
        <f t="shared" si="185"/>
        <v>0</v>
      </c>
      <c r="BF187" s="27">
        <f t="shared" si="185"/>
        <v>0</v>
      </c>
      <c r="BG187" s="27">
        <f t="shared" si="185"/>
        <v>0</v>
      </c>
      <c r="BH187" s="27">
        <f t="shared" si="185"/>
        <v>0</v>
      </c>
      <c r="BI187" s="27">
        <f t="shared" si="185"/>
        <v>0</v>
      </c>
      <c r="BJ187" s="27">
        <f t="shared" si="185"/>
        <v>0</v>
      </c>
      <c r="BK187" s="27">
        <f t="shared" si="185"/>
        <v>0</v>
      </c>
      <c r="BL187" s="27">
        <f t="shared" si="185"/>
        <v>0</v>
      </c>
      <c r="BM187" s="27">
        <f t="shared" si="185"/>
        <v>0</v>
      </c>
    </row>
    <row r="188" spans="2:65" x14ac:dyDescent="0.25">
      <c r="B188" t="str">
        <f>+B181</f>
        <v>ALTRE IMM.NI IMMATERIALI</v>
      </c>
      <c r="C188" s="58"/>
      <c r="F188" s="27"/>
      <c r="G188" s="27"/>
      <c r="H188" s="27"/>
      <c r="I188" s="27"/>
      <c r="J188" s="27"/>
      <c r="K188" s="27"/>
      <c r="L188" s="27"/>
      <c r="M188" s="27"/>
      <c r="N188" s="27"/>
      <c r="O188" s="27">
        <f t="shared" ref="O188:BM188" si="187">+N188+O181</f>
        <v>0</v>
      </c>
      <c r="P188" s="27">
        <f t="shared" si="187"/>
        <v>0</v>
      </c>
      <c r="Q188" s="27">
        <f t="shared" si="187"/>
        <v>0</v>
      </c>
      <c r="R188" s="27">
        <f t="shared" si="187"/>
        <v>0</v>
      </c>
      <c r="S188" s="27">
        <f t="shared" si="187"/>
        <v>0</v>
      </c>
      <c r="T188" s="27">
        <f t="shared" si="187"/>
        <v>0</v>
      </c>
      <c r="U188" s="27">
        <f t="shared" si="187"/>
        <v>0</v>
      </c>
      <c r="V188" s="27">
        <f t="shared" si="187"/>
        <v>0</v>
      </c>
      <c r="W188" s="27">
        <f t="shared" si="187"/>
        <v>0</v>
      </c>
      <c r="X188" s="27">
        <f t="shared" si="187"/>
        <v>0</v>
      </c>
      <c r="Y188" s="27">
        <f t="shared" si="187"/>
        <v>0</v>
      </c>
      <c r="Z188" s="27">
        <f t="shared" si="187"/>
        <v>0</v>
      </c>
      <c r="AA188" s="27">
        <f t="shared" si="187"/>
        <v>0</v>
      </c>
      <c r="AB188" s="27">
        <f t="shared" si="187"/>
        <v>0</v>
      </c>
      <c r="AC188" s="27">
        <f t="shared" si="187"/>
        <v>0</v>
      </c>
      <c r="AD188" s="27">
        <f t="shared" si="187"/>
        <v>0</v>
      </c>
      <c r="AE188" s="27">
        <f t="shared" si="187"/>
        <v>0</v>
      </c>
      <c r="AF188" s="27">
        <f t="shared" si="187"/>
        <v>0</v>
      </c>
      <c r="AG188" s="27">
        <f t="shared" si="187"/>
        <v>0</v>
      </c>
      <c r="AH188" s="27">
        <f t="shared" si="187"/>
        <v>0</v>
      </c>
      <c r="AI188" s="27">
        <f t="shared" si="187"/>
        <v>0</v>
      </c>
      <c r="AJ188" s="27">
        <f t="shared" si="187"/>
        <v>0</v>
      </c>
      <c r="AK188" s="27">
        <f t="shared" si="187"/>
        <v>0</v>
      </c>
      <c r="AL188" s="27">
        <f t="shared" si="187"/>
        <v>0</v>
      </c>
      <c r="AM188" s="27">
        <f t="shared" si="187"/>
        <v>0</v>
      </c>
      <c r="AN188" s="27">
        <f t="shared" si="187"/>
        <v>0</v>
      </c>
      <c r="AO188" s="27">
        <f t="shared" si="187"/>
        <v>0</v>
      </c>
      <c r="AP188" s="27">
        <f t="shared" si="187"/>
        <v>0</v>
      </c>
      <c r="AQ188" s="27">
        <f t="shared" si="187"/>
        <v>0</v>
      </c>
      <c r="AR188" s="27">
        <f t="shared" si="187"/>
        <v>0</v>
      </c>
      <c r="AS188" s="27">
        <f t="shared" si="187"/>
        <v>0</v>
      </c>
      <c r="AT188" s="27">
        <f t="shared" si="187"/>
        <v>0</v>
      </c>
      <c r="AU188" s="27">
        <f t="shared" si="187"/>
        <v>0</v>
      </c>
      <c r="AV188" s="27">
        <f t="shared" si="187"/>
        <v>0</v>
      </c>
      <c r="AW188" s="27">
        <f t="shared" si="187"/>
        <v>0</v>
      </c>
      <c r="AX188" s="27">
        <f t="shared" si="187"/>
        <v>0</v>
      </c>
      <c r="AY188" s="27">
        <f t="shared" si="187"/>
        <v>0</v>
      </c>
      <c r="AZ188" s="27">
        <f t="shared" si="187"/>
        <v>0</v>
      </c>
      <c r="BA188" s="27">
        <f t="shared" si="187"/>
        <v>0</v>
      </c>
      <c r="BB188" s="27">
        <f t="shared" si="187"/>
        <v>0</v>
      </c>
      <c r="BC188" s="27">
        <f t="shared" si="187"/>
        <v>0</v>
      </c>
      <c r="BD188" s="27">
        <f t="shared" si="187"/>
        <v>0</v>
      </c>
      <c r="BE188" s="27">
        <f t="shared" si="187"/>
        <v>0</v>
      </c>
      <c r="BF188" s="27">
        <f t="shared" si="187"/>
        <v>0</v>
      </c>
      <c r="BG188" s="27">
        <f t="shared" si="187"/>
        <v>0</v>
      </c>
      <c r="BH188" s="27">
        <f t="shared" si="187"/>
        <v>0</v>
      </c>
      <c r="BI188" s="27">
        <f t="shared" si="187"/>
        <v>0</v>
      </c>
      <c r="BJ188" s="27">
        <f t="shared" si="187"/>
        <v>0</v>
      </c>
      <c r="BK188" s="27">
        <f t="shared" si="187"/>
        <v>0</v>
      </c>
      <c r="BL188" s="27">
        <f t="shared" si="187"/>
        <v>0</v>
      </c>
      <c r="BM188" s="27">
        <f t="shared" si="187"/>
        <v>0</v>
      </c>
    </row>
    <row r="190" spans="2:65" ht="30" x14ac:dyDescent="0.25">
      <c r="C190" s="57" t="s">
        <v>159</v>
      </c>
      <c r="F190" s="57" t="s">
        <v>160</v>
      </c>
      <c r="G190" s="57" t="s">
        <v>160</v>
      </c>
      <c r="H190" s="57" t="s">
        <v>160</v>
      </c>
      <c r="I190" s="57" t="s">
        <v>160</v>
      </c>
      <c r="J190" s="57" t="s">
        <v>160</v>
      </c>
      <c r="K190" s="57" t="s">
        <v>160</v>
      </c>
      <c r="L190" s="57" t="s">
        <v>160</v>
      </c>
      <c r="M190" s="57" t="s">
        <v>160</v>
      </c>
      <c r="N190" s="57" t="s">
        <v>160</v>
      </c>
      <c r="O190" s="57" t="s">
        <v>160</v>
      </c>
      <c r="P190" s="57" t="s">
        <v>160</v>
      </c>
      <c r="Q190" s="57" t="s">
        <v>160</v>
      </c>
      <c r="R190" s="57" t="s">
        <v>160</v>
      </c>
      <c r="S190" s="57" t="s">
        <v>160</v>
      </c>
      <c r="T190" s="57" t="s">
        <v>160</v>
      </c>
      <c r="U190" s="57" t="s">
        <v>160</v>
      </c>
      <c r="V190" s="57" t="s">
        <v>160</v>
      </c>
      <c r="W190" s="57" t="s">
        <v>160</v>
      </c>
      <c r="X190" s="57" t="s">
        <v>160</v>
      </c>
      <c r="Y190" s="57" t="s">
        <v>160</v>
      </c>
      <c r="Z190" s="57" t="s">
        <v>160</v>
      </c>
      <c r="AA190" s="57" t="s">
        <v>160</v>
      </c>
      <c r="AB190" s="57" t="s">
        <v>160</v>
      </c>
      <c r="AC190" s="57" t="s">
        <v>160</v>
      </c>
      <c r="AD190" s="57" t="s">
        <v>160</v>
      </c>
      <c r="AE190" s="57" t="s">
        <v>160</v>
      </c>
      <c r="AF190" s="57" t="s">
        <v>160</v>
      </c>
      <c r="AG190" s="57" t="s">
        <v>160</v>
      </c>
      <c r="AH190" s="57" t="s">
        <v>160</v>
      </c>
      <c r="AI190" s="57" t="s">
        <v>160</v>
      </c>
      <c r="AJ190" s="57" t="s">
        <v>160</v>
      </c>
      <c r="AK190" s="57" t="s">
        <v>160</v>
      </c>
      <c r="AL190" s="57" t="s">
        <v>160</v>
      </c>
      <c r="AM190" s="57" t="s">
        <v>160</v>
      </c>
      <c r="AN190" s="57" t="s">
        <v>160</v>
      </c>
      <c r="AO190" s="57" t="s">
        <v>160</v>
      </c>
      <c r="AP190" s="57" t="s">
        <v>160</v>
      </c>
      <c r="AQ190" s="57" t="s">
        <v>160</v>
      </c>
      <c r="AR190" s="57" t="s">
        <v>160</v>
      </c>
      <c r="AS190" s="57" t="s">
        <v>160</v>
      </c>
      <c r="AT190" s="57" t="s">
        <v>160</v>
      </c>
      <c r="AU190" s="57" t="s">
        <v>160</v>
      </c>
      <c r="AV190" s="57" t="s">
        <v>160</v>
      </c>
      <c r="AW190" s="57" t="s">
        <v>160</v>
      </c>
      <c r="AX190" s="57" t="s">
        <v>160</v>
      </c>
      <c r="AY190" s="57" t="s">
        <v>160</v>
      </c>
      <c r="AZ190" s="57" t="s">
        <v>160</v>
      </c>
      <c r="BA190" s="57" t="s">
        <v>160</v>
      </c>
      <c r="BB190" s="57" t="s">
        <v>160</v>
      </c>
      <c r="BC190" s="57" t="s">
        <v>160</v>
      </c>
      <c r="BD190" s="57" t="s">
        <v>160</v>
      </c>
      <c r="BE190" s="57" t="s">
        <v>160</v>
      </c>
      <c r="BF190" s="57" t="s">
        <v>160</v>
      </c>
      <c r="BG190" s="57" t="s">
        <v>160</v>
      </c>
      <c r="BH190" s="57" t="s">
        <v>160</v>
      </c>
      <c r="BI190" s="57" t="s">
        <v>160</v>
      </c>
      <c r="BJ190" s="57" t="s">
        <v>160</v>
      </c>
      <c r="BK190" s="57" t="s">
        <v>160</v>
      </c>
      <c r="BL190" s="57" t="s">
        <v>160</v>
      </c>
      <c r="BM190" s="57" t="s">
        <v>160</v>
      </c>
    </row>
    <row r="191" spans="2:65" x14ac:dyDescent="0.25">
      <c r="B191" t="str">
        <f>+B176</f>
        <v>FABBRICATI</v>
      </c>
      <c r="C191" s="58">
        <f>+C176</f>
        <v>0.25</v>
      </c>
      <c r="F191" s="27"/>
      <c r="G191" s="27"/>
      <c r="H191" s="27"/>
      <c r="I191" s="27"/>
      <c r="J191" s="27"/>
      <c r="K191" s="27"/>
      <c r="L191" s="27"/>
      <c r="M191" s="27"/>
      <c r="N191" s="27"/>
      <c r="O191" s="27"/>
      <c r="P191" s="27">
        <f>+IF(O198=$P$5,0,1)*(SUM($P$5)*$C191)/12</f>
        <v>0</v>
      </c>
      <c r="Q191" s="27">
        <f t="shared" ref="Q191:BM191" si="188">+IF(P198=$P$5,0,1)*(SUM($P$5)*$C191)/12</f>
        <v>0</v>
      </c>
      <c r="R191" s="27">
        <f t="shared" si="188"/>
        <v>0</v>
      </c>
      <c r="S191" s="27">
        <f t="shared" si="188"/>
        <v>0</v>
      </c>
      <c r="T191" s="27">
        <f t="shared" si="188"/>
        <v>0</v>
      </c>
      <c r="U191" s="27">
        <f t="shared" si="188"/>
        <v>0</v>
      </c>
      <c r="V191" s="27">
        <f t="shared" si="188"/>
        <v>0</v>
      </c>
      <c r="W191" s="27">
        <f t="shared" si="188"/>
        <v>0</v>
      </c>
      <c r="X191" s="27">
        <f t="shared" si="188"/>
        <v>0</v>
      </c>
      <c r="Y191" s="27">
        <f t="shared" si="188"/>
        <v>0</v>
      </c>
      <c r="Z191" s="27">
        <f t="shared" si="188"/>
        <v>0</v>
      </c>
      <c r="AA191" s="27">
        <f t="shared" si="188"/>
        <v>0</v>
      </c>
      <c r="AB191" s="27">
        <f t="shared" si="188"/>
        <v>0</v>
      </c>
      <c r="AC191" s="27">
        <f t="shared" si="188"/>
        <v>0</v>
      </c>
      <c r="AD191" s="27">
        <f t="shared" si="188"/>
        <v>0</v>
      </c>
      <c r="AE191" s="27">
        <f t="shared" si="188"/>
        <v>0</v>
      </c>
      <c r="AF191" s="27">
        <f t="shared" si="188"/>
        <v>0</v>
      </c>
      <c r="AG191" s="27">
        <f t="shared" si="188"/>
        <v>0</v>
      </c>
      <c r="AH191" s="27">
        <f t="shared" si="188"/>
        <v>0</v>
      </c>
      <c r="AI191" s="27">
        <f t="shared" si="188"/>
        <v>0</v>
      </c>
      <c r="AJ191" s="27">
        <f t="shared" si="188"/>
        <v>0</v>
      </c>
      <c r="AK191" s="27">
        <f t="shared" si="188"/>
        <v>0</v>
      </c>
      <c r="AL191" s="27">
        <f t="shared" si="188"/>
        <v>0</v>
      </c>
      <c r="AM191" s="27">
        <f t="shared" si="188"/>
        <v>0</v>
      </c>
      <c r="AN191" s="27">
        <f t="shared" si="188"/>
        <v>0</v>
      </c>
      <c r="AO191" s="27">
        <f t="shared" si="188"/>
        <v>0</v>
      </c>
      <c r="AP191" s="27">
        <f t="shared" si="188"/>
        <v>0</v>
      </c>
      <c r="AQ191" s="27">
        <f t="shared" si="188"/>
        <v>0</v>
      </c>
      <c r="AR191" s="27">
        <f t="shared" si="188"/>
        <v>0</v>
      </c>
      <c r="AS191" s="27">
        <f t="shared" si="188"/>
        <v>0</v>
      </c>
      <c r="AT191" s="27">
        <f t="shared" si="188"/>
        <v>0</v>
      </c>
      <c r="AU191" s="27">
        <f t="shared" si="188"/>
        <v>0</v>
      </c>
      <c r="AV191" s="27">
        <f t="shared" si="188"/>
        <v>0</v>
      </c>
      <c r="AW191" s="27">
        <f t="shared" si="188"/>
        <v>0</v>
      </c>
      <c r="AX191" s="27">
        <f t="shared" si="188"/>
        <v>0</v>
      </c>
      <c r="AY191" s="27">
        <f t="shared" si="188"/>
        <v>0</v>
      </c>
      <c r="AZ191" s="27">
        <f t="shared" si="188"/>
        <v>0</v>
      </c>
      <c r="BA191" s="27">
        <f t="shared" si="188"/>
        <v>0</v>
      </c>
      <c r="BB191" s="27">
        <f t="shared" si="188"/>
        <v>0</v>
      </c>
      <c r="BC191" s="27">
        <f t="shared" si="188"/>
        <v>0</v>
      </c>
      <c r="BD191" s="27">
        <f t="shared" si="188"/>
        <v>0</v>
      </c>
      <c r="BE191" s="27">
        <f t="shared" si="188"/>
        <v>0</v>
      </c>
      <c r="BF191" s="27">
        <f t="shared" si="188"/>
        <v>0</v>
      </c>
      <c r="BG191" s="27">
        <f t="shared" si="188"/>
        <v>0</v>
      </c>
      <c r="BH191" s="27">
        <f t="shared" si="188"/>
        <v>0</v>
      </c>
      <c r="BI191" s="27">
        <f t="shared" si="188"/>
        <v>0</v>
      </c>
      <c r="BJ191" s="27">
        <f t="shared" si="188"/>
        <v>0</v>
      </c>
      <c r="BK191" s="27">
        <f t="shared" si="188"/>
        <v>0</v>
      </c>
      <c r="BL191" s="27">
        <f t="shared" si="188"/>
        <v>0</v>
      </c>
      <c r="BM191" s="27">
        <f t="shared" si="188"/>
        <v>0</v>
      </c>
    </row>
    <row r="192" spans="2:65" x14ac:dyDescent="0.25">
      <c r="B192" t="str">
        <f t="shared" ref="B192:C196" si="189">+B177</f>
        <v>IMPIANTI E MACCHINARI</v>
      </c>
      <c r="C192" s="58">
        <f t="shared" si="189"/>
        <v>0.1</v>
      </c>
      <c r="F192" s="27"/>
      <c r="G192" s="27"/>
      <c r="H192" s="27"/>
      <c r="I192" s="27"/>
      <c r="J192" s="27"/>
      <c r="K192" s="27"/>
      <c r="L192" s="27"/>
      <c r="M192" s="27"/>
      <c r="N192" s="27"/>
      <c r="O192" s="27"/>
      <c r="P192" s="27">
        <f>+IF(O199=$P$6,0,1)*(SUM($P$6)*$C192)/12</f>
        <v>0</v>
      </c>
      <c r="Q192" s="27">
        <f t="shared" ref="Q192:BM192" si="190">+IF(P199=$P$6,0,1)*(SUM($P$6)*$C192)/12</f>
        <v>0</v>
      </c>
      <c r="R192" s="27">
        <f t="shared" si="190"/>
        <v>0</v>
      </c>
      <c r="S192" s="27">
        <f t="shared" si="190"/>
        <v>0</v>
      </c>
      <c r="T192" s="27">
        <f t="shared" si="190"/>
        <v>0</v>
      </c>
      <c r="U192" s="27">
        <f t="shared" si="190"/>
        <v>0</v>
      </c>
      <c r="V192" s="27">
        <f t="shared" si="190"/>
        <v>0</v>
      </c>
      <c r="W192" s="27">
        <f t="shared" si="190"/>
        <v>0</v>
      </c>
      <c r="X192" s="27">
        <f t="shared" si="190"/>
        <v>0</v>
      </c>
      <c r="Y192" s="27">
        <f t="shared" si="190"/>
        <v>0</v>
      </c>
      <c r="Z192" s="27">
        <f t="shared" si="190"/>
        <v>0</v>
      </c>
      <c r="AA192" s="27">
        <f t="shared" si="190"/>
        <v>0</v>
      </c>
      <c r="AB192" s="27">
        <f t="shared" si="190"/>
        <v>0</v>
      </c>
      <c r="AC192" s="27">
        <f t="shared" si="190"/>
        <v>0</v>
      </c>
      <c r="AD192" s="27">
        <f t="shared" si="190"/>
        <v>0</v>
      </c>
      <c r="AE192" s="27">
        <f t="shared" si="190"/>
        <v>0</v>
      </c>
      <c r="AF192" s="27">
        <f t="shared" si="190"/>
        <v>0</v>
      </c>
      <c r="AG192" s="27">
        <f t="shared" si="190"/>
        <v>0</v>
      </c>
      <c r="AH192" s="27">
        <f t="shared" si="190"/>
        <v>0</v>
      </c>
      <c r="AI192" s="27">
        <f t="shared" si="190"/>
        <v>0</v>
      </c>
      <c r="AJ192" s="27">
        <f t="shared" si="190"/>
        <v>0</v>
      </c>
      <c r="AK192" s="27">
        <f t="shared" si="190"/>
        <v>0</v>
      </c>
      <c r="AL192" s="27">
        <f t="shared" si="190"/>
        <v>0</v>
      </c>
      <c r="AM192" s="27">
        <f t="shared" si="190"/>
        <v>0</v>
      </c>
      <c r="AN192" s="27">
        <f t="shared" si="190"/>
        <v>0</v>
      </c>
      <c r="AO192" s="27">
        <f t="shared" si="190"/>
        <v>0</v>
      </c>
      <c r="AP192" s="27">
        <f t="shared" si="190"/>
        <v>0</v>
      </c>
      <c r="AQ192" s="27">
        <f t="shared" si="190"/>
        <v>0</v>
      </c>
      <c r="AR192" s="27">
        <f t="shared" si="190"/>
        <v>0</v>
      </c>
      <c r="AS192" s="27">
        <f t="shared" si="190"/>
        <v>0</v>
      </c>
      <c r="AT192" s="27">
        <f t="shared" si="190"/>
        <v>0</v>
      </c>
      <c r="AU192" s="27">
        <f t="shared" si="190"/>
        <v>0</v>
      </c>
      <c r="AV192" s="27">
        <f t="shared" si="190"/>
        <v>0</v>
      </c>
      <c r="AW192" s="27">
        <f t="shared" si="190"/>
        <v>0</v>
      </c>
      <c r="AX192" s="27">
        <f t="shared" si="190"/>
        <v>0</v>
      </c>
      <c r="AY192" s="27">
        <f t="shared" si="190"/>
        <v>0</v>
      </c>
      <c r="AZ192" s="27">
        <f t="shared" si="190"/>
        <v>0</v>
      </c>
      <c r="BA192" s="27">
        <f t="shared" si="190"/>
        <v>0</v>
      </c>
      <c r="BB192" s="27">
        <f t="shared" si="190"/>
        <v>0</v>
      </c>
      <c r="BC192" s="27">
        <f t="shared" si="190"/>
        <v>0</v>
      </c>
      <c r="BD192" s="27">
        <f t="shared" si="190"/>
        <v>0</v>
      </c>
      <c r="BE192" s="27">
        <f t="shared" si="190"/>
        <v>0</v>
      </c>
      <c r="BF192" s="27">
        <f t="shared" si="190"/>
        <v>0</v>
      </c>
      <c r="BG192" s="27">
        <f t="shared" si="190"/>
        <v>0</v>
      </c>
      <c r="BH192" s="27">
        <f t="shared" si="190"/>
        <v>0</v>
      </c>
      <c r="BI192" s="27">
        <f t="shared" si="190"/>
        <v>0</v>
      </c>
      <c r="BJ192" s="27">
        <f t="shared" si="190"/>
        <v>0</v>
      </c>
      <c r="BK192" s="27">
        <f t="shared" si="190"/>
        <v>0</v>
      </c>
      <c r="BL192" s="27">
        <f t="shared" si="190"/>
        <v>0</v>
      </c>
      <c r="BM192" s="27">
        <f t="shared" si="190"/>
        <v>0</v>
      </c>
    </row>
    <row r="193" spans="2:65" x14ac:dyDescent="0.25">
      <c r="B193" t="str">
        <f t="shared" si="189"/>
        <v>ATTREZZATURE IND.LI E COMM.LI</v>
      </c>
      <c r="C193" s="58">
        <f t="shared" si="189"/>
        <v>0.2</v>
      </c>
      <c r="F193" s="27"/>
      <c r="G193" s="27"/>
      <c r="H193" s="27"/>
      <c r="I193" s="27"/>
      <c r="J193" s="27"/>
      <c r="K193" s="27"/>
      <c r="L193" s="27"/>
      <c r="M193" s="27"/>
      <c r="N193" s="27"/>
      <c r="O193" s="27"/>
      <c r="P193" s="27">
        <f>+IF(O200=$P$7,0,1)*(SUM($P$7)*$C193)/12</f>
        <v>0</v>
      </c>
      <c r="Q193" s="27">
        <f t="shared" ref="Q193:BM193" si="191">+IF(P200=$P$7,0,1)*(SUM($P$7)*$C193)/12</f>
        <v>0</v>
      </c>
      <c r="R193" s="27">
        <f t="shared" si="191"/>
        <v>0</v>
      </c>
      <c r="S193" s="27">
        <f t="shared" si="191"/>
        <v>0</v>
      </c>
      <c r="T193" s="27">
        <f t="shared" si="191"/>
        <v>0</v>
      </c>
      <c r="U193" s="27">
        <f t="shared" si="191"/>
        <v>0</v>
      </c>
      <c r="V193" s="27">
        <f t="shared" si="191"/>
        <v>0</v>
      </c>
      <c r="W193" s="27">
        <f t="shared" si="191"/>
        <v>0</v>
      </c>
      <c r="X193" s="27">
        <f t="shared" si="191"/>
        <v>0</v>
      </c>
      <c r="Y193" s="27">
        <f t="shared" si="191"/>
        <v>0</v>
      </c>
      <c r="Z193" s="27">
        <f t="shared" si="191"/>
        <v>0</v>
      </c>
      <c r="AA193" s="27">
        <f t="shared" si="191"/>
        <v>0</v>
      </c>
      <c r="AB193" s="27">
        <f t="shared" si="191"/>
        <v>0</v>
      </c>
      <c r="AC193" s="27">
        <f t="shared" si="191"/>
        <v>0</v>
      </c>
      <c r="AD193" s="27">
        <f t="shared" si="191"/>
        <v>0</v>
      </c>
      <c r="AE193" s="27">
        <f t="shared" si="191"/>
        <v>0</v>
      </c>
      <c r="AF193" s="27">
        <f t="shared" si="191"/>
        <v>0</v>
      </c>
      <c r="AG193" s="27">
        <f t="shared" si="191"/>
        <v>0</v>
      </c>
      <c r="AH193" s="27">
        <f t="shared" si="191"/>
        <v>0</v>
      </c>
      <c r="AI193" s="27">
        <f t="shared" si="191"/>
        <v>0</v>
      </c>
      <c r="AJ193" s="27">
        <f t="shared" si="191"/>
        <v>0</v>
      </c>
      <c r="AK193" s="27">
        <f t="shared" si="191"/>
        <v>0</v>
      </c>
      <c r="AL193" s="27">
        <f t="shared" si="191"/>
        <v>0</v>
      </c>
      <c r="AM193" s="27">
        <f t="shared" si="191"/>
        <v>0</v>
      </c>
      <c r="AN193" s="27">
        <f t="shared" si="191"/>
        <v>0</v>
      </c>
      <c r="AO193" s="27">
        <f t="shared" si="191"/>
        <v>0</v>
      </c>
      <c r="AP193" s="27">
        <f t="shared" si="191"/>
        <v>0</v>
      </c>
      <c r="AQ193" s="27">
        <f t="shared" si="191"/>
        <v>0</v>
      </c>
      <c r="AR193" s="27">
        <f t="shared" si="191"/>
        <v>0</v>
      </c>
      <c r="AS193" s="27">
        <f t="shared" si="191"/>
        <v>0</v>
      </c>
      <c r="AT193" s="27">
        <f t="shared" si="191"/>
        <v>0</v>
      </c>
      <c r="AU193" s="27">
        <f t="shared" si="191"/>
        <v>0</v>
      </c>
      <c r="AV193" s="27">
        <f t="shared" si="191"/>
        <v>0</v>
      </c>
      <c r="AW193" s="27">
        <f t="shared" si="191"/>
        <v>0</v>
      </c>
      <c r="AX193" s="27">
        <f t="shared" si="191"/>
        <v>0</v>
      </c>
      <c r="AY193" s="27">
        <f t="shared" si="191"/>
        <v>0</v>
      </c>
      <c r="AZ193" s="27">
        <f t="shared" si="191"/>
        <v>0</v>
      </c>
      <c r="BA193" s="27">
        <f t="shared" si="191"/>
        <v>0</v>
      </c>
      <c r="BB193" s="27">
        <f t="shared" si="191"/>
        <v>0</v>
      </c>
      <c r="BC193" s="27">
        <f t="shared" si="191"/>
        <v>0</v>
      </c>
      <c r="BD193" s="27">
        <f t="shared" si="191"/>
        <v>0</v>
      </c>
      <c r="BE193" s="27">
        <f t="shared" si="191"/>
        <v>0</v>
      </c>
      <c r="BF193" s="27">
        <f t="shared" si="191"/>
        <v>0</v>
      </c>
      <c r="BG193" s="27">
        <f t="shared" si="191"/>
        <v>0</v>
      </c>
      <c r="BH193" s="27">
        <f t="shared" si="191"/>
        <v>0</v>
      </c>
      <c r="BI193" s="27">
        <f t="shared" si="191"/>
        <v>0</v>
      </c>
      <c r="BJ193" s="27">
        <f t="shared" si="191"/>
        <v>0</v>
      </c>
      <c r="BK193" s="27">
        <f t="shared" si="191"/>
        <v>0</v>
      </c>
      <c r="BL193" s="27">
        <f t="shared" si="191"/>
        <v>0</v>
      </c>
      <c r="BM193" s="27">
        <f t="shared" si="191"/>
        <v>0</v>
      </c>
    </row>
    <row r="194" spans="2:65" x14ac:dyDescent="0.25">
      <c r="B194" t="str">
        <f t="shared" si="189"/>
        <v>COSTI D'IMPIANTO E AMPLIAMENTO</v>
      </c>
      <c r="C194" s="58">
        <f t="shared" si="189"/>
        <v>0.5</v>
      </c>
      <c r="F194" s="27"/>
      <c r="G194" s="27"/>
      <c r="H194" s="27"/>
      <c r="I194" s="27"/>
      <c r="J194" s="27"/>
      <c r="K194" s="27"/>
      <c r="L194" s="27"/>
      <c r="M194" s="27"/>
      <c r="N194" s="27"/>
      <c r="O194" s="27"/>
      <c r="P194" s="27">
        <f>+IF(O201=$P$8,0,1)*(SUM($P$8)*$C194)/12</f>
        <v>0</v>
      </c>
      <c r="Q194" s="27">
        <f t="shared" ref="Q194:BM194" si="192">+IF(P201=$P$8,0,1)*(SUM($P$8)*$C194)/12</f>
        <v>0</v>
      </c>
      <c r="R194" s="27">
        <f t="shared" si="192"/>
        <v>0</v>
      </c>
      <c r="S194" s="27">
        <f t="shared" si="192"/>
        <v>0</v>
      </c>
      <c r="T194" s="27">
        <f t="shared" si="192"/>
        <v>0</v>
      </c>
      <c r="U194" s="27">
        <f t="shared" si="192"/>
        <v>0</v>
      </c>
      <c r="V194" s="27">
        <f t="shared" si="192"/>
        <v>0</v>
      </c>
      <c r="W194" s="27">
        <f t="shared" si="192"/>
        <v>0</v>
      </c>
      <c r="X194" s="27">
        <f t="shared" si="192"/>
        <v>0</v>
      </c>
      <c r="Y194" s="27">
        <f t="shared" si="192"/>
        <v>0</v>
      </c>
      <c r="Z194" s="27">
        <f t="shared" si="192"/>
        <v>0</v>
      </c>
      <c r="AA194" s="27">
        <f t="shared" si="192"/>
        <v>0</v>
      </c>
      <c r="AB194" s="27">
        <f t="shared" si="192"/>
        <v>0</v>
      </c>
      <c r="AC194" s="27">
        <f t="shared" si="192"/>
        <v>0</v>
      </c>
      <c r="AD194" s="27">
        <f t="shared" si="192"/>
        <v>0</v>
      </c>
      <c r="AE194" s="27">
        <f t="shared" si="192"/>
        <v>0</v>
      </c>
      <c r="AF194" s="27">
        <f t="shared" si="192"/>
        <v>0</v>
      </c>
      <c r="AG194" s="27">
        <f t="shared" si="192"/>
        <v>0</v>
      </c>
      <c r="AH194" s="27">
        <f t="shared" si="192"/>
        <v>0</v>
      </c>
      <c r="AI194" s="27">
        <f t="shared" si="192"/>
        <v>0</v>
      </c>
      <c r="AJ194" s="27">
        <f t="shared" si="192"/>
        <v>0</v>
      </c>
      <c r="AK194" s="27">
        <f t="shared" si="192"/>
        <v>0</v>
      </c>
      <c r="AL194" s="27">
        <f t="shared" si="192"/>
        <v>0</v>
      </c>
      <c r="AM194" s="27">
        <f t="shared" si="192"/>
        <v>0</v>
      </c>
      <c r="AN194" s="27">
        <f t="shared" si="192"/>
        <v>0</v>
      </c>
      <c r="AO194" s="27">
        <f t="shared" si="192"/>
        <v>0</v>
      </c>
      <c r="AP194" s="27">
        <f t="shared" si="192"/>
        <v>0</v>
      </c>
      <c r="AQ194" s="27">
        <f t="shared" si="192"/>
        <v>0</v>
      </c>
      <c r="AR194" s="27">
        <f t="shared" si="192"/>
        <v>0</v>
      </c>
      <c r="AS194" s="27">
        <f t="shared" si="192"/>
        <v>0</v>
      </c>
      <c r="AT194" s="27">
        <f t="shared" si="192"/>
        <v>0</v>
      </c>
      <c r="AU194" s="27">
        <f t="shared" si="192"/>
        <v>0</v>
      </c>
      <c r="AV194" s="27">
        <f t="shared" si="192"/>
        <v>0</v>
      </c>
      <c r="AW194" s="27">
        <f t="shared" si="192"/>
        <v>0</v>
      </c>
      <c r="AX194" s="27">
        <f t="shared" si="192"/>
        <v>0</v>
      </c>
      <c r="AY194" s="27">
        <f t="shared" si="192"/>
        <v>0</v>
      </c>
      <c r="AZ194" s="27">
        <f t="shared" si="192"/>
        <v>0</v>
      </c>
      <c r="BA194" s="27">
        <f t="shared" si="192"/>
        <v>0</v>
      </c>
      <c r="BB194" s="27">
        <f t="shared" si="192"/>
        <v>0</v>
      </c>
      <c r="BC194" s="27">
        <f t="shared" si="192"/>
        <v>0</v>
      </c>
      <c r="BD194" s="27">
        <f t="shared" si="192"/>
        <v>0</v>
      </c>
      <c r="BE194" s="27">
        <f t="shared" si="192"/>
        <v>0</v>
      </c>
      <c r="BF194" s="27">
        <f t="shared" si="192"/>
        <v>0</v>
      </c>
      <c r="BG194" s="27">
        <f t="shared" si="192"/>
        <v>0</v>
      </c>
      <c r="BH194" s="27">
        <f t="shared" si="192"/>
        <v>0</v>
      </c>
      <c r="BI194" s="27">
        <f t="shared" si="192"/>
        <v>0</v>
      </c>
      <c r="BJ194" s="27">
        <f t="shared" si="192"/>
        <v>0</v>
      </c>
      <c r="BK194" s="27">
        <f t="shared" si="192"/>
        <v>0</v>
      </c>
      <c r="BL194" s="27">
        <f t="shared" si="192"/>
        <v>0</v>
      </c>
      <c r="BM194" s="27">
        <f t="shared" si="192"/>
        <v>0</v>
      </c>
    </row>
    <row r="195" spans="2:65" x14ac:dyDescent="0.25">
      <c r="B195" t="str">
        <f t="shared" si="189"/>
        <v>FEE D'INGRESSO</v>
      </c>
      <c r="C195" s="58">
        <f t="shared" si="189"/>
        <v>0.2</v>
      </c>
      <c r="F195" s="27"/>
      <c r="G195" s="27"/>
      <c r="H195" s="27"/>
      <c r="I195" s="27"/>
      <c r="J195" s="27"/>
      <c r="K195" s="27"/>
      <c r="L195" s="27"/>
      <c r="M195" s="27"/>
      <c r="N195" s="27"/>
      <c r="O195" s="27"/>
      <c r="P195" s="27">
        <f>+IF(O202=$P$9,0,1)*(SUM($P$9)*$C195)/12</f>
        <v>0</v>
      </c>
      <c r="Q195" s="27">
        <f t="shared" ref="Q195:BM195" si="193">+IF(P202=$P$9,0,1)*(SUM($P$9)*$C195)/12</f>
        <v>0</v>
      </c>
      <c r="R195" s="27">
        <f t="shared" si="193"/>
        <v>0</v>
      </c>
      <c r="S195" s="27">
        <f t="shared" si="193"/>
        <v>0</v>
      </c>
      <c r="T195" s="27">
        <f t="shared" si="193"/>
        <v>0</v>
      </c>
      <c r="U195" s="27">
        <f t="shared" si="193"/>
        <v>0</v>
      </c>
      <c r="V195" s="27">
        <f t="shared" si="193"/>
        <v>0</v>
      </c>
      <c r="W195" s="27">
        <f t="shared" si="193"/>
        <v>0</v>
      </c>
      <c r="X195" s="27">
        <f t="shared" si="193"/>
        <v>0</v>
      </c>
      <c r="Y195" s="27">
        <f t="shared" si="193"/>
        <v>0</v>
      </c>
      <c r="Z195" s="27">
        <f t="shared" si="193"/>
        <v>0</v>
      </c>
      <c r="AA195" s="27">
        <f t="shared" si="193"/>
        <v>0</v>
      </c>
      <c r="AB195" s="27">
        <f t="shared" si="193"/>
        <v>0</v>
      </c>
      <c r="AC195" s="27">
        <f t="shared" si="193"/>
        <v>0</v>
      </c>
      <c r="AD195" s="27">
        <f t="shared" si="193"/>
        <v>0</v>
      </c>
      <c r="AE195" s="27">
        <f t="shared" si="193"/>
        <v>0</v>
      </c>
      <c r="AF195" s="27">
        <f t="shared" si="193"/>
        <v>0</v>
      </c>
      <c r="AG195" s="27">
        <f t="shared" si="193"/>
        <v>0</v>
      </c>
      <c r="AH195" s="27">
        <f t="shared" si="193"/>
        <v>0</v>
      </c>
      <c r="AI195" s="27">
        <f t="shared" si="193"/>
        <v>0</v>
      </c>
      <c r="AJ195" s="27">
        <f t="shared" si="193"/>
        <v>0</v>
      </c>
      <c r="AK195" s="27">
        <f t="shared" si="193"/>
        <v>0</v>
      </c>
      <c r="AL195" s="27">
        <f t="shared" si="193"/>
        <v>0</v>
      </c>
      <c r="AM195" s="27">
        <f t="shared" si="193"/>
        <v>0</v>
      </c>
      <c r="AN195" s="27">
        <f t="shared" si="193"/>
        <v>0</v>
      </c>
      <c r="AO195" s="27">
        <f t="shared" si="193"/>
        <v>0</v>
      </c>
      <c r="AP195" s="27">
        <f t="shared" si="193"/>
        <v>0</v>
      </c>
      <c r="AQ195" s="27">
        <f t="shared" si="193"/>
        <v>0</v>
      </c>
      <c r="AR195" s="27">
        <f t="shared" si="193"/>
        <v>0</v>
      </c>
      <c r="AS195" s="27">
        <f t="shared" si="193"/>
        <v>0</v>
      </c>
      <c r="AT195" s="27">
        <f t="shared" si="193"/>
        <v>0</v>
      </c>
      <c r="AU195" s="27">
        <f t="shared" si="193"/>
        <v>0</v>
      </c>
      <c r="AV195" s="27">
        <f t="shared" si="193"/>
        <v>0</v>
      </c>
      <c r="AW195" s="27">
        <f t="shared" si="193"/>
        <v>0</v>
      </c>
      <c r="AX195" s="27">
        <f t="shared" si="193"/>
        <v>0</v>
      </c>
      <c r="AY195" s="27">
        <f t="shared" si="193"/>
        <v>0</v>
      </c>
      <c r="AZ195" s="27">
        <f t="shared" si="193"/>
        <v>0</v>
      </c>
      <c r="BA195" s="27">
        <f t="shared" si="193"/>
        <v>0</v>
      </c>
      <c r="BB195" s="27">
        <f t="shared" si="193"/>
        <v>0</v>
      </c>
      <c r="BC195" s="27">
        <f t="shared" si="193"/>
        <v>0</v>
      </c>
      <c r="BD195" s="27">
        <f t="shared" si="193"/>
        <v>0</v>
      </c>
      <c r="BE195" s="27">
        <f t="shared" si="193"/>
        <v>0</v>
      </c>
      <c r="BF195" s="27">
        <f t="shared" si="193"/>
        <v>0</v>
      </c>
      <c r="BG195" s="27">
        <f t="shared" si="193"/>
        <v>0</v>
      </c>
      <c r="BH195" s="27">
        <f t="shared" si="193"/>
        <v>0</v>
      </c>
      <c r="BI195" s="27">
        <f t="shared" si="193"/>
        <v>0</v>
      </c>
      <c r="BJ195" s="27">
        <f t="shared" si="193"/>
        <v>0</v>
      </c>
      <c r="BK195" s="27">
        <f t="shared" si="193"/>
        <v>0</v>
      </c>
      <c r="BL195" s="27">
        <f t="shared" si="193"/>
        <v>0</v>
      </c>
      <c r="BM195" s="27">
        <f t="shared" si="193"/>
        <v>0</v>
      </c>
    </row>
    <row r="196" spans="2:65" x14ac:dyDescent="0.25">
      <c r="B196" t="str">
        <f t="shared" si="189"/>
        <v>ALTRE IMM.NI IMMATERIALI</v>
      </c>
      <c r="C196" s="58">
        <f t="shared" si="189"/>
        <v>0.25</v>
      </c>
      <c r="F196" s="27"/>
      <c r="G196" s="27"/>
      <c r="H196" s="27"/>
      <c r="I196" s="27"/>
      <c r="J196" s="27"/>
      <c r="K196" s="27"/>
      <c r="L196" s="27"/>
      <c r="M196" s="27"/>
      <c r="N196" s="27"/>
      <c r="O196" s="27"/>
      <c r="P196" s="27">
        <f>+IF(O203=$P$10,0,1)*(SUM($P$10)*$C196)/12</f>
        <v>0</v>
      </c>
      <c r="Q196" s="27">
        <f t="shared" ref="Q196:BM196" si="194">+IF(P203=$P$10,0,1)*(SUM($P$10)*$C196)/12</f>
        <v>0</v>
      </c>
      <c r="R196" s="27">
        <f t="shared" si="194"/>
        <v>0</v>
      </c>
      <c r="S196" s="27">
        <f t="shared" si="194"/>
        <v>0</v>
      </c>
      <c r="T196" s="27">
        <f t="shared" si="194"/>
        <v>0</v>
      </c>
      <c r="U196" s="27">
        <f t="shared" si="194"/>
        <v>0</v>
      </c>
      <c r="V196" s="27">
        <f t="shared" si="194"/>
        <v>0</v>
      </c>
      <c r="W196" s="27">
        <f t="shared" si="194"/>
        <v>0</v>
      </c>
      <c r="X196" s="27">
        <f t="shared" si="194"/>
        <v>0</v>
      </c>
      <c r="Y196" s="27">
        <f t="shared" si="194"/>
        <v>0</v>
      </c>
      <c r="Z196" s="27">
        <f t="shared" si="194"/>
        <v>0</v>
      </c>
      <c r="AA196" s="27">
        <f t="shared" si="194"/>
        <v>0</v>
      </c>
      <c r="AB196" s="27">
        <f t="shared" si="194"/>
        <v>0</v>
      </c>
      <c r="AC196" s="27">
        <f t="shared" si="194"/>
        <v>0</v>
      </c>
      <c r="AD196" s="27">
        <f t="shared" si="194"/>
        <v>0</v>
      </c>
      <c r="AE196" s="27">
        <f t="shared" si="194"/>
        <v>0</v>
      </c>
      <c r="AF196" s="27">
        <f t="shared" si="194"/>
        <v>0</v>
      </c>
      <c r="AG196" s="27">
        <f t="shared" si="194"/>
        <v>0</v>
      </c>
      <c r="AH196" s="27">
        <f t="shared" si="194"/>
        <v>0</v>
      </c>
      <c r="AI196" s="27">
        <f t="shared" si="194"/>
        <v>0</v>
      </c>
      <c r="AJ196" s="27">
        <f t="shared" si="194"/>
        <v>0</v>
      </c>
      <c r="AK196" s="27">
        <f t="shared" si="194"/>
        <v>0</v>
      </c>
      <c r="AL196" s="27">
        <f t="shared" si="194"/>
        <v>0</v>
      </c>
      <c r="AM196" s="27">
        <f t="shared" si="194"/>
        <v>0</v>
      </c>
      <c r="AN196" s="27">
        <f t="shared" si="194"/>
        <v>0</v>
      </c>
      <c r="AO196" s="27">
        <f t="shared" si="194"/>
        <v>0</v>
      </c>
      <c r="AP196" s="27">
        <f t="shared" si="194"/>
        <v>0</v>
      </c>
      <c r="AQ196" s="27">
        <f t="shared" si="194"/>
        <v>0</v>
      </c>
      <c r="AR196" s="27">
        <f t="shared" si="194"/>
        <v>0</v>
      </c>
      <c r="AS196" s="27">
        <f t="shared" si="194"/>
        <v>0</v>
      </c>
      <c r="AT196" s="27">
        <f t="shared" si="194"/>
        <v>0</v>
      </c>
      <c r="AU196" s="27">
        <f t="shared" si="194"/>
        <v>0</v>
      </c>
      <c r="AV196" s="27">
        <f t="shared" si="194"/>
        <v>0</v>
      </c>
      <c r="AW196" s="27">
        <f t="shared" si="194"/>
        <v>0</v>
      </c>
      <c r="AX196" s="27">
        <f t="shared" si="194"/>
        <v>0</v>
      </c>
      <c r="AY196" s="27">
        <f t="shared" si="194"/>
        <v>0</v>
      </c>
      <c r="AZ196" s="27">
        <f t="shared" si="194"/>
        <v>0</v>
      </c>
      <c r="BA196" s="27">
        <f t="shared" si="194"/>
        <v>0</v>
      </c>
      <c r="BB196" s="27">
        <f t="shared" si="194"/>
        <v>0</v>
      </c>
      <c r="BC196" s="27">
        <f t="shared" si="194"/>
        <v>0</v>
      </c>
      <c r="BD196" s="27">
        <f t="shared" si="194"/>
        <v>0</v>
      </c>
      <c r="BE196" s="27">
        <f t="shared" si="194"/>
        <v>0</v>
      </c>
      <c r="BF196" s="27">
        <f t="shared" si="194"/>
        <v>0</v>
      </c>
      <c r="BG196" s="27">
        <f t="shared" si="194"/>
        <v>0</v>
      </c>
      <c r="BH196" s="27">
        <f t="shared" si="194"/>
        <v>0</v>
      </c>
      <c r="BI196" s="27">
        <f t="shared" si="194"/>
        <v>0</v>
      </c>
      <c r="BJ196" s="27">
        <f t="shared" si="194"/>
        <v>0</v>
      </c>
      <c r="BK196" s="27">
        <f t="shared" si="194"/>
        <v>0</v>
      </c>
      <c r="BL196" s="27">
        <f t="shared" si="194"/>
        <v>0</v>
      </c>
      <c r="BM196" s="27">
        <f t="shared" si="194"/>
        <v>0</v>
      </c>
    </row>
    <row r="197" spans="2:65" ht="30" x14ac:dyDescent="0.25">
      <c r="C197" s="57"/>
      <c r="F197" s="57" t="s">
        <v>161</v>
      </c>
      <c r="G197" s="57" t="s">
        <v>161</v>
      </c>
      <c r="H197" s="57" t="s">
        <v>161</v>
      </c>
      <c r="I197" s="57" t="s">
        <v>161</v>
      </c>
      <c r="J197" s="57" t="s">
        <v>161</v>
      </c>
      <c r="K197" s="57" t="s">
        <v>161</v>
      </c>
      <c r="L197" s="57" t="s">
        <v>161</v>
      </c>
      <c r="M197" s="57" t="s">
        <v>161</v>
      </c>
      <c r="N197" s="57" t="s">
        <v>161</v>
      </c>
      <c r="O197" s="57" t="s">
        <v>161</v>
      </c>
      <c r="P197" s="57" t="s">
        <v>161</v>
      </c>
      <c r="Q197" s="57" t="s">
        <v>161</v>
      </c>
      <c r="R197" s="57" t="s">
        <v>161</v>
      </c>
      <c r="S197" s="57" t="s">
        <v>161</v>
      </c>
      <c r="T197" s="57" t="s">
        <v>161</v>
      </c>
      <c r="U197" s="57" t="s">
        <v>161</v>
      </c>
      <c r="V197" s="57" t="s">
        <v>161</v>
      </c>
      <c r="W197" s="57" t="s">
        <v>161</v>
      </c>
      <c r="X197" s="57" t="s">
        <v>161</v>
      </c>
      <c r="Y197" s="57" t="s">
        <v>161</v>
      </c>
      <c r="Z197" s="57" t="s">
        <v>161</v>
      </c>
      <c r="AA197" s="57" t="s">
        <v>161</v>
      </c>
      <c r="AB197" s="57" t="s">
        <v>161</v>
      </c>
      <c r="AC197" s="57" t="s">
        <v>161</v>
      </c>
      <c r="AD197" s="57" t="s">
        <v>161</v>
      </c>
      <c r="AE197" s="57" t="s">
        <v>161</v>
      </c>
      <c r="AF197" s="57" t="s">
        <v>161</v>
      </c>
      <c r="AG197" s="57" t="s">
        <v>161</v>
      </c>
      <c r="AH197" s="57" t="s">
        <v>161</v>
      </c>
      <c r="AI197" s="57" t="s">
        <v>161</v>
      </c>
      <c r="AJ197" s="57" t="s">
        <v>161</v>
      </c>
      <c r="AK197" s="57" t="s">
        <v>161</v>
      </c>
      <c r="AL197" s="57" t="s">
        <v>161</v>
      </c>
      <c r="AM197" s="57" t="s">
        <v>161</v>
      </c>
      <c r="AN197" s="57" t="s">
        <v>161</v>
      </c>
      <c r="AO197" s="57" t="s">
        <v>161</v>
      </c>
      <c r="AP197" s="57" t="s">
        <v>161</v>
      </c>
      <c r="AQ197" s="57" t="s">
        <v>161</v>
      </c>
      <c r="AR197" s="57" t="s">
        <v>161</v>
      </c>
      <c r="AS197" s="57" t="s">
        <v>161</v>
      </c>
      <c r="AT197" s="57" t="s">
        <v>161</v>
      </c>
      <c r="AU197" s="57" t="s">
        <v>161</v>
      </c>
      <c r="AV197" s="57" t="s">
        <v>161</v>
      </c>
      <c r="AW197" s="57" t="s">
        <v>161</v>
      </c>
      <c r="AX197" s="57" t="s">
        <v>161</v>
      </c>
      <c r="AY197" s="57" t="s">
        <v>161</v>
      </c>
      <c r="AZ197" s="57" t="s">
        <v>161</v>
      </c>
      <c r="BA197" s="57" t="s">
        <v>161</v>
      </c>
      <c r="BB197" s="57" t="s">
        <v>161</v>
      </c>
      <c r="BC197" s="57" t="s">
        <v>161</v>
      </c>
      <c r="BD197" s="57" t="s">
        <v>161</v>
      </c>
      <c r="BE197" s="57" t="s">
        <v>161</v>
      </c>
      <c r="BF197" s="57" t="s">
        <v>161</v>
      </c>
      <c r="BG197" s="57" t="s">
        <v>161</v>
      </c>
      <c r="BH197" s="57" t="s">
        <v>161</v>
      </c>
      <c r="BI197" s="57" t="s">
        <v>161</v>
      </c>
      <c r="BJ197" s="57" t="s">
        <v>161</v>
      </c>
      <c r="BK197" s="57" t="s">
        <v>161</v>
      </c>
      <c r="BL197" s="57" t="s">
        <v>161</v>
      </c>
      <c r="BM197" s="57" t="s">
        <v>161</v>
      </c>
    </row>
    <row r="198" spans="2:65" x14ac:dyDescent="0.25">
      <c r="B198" t="str">
        <f>+B191</f>
        <v>FABBRICATI</v>
      </c>
      <c r="C198" s="58"/>
      <c r="F198" s="27"/>
      <c r="G198" s="27"/>
      <c r="H198" s="27"/>
      <c r="I198" s="27"/>
      <c r="J198" s="27"/>
      <c r="K198" s="27"/>
      <c r="L198" s="27"/>
      <c r="M198" s="27"/>
      <c r="N198" s="27"/>
      <c r="O198" s="27"/>
      <c r="P198" s="27">
        <f t="shared" ref="P198:BM203" si="195">+O198+P191</f>
        <v>0</v>
      </c>
      <c r="Q198" s="27">
        <f t="shared" si="195"/>
        <v>0</v>
      </c>
      <c r="R198" s="27">
        <f t="shared" si="195"/>
        <v>0</v>
      </c>
      <c r="S198" s="27">
        <f t="shared" si="195"/>
        <v>0</v>
      </c>
      <c r="T198" s="27">
        <f t="shared" si="195"/>
        <v>0</v>
      </c>
      <c r="U198" s="27">
        <f t="shared" si="195"/>
        <v>0</v>
      </c>
      <c r="V198" s="27">
        <f t="shared" si="195"/>
        <v>0</v>
      </c>
      <c r="W198" s="27">
        <f t="shared" si="195"/>
        <v>0</v>
      </c>
      <c r="X198" s="27">
        <f t="shared" si="195"/>
        <v>0</v>
      </c>
      <c r="Y198" s="27">
        <f t="shared" si="195"/>
        <v>0</v>
      </c>
      <c r="Z198" s="27">
        <f t="shared" si="195"/>
        <v>0</v>
      </c>
      <c r="AA198" s="27">
        <f t="shared" si="195"/>
        <v>0</v>
      </c>
      <c r="AB198" s="27">
        <f t="shared" si="195"/>
        <v>0</v>
      </c>
      <c r="AC198" s="27">
        <f t="shared" si="195"/>
        <v>0</v>
      </c>
      <c r="AD198" s="27">
        <f t="shared" si="195"/>
        <v>0</v>
      </c>
      <c r="AE198" s="27">
        <f t="shared" si="195"/>
        <v>0</v>
      </c>
      <c r="AF198" s="27">
        <f t="shared" si="195"/>
        <v>0</v>
      </c>
      <c r="AG198" s="27">
        <f t="shared" si="195"/>
        <v>0</v>
      </c>
      <c r="AH198" s="27">
        <f t="shared" si="195"/>
        <v>0</v>
      </c>
      <c r="AI198" s="27">
        <f t="shared" si="195"/>
        <v>0</v>
      </c>
      <c r="AJ198" s="27">
        <f t="shared" si="195"/>
        <v>0</v>
      </c>
      <c r="AK198" s="27">
        <f t="shared" si="195"/>
        <v>0</v>
      </c>
      <c r="AL198" s="27">
        <f t="shared" si="195"/>
        <v>0</v>
      </c>
      <c r="AM198" s="27">
        <f t="shared" si="195"/>
        <v>0</v>
      </c>
      <c r="AN198" s="27">
        <f t="shared" si="195"/>
        <v>0</v>
      </c>
      <c r="AO198" s="27">
        <f t="shared" si="195"/>
        <v>0</v>
      </c>
      <c r="AP198" s="27">
        <f t="shared" si="195"/>
        <v>0</v>
      </c>
      <c r="AQ198" s="27">
        <f t="shared" si="195"/>
        <v>0</v>
      </c>
      <c r="AR198" s="27">
        <f t="shared" si="195"/>
        <v>0</v>
      </c>
      <c r="AS198" s="27">
        <f t="shared" si="195"/>
        <v>0</v>
      </c>
      <c r="AT198" s="27">
        <f t="shared" si="195"/>
        <v>0</v>
      </c>
      <c r="AU198" s="27">
        <f t="shared" si="195"/>
        <v>0</v>
      </c>
      <c r="AV198" s="27">
        <f t="shared" si="195"/>
        <v>0</v>
      </c>
      <c r="AW198" s="27">
        <f t="shared" si="195"/>
        <v>0</v>
      </c>
      <c r="AX198" s="27">
        <f t="shared" si="195"/>
        <v>0</v>
      </c>
      <c r="AY198" s="27">
        <f t="shared" si="195"/>
        <v>0</v>
      </c>
      <c r="AZ198" s="27">
        <f t="shared" si="195"/>
        <v>0</v>
      </c>
      <c r="BA198" s="27">
        <f t="shared" si="195"/>
        <v>0</v>
      </c>
      <c r="BB198" s="27">
        <f t="shared" si="195"/>
        <v>0</v>
      </c>
      <c r="BC198" s="27">
        <f t="shared" si="195"/>
        <v>0</v>
      </c>
      <c r="BD198" s="27">
        <f t="shared" si="195"/>
        <v>0</v>
      </c>
      <c r="BE198" s="27">
        <f t="shared" si="195"/>
        <v>0</v>
      </c>
      <c r="BF198" s="27">
        <f t="shared" si="195"/>
        <v>0</v>
      </c>
      <c r="BG198" s="27">
        <f t="shared" si="195"/>
        <v>0</v>
      </c>
      <c r="BH198" s="27">
        <f t="shared" si="195"/>
        <v>0</v>
      </c>
      <c r="BI198" s="27">
        <f t="shared" si="195"/>
        <v>0</v>
      </c>
      <c r="BJ198" s="27">
        <f t="shared" si="195"/>
        <v>0</v>
      </c>
      <c r="BK198" s="27">
        <f t="shared" si="195"/>
        <v>0</v>
      </c>
      <c r="BL198" s="27">
        <f t="shared" si="195"/>
        <v>0</v>
      </c>
      <c r="BM198" s="27">
        <f t="shared" si="195"/>
        <v>0</v>
      </c>
    </row>
    <row r="199" spans="2:65" x14ac:dyDescent="0.25">
      <c r="B199" t="str">
        <f t="shared" ref="B199:B202" si="196">+B192</f>
        <v>IMPIANTI E MACCHINARI</v>
      </c>
      <c r="C199" s="58"/>
      <c r="F199" s="27"/>
      <c r="G199" s="27"/>
      <c r="H199" s="27"/>
      <c r="I199" s="27"/>
      <c r="J199" s="27"/>
      <c r="K199" s="27"/>
      <c r="L199" s="27"/>
      <c r="M199" s="27"/>
      <c r="N199" s="27"/>
      <c r="O199" s="27"/>
      <c r="P199" s="27">
        <f t="shared" si="195"/>
        <v>0</v>
      </c>
      <c r="Q199" s="27">
        <f t="shared" si="195"/>
        <v>0</v>
      </c>
      <c r="R199" s="27">
        <f t="shared" si="195"/>
        <v>0</v>
      </c>
      <c r="S199" s="27">
        <f t="shared" si="195"/>
        <v>0</v>
      </c>
      <c r="T199" s="27">
        <f t="shared" si="195"/>
        <v>0</v>
      </c>
      <c r="U199" s="27">
        <f t="shared" si="195"/>
        <v>0</v>
      </c>
      <c r="V199" s="27">
        <f t="shared" si="195"/>
        <v>0</v>
      </c>
      <c r="W199" s="27">
        <f t="shared" si="195"/>
        <v>0</v>
      </c>
      <c r="X199" s="27">
        <f t="shared" si="195"/>
        <v>0</v>
      </c>
      <c r="Y199" s="27">
        <f t="shared" si="195"/>
        <v>0</v>
      </c>
      <c r="Z199" s="27">
        <f t="shared" si="195"/>
        <v>0</v>
      </c>
      <c r="AA199" s="27">
        <f t="shared" si="195"/>
        <v>0</v>
      </c>
      <c r="AB199" s="27">
        <f t="shared" si="195"/>
        <v>0</v>
      </c>
      <c r="AC199" s="27">
        <f t="shared" si="195"/>
        <v>0</v>
      </c>
      <c r="AD199" s="27">
        <f t="shared" si="195"/>
        <v>0</v>
      </c>
      <c r="AE199" s="27">
        <f t="shared" si="195"/>
        <v>0</v>
      </c>
      <c r="AF199" s="27">
        <f t="shared" si="195"/>
        <v>0</v>
      </c>
      <c r="AG199" s="27">
        <f t="shared" si="195"/>
        <v>0</v>
      </c>
      <c r="AH199" s="27">
        <f t="shared" si="195"/>
        <v>0</v>
      </c>
      <c r="AI199" s="27">
        <f t="shared" si="195"/>
        <v>0</v>
      </c>
      <c r="AJ199" s="27">
        <f t="shared" si="195"/>
        <v>0</v>
      </c>
      <c r="AK199" s="27">
        <f t="shared" si="195"/>
        <v>0</v>
      </c>
      <c r="AL199" s="27">
        <f t="shared" si="195"/>
        <v>0</v>
      </c>
      <c r="AM199" s="27">
        <f t="shared" si="195"/>
        <v>0</v>
      </c>
      <c r="AN199" s="27">
        <f t="shared" si="195"/>
        <v>0</v>
      </c>
      <c r="AO199" s="27">
        <f t="shared" si="195"/>
        <v>0</v>
      </c>
      <c r="AP199" s="27">
        <f t="shared" si="195"/>
        <v>0</v>
      </c>
      <c r="AQ199" s="27">
        <f t="shared" si="195"/>
        <v>0</v>
      </c>
      <c r="AR199" s="27">
        <f t="shared" si="195"/>
        <v>0</v>
      </c>
      <c r="AS199" s="27">
        <f t="shared" si="195"/>
        <v>0</v>
      </c>
      <c r="AT199" s="27">
        <f t="shared" si="195"/>
        <v>0</v>
      </c>
      <c r="AU199" s="27">
        <f t="shared" si="195"/>
        <v>0</v>
      </c>
      <c r="AV199" s="27">
        <f t="shared" si="195"/>
        <v>0</v>
      </c>
      <c r="AW199" s="27">
        <f t="shared" si="195"/>
        <v>0</v>
      </c>
      <c r="AX199" s="27">
        <f t="shared" si="195"/>
        <v>0</v>
      </c>
      <c r="AY199" s="27">
        <f t="shared" si="195"/>
        <v>0</v>
      </c>
      <c r="AZ199" s="27">
        <f t="shared" si="195"/>
        <v>0</v>
      </c>
      <c r="BA199" s="27">
        <f t="shared" si="195"/>
        <v>0</v>
      </c>
      <c r="BB199" s="27">
        <f t="shared" si="195"/>
        <v>0</v>
      </c>
      <c r="BC199" s="27">
        <f t="shared" si="195"/>
        <v>0</v>
      </c>
      <c r="BD199" s="27">
        <f t="shared" si="195"/>
        <v>0</v>
      </c>
      <c r="BE199" s="27">
        <f t="shared" si="195"/>
        <v>0</v>
      </c>
      <c r="BF199" s="27">
        <f t="shared" si="195"/>
        <v>0</v>
      </c>
      <c r="BG199" s="27">
        <f t="shared" si="195"/>
        <v>0</v>
      </c>
      <c r="BH199" s="27">
        <f t="shared" si="195"/>
        <v>0</v>
      </c>
      <c r="BI199" s="27">
        <f t="shared" si="195"/>
        <v>0</v>
      </c>
      <c r="BJ199" s="27">
        <f t="shared" si="195"/>
        <v>0</v>
      </c>
      <c r="BK199" s="27">
        <f t="shared" si="195"/>
        <v>0</v>
      </c>
      <c r="BL199" s="27">
        <f t="shared" si="195"/>
        <v>0</v>
      </c>
      <c r="BM199" s="27">
        <f t="shared" si="195"/>
        <v>0</v>
      </c>
    </row>
    <row r="200" spans="2:65" x14ac:dyDescent="0.25">
      <c r="B200" t="str">
        <f t="shared" si="196"/>
        <v>ATTREZZATURE IND.LI E COMM.LI</v>
      </c>
      <c r="C200" s="58"/>
      <c r="F200" s="27"/>
      <c r="G200" s="27"/>
      <c r="H200" s="27"/>
      <c r="I200" s="27"/>
      <c r="J200" s="27"/>
      <c r="K200" s="27"/>
      <c r="L200" s="27"/>
      <c r="M200" s="27"/>
      <c r="N200" s="27"/>
      <c r="O200" s="27"/>
      <c r="P200" s="27">
        <f t="shared" si="195"/>
        <v>0</v>
      </c>
      <c r="Q200" s="27">
        <f t="shared" si="195"/>
        <v>0</v>
      </c>
      <c r="R200" s="27">
        <f t="shared" si="195"/>
        <v>0</v>
      </c>
      <c r="S200" s="27">
        <f t="shared" si="195"/>
        <v>0</v>
      </c>
      <c r="T200" s="27">
        <f t="shared" si="195"/>
        <v>0</v>
      </c>
      <c r="U200" s="27">
        <f t="shared" si="195"/>
        <v>0</v>
      </c>
      <c r="V200" s="27">
        <f t="shared" si="195"/>
        <v>0</v>
      </c>
      <c r="W200" s="27">
        <f t="shared" si="195"/>
        <v>0</v>
      </c>
      <c r="X200" s="27">
        <f t="shared" si="195"/>
        <v>0</v>
      </c>
      <c r="Y200" s="27">
        <f t="shared" si="195"/>
        <v>0</v>
      </c>
      <c r="Z200" s="27">
        <f t="shared" si="195"/>
        <v>0</v>
      </c>
      <c r="AA200" s="27">
        <f t="shared" si="195"/>
        <v>0</v>
      </c>
      <c r="AB200" s="27">
        <f t="shared" si="195"/>
        <v>0</v>
      </c>
      <c r="AC200" s="27">
        <f t="shared" si="195"/>
        <v>0</v>
      </c>
      <c r="AD200" s="27">
        <f t="shared" si="195"/>
        <v>0</v>
      </c>
      <c r="AE200" s="27">
        <f t="shared" si="195"/>
        <v>0</v>
      </c>
      <c r="AF200" s="27">
        <f t="shared" si="195"/>
        <v>0</v>
      </c>
      <c r="AG200" s="27">
        <f t="shared" si="195"/>
        <v>0</v>
      </c>
      <c r="AH200" s="27">
        <f t="shared" si="195"/>
        <v>0</v>
      </c>
      <c r="AI200" s="27">
        <f t="shared" si="195"/>
        <v>0</v>
      </c>
      <c r="AJ200" s="27">
        <f t="shared" si="195"/>
        <v>0</v>
      </c>
      <c r="AK200" s="27">
        <f t="shared" si="195"/>
        <v>0</v>
      </c>
      <c r="AL200" s="27">
        <f t="shared" si="195"/>
        <v>0</v>
      </c>
      <c r="AM200" s="27">
        <f t="shared" si="195"/>
        <v>0</v>
      </c>
      <c r="AN200" s="27">
        <f t="shared" si="195"/>
        <v>0</v>
      </c>
      <c r="AO200" s="27">
        <f t="shared" si="195"/>
        <v>0</v>
      </c>
      <c r="AP200" s="27">
        <f t="shared" si="195"/>
        <v>0</v>
      </c>
      <c r="AQ200" s="27">
        <f t="shared" si="195"/>
        <v>0</v>
      </c>
      <c r="AR200" s="27">
        <f t="shared" si="195"/>
        <v>0</v>
      </c>
      <c r="AS200" s="27">
        <f t="shared" si="195"/>
        <v>0</v>
      </c>
      <c r="AT200" s="27">
        <f t="shared" si="195"/>
        <v>0</v>
      </c>
      <c r="AU200" s="27">
        <f t="shared" si="195"/>
        <v>0</v>
      </c>
      <c r="AV200" s="27">
        <f t="shared" si="195"/>
        <v>0</v>
      </c>
      <c r="AW200" s="27">
        <f t="shared" si="195"/>
        <v>0</v>
      </c>
      <c r="AX200" s="27">
        <f t="shared" si="195"/>
        <v>0</v>
      </c>
      <c r="AY200" s="27">
        <f t="shared" si="195"/>
        <v>0</v>
      </c>
      <c r="AZ200" s="27">
        <f t="shared" si="195"/>
        <v>0</v>
      </c>
      <c r="BA200" s="27">
        <f t="shared" si="195"/>
        <v>0</v>
      </c>
      <c r="BB200" s="27">
        <f t="shared" si="195"/>
        <v>0</v>
      </c>
      <c r="BC200" s="27">
        <f t="shared" si="195"/>
        <v>0</v>
      </c>
      <c r="BD200" s="27">
        <f t="shared" si="195"/>
        <v>0</v>
      </c>
      <c r="BE200" s="27">
        <f t="shared" si="195"/>
        <v>0</v>
      </c>
      <c r="BF200" s="27">
        <f t="shared" si="195"/>
        <v>0</v>
      </c>
      <c r="BG200" s="27">
        <f t="shared" si="195"/>
        <v>0</v>
      </c>
      <c r="BH200" s="27">
        <f t="shared" si="195"/>
        <v>0</v>
      </c>
      <c r="BI200" s="27">
        <f t="shared" si="195"/>
        <v>0</v>
      </c>
      <c r="BJ200" s="27">
        <f t="shared" si="195"/>
        <v>0</v>
      </c>
      <c r="BK200" s="27">
        <f t="shared" si="195"/>
        <v>0</v>
      </c>
      <c r="BL200" s="27">
        <f t="shared" si="195"/>
        <v>0</v>
      </c>
      <c r="BM200" s="27">
        <f t="shared" si="195"/>
        <v>0</v>
      </c>
    </row>
    <row r="201" spans="2:65" x14ac:dyDescent="0.25">
      <c r="B201" t="str">
        <f t="shared" si="196"/>
        <v>COSTI D'IMPIANTO E AMPLIAMENTO</v>
      </c>
      <c r="C201" s="58"/>
      <c r="F201" s="27"/>
      <c r="G201" s="27"/>
      <c r="H201" s="27"/>
      <c r="I201" s="27"/>
      <c r="J201" s="27"/>
      <c r="K201" s="27"/>
      <c r="L201" s="27"/>
      <c r="M201" s="27"/>
      <c r="N201" s="27"/>
      <c r="O201" s="27"/>
      <c r="P201" s="27">
        <f t="shared" si="195"/>
        <v>0</v>
      </c>
      <c r="Q201" s="27">
        <f t="shared" si="195"/>
        <v>0</v>
      </c>
      <c r="R201" s="27">
        <f t="shared" si="195"/>
        <v>0</v>
      </c>
      <c r="S201" s="27">
        <f t="shared" si="195"/>
        <v>0</v>
      </c>
      <c r="T201" s="27">
        <f t="shared" si="195"/>
        <v>0</v>
      </c>
      <c r="U201" s="27">
        <f t="shared" si="195"/>
        <v>0</v>
      </c>
      <c r="V201" s="27">
        <f t="shared" si="195"/>
        <v>0</v>
      </c>
      <c r="W201" s="27">
        <f t="shared" si="195"/>
        <v>0</v>
      </c>
      <c r="X201" s="27">
        <f t="shared" si="195"/>
        <v>0</v>
      </c>
      <c r="Y201" s="27">
        <f t="shared" si="195"/>
        <v>0</v>
      </c>
      <c r="Z201" s="27">
        <f t="shared" si="195"/>
        <v>0</v>
      </c>
      <c r="AA201" s="27">
        <f t="shared" si="195"/>
        <v>0</v>
      </c>
      <c r="AB201" s="27">
        <f t="shared" si="195"/>
        <v>0</v>
      </c>
      <c r="AC201" s="27">
        <f t="shared" si="195"/>
        <v>0</v>
      </c>
      <c r="AD201" s="27">
        <f t="shared" si="195"/>
        <v>0</v>
      </c>
      <c r="AE201" s="27">
        <f t="shared" si="195"/>
        <v>0</v>
      </c>
      <c r="AF201" s="27">
        <f t="shared" si="195"/>
        <v>0</v>
      </c>
      <c r="AG201" s="27">
        <f t="shared" si="195"/>
        <v>0</v>
      </c>
      <c r="AH201" s="27">
        <f t="shared" si="195"/>
        <v>0</v>
      </c>
      <c r="AI201" s="27">
        <f t="shared" si="195"/>
        <v>0</v>
      </c>
      <c r="AJ201" s="27">
        <f t="shared" si="195"/>
        <v>0</v>
      </c>
      <c r="AK201" s="27">
        <f t="shared" si="195"/>
        <v>0</v>
      </c>
      <c r="AL201" s="27">
        <f t="shared" si="195"/>
        <v>0</v>
      </c>
      <c r="AM201" s="27">
        <f t="shared" si="195"/>
        <v>0</v>
      </c>
      <c r="AN201" s="27">
        <f t="shared" si="195"/>
        <v>0</v>
      </c>
      <c r="AO201" s="27">
        <f t="shared" si="195"/>
        <v>0</v>
      </c>
      <c r="AP201" s="27">
        <f t="shared" si="195"/>
        <v>0</v>
      </c>
      <c r="AQ201" s="27">
        <f t="shared" si="195"/>
        <v>0</v>
      </c>
      <c r="AR201" s="27">
        <f t="shared" si="195"/>
        <v>0</v>
      </c>
      <c r="AS201" s="27">
        <f t="shared" si="195"/>
        <v>0</v>
      </c>
      <c r="AT201" s="27">
        <f t="shared" si="195"/>
        <v>0</v>
      </c>
      <c r="AU201" s="27">
        <f t="shared" si="195"/>
        <v>0</v>
      </c>
      <c r="AV201" s="27">
        <f t="shared" si="195"/>
        <v>0</v>
      </c>
      <c r="AW201" s="27">
        <f t="shared" si="195"/>
        <v>0</v>
      </c>
      <c r="AX201" s="27">
        <f t="shared" si="195"/>
        <v>0</v>
      </c>
      <c r="AY201" s="27">
        <f t="shared" si="195"/>
        <v>0</v>
      </c>
      <c r="AZ201" s="27">
        <f t="shared" si="195"/>
        <v>0</v>
      </c>
      <c r="BA201" s="27">
        <f t="shared" si="195"/>
        <v>0</v>
      </c>
      <c r="BB201" s="27">
        <f t="shared" si="195"/>
        <v>0</v>
      </c>
      <c r="BC201" s="27">
        <f t="shared" si="195"/>
        <v>0</v>
      </c>
      <c r="BD201" s="27">
        <f t="shared" si="195"/>
        <v>0</v>
      </c>
      <c r="BE201" s="27">
        <f t="shared" si="195"/>
        <v>0</v>
      </c>
      <c r="BF201" s="27">
        <f t="shared" si="195"/>
        <v>0</v>
      </c>
      <c r="BG201" s="27">
        <f t="shared" si="195"/>
        <v>0</v>
      </c>
      <c r="BH201" s="27">
        <f t="shared" si="195"/>
        <v>0</v>
      </c>
      <c r="BI201" s="27">
        <f t="shared" si="195"/>
        <v>0</v>
      </c>
      <c r="BJ201" s="27">
        <f t="shared" si="195"/>
        <v>0</v>
      </c>
      <c r="BK201" s="27">
        <f t="shared" si="195"/>
        <v>0</v>
      </c>
      <c r="BL201" s="27">
        <f t="shared" si="195"/>
        <v>0</v>
      </c>
      <c r="BM201" s="27">
        <f t="shared" si="195"/>
        <v>0</v>
      </c>
    </row>
    <row r="202" spans="2:65" x14ac:dyDescent="0.25">
      <c r="B202" t="str">
        <f t="shared" si="196"/>
        <v>FEE D'INGRESSO</v>
      </c>
      <c r="C202" s="58"/>
      <c r="F202" s="27"/>
      <c r="G202" s="27"/>
      <c r="H202" s="27"/>
      <c r="I202" s="27"/>
      <c r="J202" s="27"/>
      <c r="K202" s="27"/>
      <c r="L202" s="27"/>
      <c r="M202" s="27"/>
      <c r="N202" s="27"/>
      <c r="O202" s="27"/>
      <c r="P202" s="27">
        <f t="shared" si="195"/>
        <v>0</v>
      </c>
      <c r="Q202" s="27">
        <f t="shared" si="195"/>
        <v>0</v>
      </c>
      <c r="R202" s="27">
        <f t="shared" si="195"/>
        <v>0</v>
      </c>
      <c r="S202" s="27">
        <f t="shared" si="195"/>
        <v>0</v>
      </c>
      <c r="T202" s="27">
        <f t="shared" si="195"/>
        <v>0</v>
      </c>
      <c r="U202" s="27">
        <f t="shared" si="195"/>
        <v>0</v>
      </c>
      <c r="V202" s="27">
        <f t="shared" si="195"/>
        <v>0</v>
      </c>
      <c r="W202" s="27">
        <f t="shared" si="195"/>
        <v>0</v>
      </c>
      <c r="X202" s="27">
        <f t="shared" si="195"/>
        <v>0</v>
      </c>
      <c r="Y202" s="27">
        <f t="shared" si="195"/>
        <v>0</v>
      </c>
      <c r="Z202" s="27">
        <f t="shared" si="195"/>
        <v>0</v>
      </c>
      <c r="AA202" s="27">
        <f t="shared" si="195"/>
        <v>0</v>
      </c>
      <c r="AB202" s="27">
        <f t="shared" si="195"/>
        <v>0</v>
      </c>
      <c r="AC202" s="27">
        <f t="shared" si="195"/>
        <v>0</v>
      </c>
      <c r="AD202" s="27">
        <f t="shared" si="195"/>
        <v>0</v>
      </c>
      <c r="AE202" s="27">
        <f t="shared" si="195"/>
        <v>0</v>
      </c>
      <c r="AF202" s="27">
        <f t="shared" si="195"/>
        <v>0</v>
      </c>
      <c r="AG202" s="27">
        <f t="shared" si="195"/>
        <v>0</v>
      </c>
      <c r="AH202" s="27">
        <f t="shared" si="195"/>
        <v>0</v>
      </c>
      <c r="AI202" s="27">
        <f t="shared" si="195"/>
        <v>0</v>
      </c>
      <c r="AJ202" s="27">
        <f t="shared" si="195"/>
        <v>0</v>
      </c>
      <c r="AK202" s="27">
        <f t="shared" si="195"/>
        <v>0</v>
      </c>
      <c r="AL202" s="27">
        <f t="shared" si="195"/>
        <v>0</v>
      </c>
      <c r="AM202" s="27">
        <f t="shared" si="195"/>
        <v>0</v>
      </c>
      <c r="AN202" s="27">
        <f t="shared" si="195"/>
        <v>0</v>
      </c>
      <c r="AO202" s="27">
        <f t="shared" si="195"/>
        <v>0</v>
      </c>
      <c r="AP202" s="27">
        <f t="shared" si="195"/>
        <v>0</v>
      </c>
      <c r="AQ202" s="27">
        <f t="shared" si="195"/>
        <v>0</v>
      </c>
      <c r="AR202" s="27">
        <f t="shared" si="195"/>
        <v>0</v>
      </c>
      <c r="AS202" s="27">
        <f t="shared" si="195"/>
        <v>0</v>
      </c>
      <c r="AT202" s="27">
        <f t="shared" si="195"/>
        <v>0</v>
      </c>
      <c r="AU202" s="27">
        <f t="shared" si="195"/>
        <v>0</v>
      </c>
      <c r="AV202" s="27">
        <f t="shared" si="195"/>
        <v>0</v>
      </c>
      <c r="AW202" s="27">
        <f t="shared" si="195"/>
        <v>0</v>
      </c>
      <c r="AX202" s="27">
        <f t="shared" si="195"/>
        <v>0</v>
      </c>
      <c r="AY202" s="27">
        <f t="shared" si="195"/>
        <v>0</v>
      </c>
      <c r="AZ202" s="27">
        <f t="shared" si="195"/>
        <v>0</v>
      </c>
      <c r="BA202" s="27">
        <f t="shared" si="195"/>
        <v>0</v>
      </c>
      <c r="BB202" s="27">
        <f t="shared" si="195"/>
        <v>0</v>
      </c>
      <c r="BC202" s="27">
        <f t="shared" si="195"/>
        <v>0</v>
      </c>
      <c r="BD202" s="27">
        <f t="shared" si="195"/>
        <v>0</v>
      </c>
      <c r="BE202" s="27">
        <f t="shared" si="195"/>
        <v>0</v>
      </c>
      <c r="BF202" s="27">
        <f t="shared" si="195"/>
        <v>0</v>
      </c>
      <c r="BG202" s="27">
        <f t="shared" si="195"/>
        <v>0</v>
      </c>
      <c r="BH202" s="27">
        <f t="shared" si="195"/>
        <v>0</v>
      </c>
      <c r="BI202" s="27">
        <f t="shared" si="195"/>
        <v>0</v>
      </c>
      <c r="BJ202" s="27">
        <f t="shared" si="195"/>
        <v>0</v>
      </c>
      <c r="BK202" s="27">
        <f t="shared" si="195"/>
        <v>0</v>
      </c>
      <c r="BL202" s="27">
        <f t="shared" si="195"/>
        <v>0</v>
      </c>
      <c r="BM202" s="27">
        <f t="shared" si="195"/>
        <v>0</v>
      </c>
    </row>
    <row r="203" spans="2:65" x14ac:dyDescent="0.25">
      <c r="B203" t="str">
        <f>+B196</f>
        <v>ALTRE IMM.NI IMMATERIALI</v>
      </c>
      <c r="C203" s="58"/>
      <c r="F203" s="27"/>
      <c r="G203" s="27"/>
      <c r="H203" s="27"/>
      <c r="I203" s="27"/>
      <c r="J203" s="27"/>
      <c r="K203" s="27"/>
      <c r="L203" s="27"/>
      <c r="M203" s="27"/>
      <c r="N203" s="27"/>
      <c r="O203" s="27"/>
      <c r="P203" s="27">
        <f t="shared" si="195"/>
        <v>0</v>
      </c>
      <c r="Q203" s="27">
        <f t="shared" si="195"/>
        <v>0</v>
      </c>
      <c r="R203" s="27">
        <f t="shared" si="195"/>
        <v>0</v>
      </c>
      <c r="S203" s="27">
        <f t="shared" si="195"/>
        <v>0</v>
      </c>
      <c r="T203" s="27">
        <f t="shared" si="195"/>
        <v>0</v>
      </c>
      <c r="U203" s="27">
        <f t="shared" ref="U203:BM203" si="197">+T203+U196</f>
        <v>0</v>
      </c>
      <c r="V203" s="27">
        <f t="shared" si="197"/>
        <v>0</v>
      </c>
      <c r="W203" s="27">
        <f t="shared" si="197"/>
        <v>0</v>
      </c>
      <c r="X203" s="27">
        <f t="shared" si="197"/>
        <v>0</v>
      </c>
      <c r="Y203" s="27">
        <f t="shared" si="197"/>
        <v>0</v>
      </c>
      <c r="Z203" s="27">
        <f t="shared" si="197"/>
        <v>0</v>
      </c>
      <c r="AA203" s="27">
        <f t="shared" si="197"/>
        <v>0</v>
      </c>
      <c r="AB203" s="27">
        <f t="shared" si="197"/>
        <v>0</v>
      </c>
      <c r="AC203" s="27">
        <f t="shared" si="197"/>
        <v>0</v>
      </c>
      <c r="AD203" s="27">
        <f t="shared" si="197"/>
        <v>0</v>
      </c>
      <c r="AE203" s="27">
        <f t="shared" si="197"/>
        <v>0</v>
      </c>
      <c r="AF203" s="27">
        <f t="shared" si="197"/>
        <v>0</v>
      </c>
      <c r="AG203" s="27">
        <f t="shared" si="197"/>
        <v>0</v>
      </c>
      <c r="AH203" s="27">
        <f t="shared" si="197"/>
        <v>0</v>
      </c>
      <c r="AI203" s="27">
        <f t="shared" si="197"/>
        <v>0</v>
      </c>
      <c r="AJ203" s="27">
        <f t="shared" si="197"/>
        <v>0</v>
      </c>
      <c r="AK203" s="27">
        <f t="shared" si="197"/>
        <v>0</v>
      </c>
      <c r="AL203" s="27">
        <f t="shared" si="197"/>
        <v>0</v>
      </c>
      <c r="AM203" s="27">
        <f t="shared" si="197"/>
        <v>0</v>
      </c>
      <c r="AN203" s="27">
        <f t="shared" si="197"/>
        <v>0</v>
      </c>
      <c r="AO203" s="27">
        <f t="shared" si="197"/>
        <v>0</v>
      </c>
      <c r="AP203" s="27">
        <f t="shared" si="197"/>
        <v>0</v>
      </c>
      <c r="AQ203" s="27">
        <f t="shared" si="197"/>
        <v>0</v>
      </c>
      <c r="AR203" s="27">
        <f t="shared" si="197"/>
        <v>0</v>
      </c>
      <c r="AS203" s="27">
        <f t="shared" si="197"/>
        <v>0</v>
      </c>
      <c r="AT203" s="27">
        <f t="shared" si="197"/>
        <v>0</v>
      </c>
      <c r="AU203" s="27">
        <f t="shared" si="197"/>
        <v>0</v>
      </c>
      <c r="AV203" s="27">
        <f t="shared" si="197"/>
        <v>0</v>
      </c>
      <c r="AW203" s="27">
        <f t="shared" si="197"/>
        <v>0</v>
      </c>
      <c r="AX203" s="27">
        <f t="shared" si="197"/>
        <v>0</v>
      </c>
      <c r="AY203" s="27">
        <f t="shared" si="197"/>
        <v>0</v>
      </c>
      <c r="AZ203" s="27">
        <f t="shared" si="197"/>
        <v>0</v>
      </c>
      <c r="BA203" s="27">
        <f t="shared" si="197"/>
        <v>0</v>
      </c>
      <c r="BB203" s="27">
        <f t="shared" si="197"/>
        <v>0</v>
      </c>
      <c r="BC203" s="27">
        <f t="shared" si="197"/>
        <v>0</v>
      </c>
      <c r="BD203" s="27">
        <f t="shared" si="197"/>
        <v>0</v>
      </c>
      <c r="BE203" s="27">
        <f t="shared" si="197"/>
        <v>0</v>
      </c>
      <c r="BF203" s="27">
        <f t="shared" si="197"/>
        <v>0</v>
      </c>
      <c r="BG203" s="27">
        <f t="shared" si="197"/>
        <v>0</v>
      </c>
      <c r="BH203" s="27">
        <f t="shared" si="197"/>
        <v>0</v>
      </c>
      <c r="BI203" s="27">
        <f t="shared" si="197"/>
        <v>0</v>
      </c>
      <c r="BJ203" s="27">
        <f t="shared" si="197"/>
        <v>0</v>
      </c>
      <c r="BK203" s="27">
        <f t="shared" si="197"/>
        <v>0</v>
      </c>
      <c r="BL203" s="27">
        <f t="shared" si="197"/>
        <v>0</v>
      </c>
      <c r="BM203" s="27">
        <f t="shared" si="197"/>
        <v>0</v>
      </c>
    </row>
    <row r="205" spans="2:65" ht="30" x14ac:dyDescent="0.25">
      <c r="C205" s="57" t="s">
        <v>159</v>
      </c>
      <c r="F205" s="57" t="s">
        <v>160</v>
      </c>
      <c r="G205" s="57" t="s">
        <v>160</v>
      </c>
      <c r="H205" s="57" t="s">
        <v>160</v>
      </c>
      <c r="I205" s="57" t="s">
        <v>160</v>
      </c>
      <c r="J205" s="57" t="s">
        <v>160</v>
      </c>
      <c r="K205" s="57" t="s">
        <v>160</v>
      </c>
      <c r="L205" s="57" t="s">
        <v>160</v>
      </c>
      <c r="M205" s="57" t="s">
        <v>160</v>
      </c>
      <c r="N205" s="57" t="s">
        <v>160</v>
      </c>
      <c r="O205" s="57" t="s">
        <v>160</v>
      </c>
      <c r="P205" s="57" t="s">
        <v>160</v>
      </c>
      <c r="Q205" s="57" t="s">
        <v>160</v>
      </c>
      <c r="R205" s="57" t="s">
        <v>160</v>
      </c>
      <c r="S205" s="57" t="s">
        <v>160</v>
      </c>
      <c r="T205" s="57" t="s">
        <v>160</v>
      </c>
      <c r="U205" s="57" t="s">
        <v>160</v>
      </c>
      <c r="V205" s="57" t="s">
        <v>160</v>
      </c>
      <c r="W205" s="57" t="s">
        <v>160</v>
      </c>
      <c r="X205" s="57" t="s">
        <v>160</v>
      </c>
      <c r="Y205" s="57" t="s">
        <v>160</v>
      </c>
      <c r="Z205" s="57" t="s">
        <v>160</v>
      </c>
      <c r="AA205" s="57" t="s">
        <v>160</v>
      </c>
      <c r="AB205" s="57" t="s">
        <v>160</v>
      </c>
      <c r="AC205" s="57" t="s">
        <v>160</v>
      </c>
      <c r="AD205" s="57" t="s">
        <v>160</v>
      </c>
      <c r="AE205" s="57" t="s">
        <v>160</v>
      </c>
      <c r="AF205" s="57" t="s">
        <v>160</v>
      </c>
      <c r="AG205" s="57" t="s">
        <v>160</v>
      </c>
      <c r="AH205" s="57" t="s">
        <v>160</v>
      </c>
      <c r="AI205" s="57" t="s">
        <v>160</v>
      </c>
      <c r="AJ205" s="57" t="s">
        <v>160</v>
      </c>
      <c r="AK205" s="57" t="s">
        <v>160</v>
      </c>
      <c r="AL205" s="57" t="s">
        <v>160</v>
      </c>
      <c r="AM205" s="57" t="s">
        <v>160</v>
      </c>
      <c r="AN205" s="57" t="s">
        <v>160</v>
      </c>
      <c r="AO205" s="57" t="s">
        <v>160</v>
      </c>
      <c r="AP205" s="57" t="s">
        <v>160</v>
      </c>
      <c r="AQ205" s="57" t="s">
        <v>160</v>
      </c>
      <c r="AR205" s="57" t="s">
        <v>160</v>
      </c>
      <c r="AS205" s="57" t="s">
        <v>160</v>
      </c>
      <c r="AT205" s="57" t="s">
        <v>160</v>
      </c>
      <c r="AU205" s="57" t="s">
        <v>160</v>
      </c>
      <c r="AV205" s="57" t="s">
        <v>160</v>
      </c>
      <c r="AW205" s="57" t="s">
        <v>160</v>
      </c>
      <c r="AX205" s="57" t="s">
        <v>160</v>
      </c>
      <c r="AY205" s="57" t="s">
        <v>160</v>
      </c>
      <c r="AZ205" s="57" t="s">
        <v>160</v>
      </c>
      <c r="BA205" s="57" t="s">
        <v>160</v>
      </c>
      <c r="BB205" s="57" t="s">
        <v>160</v>
      </c>
      <c r="BC205" s="57" t="s">
        <v>160</v>
      </c>
      <c r="BD205" s="57" t="s">
        <v>160</v>
      </c>
      <c r="BE205" s="57" t="s">
        <v>160</v>
      </c>
      <c r="BF205" s="57" t="s">
        <v>160</v>
      </c>
      <c r="BG205" s="57" t="s">
        <v>160</v>
      </c>
      <c r="BH205" s="57" t="s">
        <v>160</v>
      </c>
      <c r="BI205" s="57" t="s">
        <v>160</v>
      </c>
      <c r="BJ205" s="57" t="s">
        <v>160</v>
      </c>
      <c r="BK205" s="57" t="s">
        <v>160</v>
      </c>
      <c r="BL205" s="57" t="s">
        <v>160</v>
      </c>
      <c r="BM205" s="57" t="s">
        <v>160</v>
      </c>
    </row>
    <row r="206" spans="2:65" x14ac:dyDescent="0.25">
      <c r="B206" t="str">
        <f>+B191</f>
        <v>FABBRICATI</v>
      </c>
      <c r="C206" s="58">
        <f>+C191</f>
        <v>0.25</v>
      </c>
      <c r="F206" s="27"/>
      <c r="G206" s="27"/>
      <c r="H206" s="27"/>
      <c r="I206" s="27"/>
      <c r="J206" s="27"/>
      <c r="K206" s="27"/>
      <c r="L206" s="27"/>
      <c r="M206" s="27"/>
      <c r="N206" s="27"/>
      <c r="O206" s="27"/>
      <c r="P206" s="27"/>
      <c r="Q206" s="27">
        <f>+IF(P213=$Q$5,0,1)*(SUM($Q$5)*$C206)/12</f>
        <v>0</v>
      </c>
      <c r="R206" s="27">
        <f t="shared" ref="R206:BM206" si="198">+IF(Q213=$Q$5,0,1)*(SUM($Q$5)*$C206)/12</f>
        <v>0</v>
      </c>
      <c r="S206" s="27">
        <f t="shared" si="198"/>
        <v>0</v>
      </c>
      <c r="T206" s="27">
        <f t="shared" si="198"/>
        <v>0</v>
      </c>
      <c r="U206" s="27">
        <f t="shared" si="198"/>
        <v>0</v>
      </c>
      <c r="V206" s="27">
        <f t="shared" si="198"/>
        <v>0</v>
      </c>
      <c r="W206" s="27">
        <f t="shared" si="198"/>
        <v>0</v>
      </c>
      <c r="X206" s="27">
        <f t="shared" si="198"/>
        <v>0</v>
      </c>
      <c r="Y206" s="27">
        <f t="shared" si="198"/>
        <v>0</v>
      </c>
      <c r="Z206" s="27">
        <f t="shared" si="198"/>
        <v>0</v>
      </c>
      <c r="AA206" s="27">
        <f t="shared" si="198"/>
        <v>0</v>
      </c>
      <c r="AB206" s="27">
        <f t="shared" si="198"/>
        <v>0</v>
      </c>
      <c r="AC206" s="27">
        <f t="shared" si="198"/>
        <v>0</v>
      </c>
      <c r="AD206" s="27">
        <f t="shared" si="198"/>
        <v>0</v>
      </c>
      <c r="AE206" s="27">
        <f t="shared" si="198"/>
        <v>0</v>
      </c>
      <c r="AF206" s="27">
        <f t="shared" si="198"/>
        <v>0</v>
      </c>
      <c r="AG206" s="27">
        <f t="shared" si="198"/>
        <v>0</v>
      </c>
      <c r="AH206" s="27">
        <f t="shared" si="198"/>
        <v>0</v>
      </c>
      <c r="AI206" s="27">
        <f t="shared" si="198"/>
        <v>0</v>
      </c>
      <c r="AJ206" s="27">
        <f t="shared" si="198"/>
        <v>0</v>
      </c>
      <c r="AK206" s="27">
        <f t="shared" si="198"/>
        <v>0</v>
      </c>
      <c r="AL206" s="27">
        <f t="shared" si="198"/>
        <v>0</v>
      </c>
      <c r="AM206" s="27">
        <f t="shared" si="198"/>
        <v>0</v>
      </c>
      <c r="AN206" s="27">
        <f t="shared" si="198"/>
        <v>0</v>
      </c>
      <c r="AO206" s="27">
        <f t="shared" si="198"/>
        <v>0</v>
      </c>
      <c r="AP206" s="27">
        <f t="shared" si="198"/>
        <v>0</v>
      </c>
      <c r="AQ206" s="27">
        <f t="shared" si="198"/>
        <v>0</v>
      </c>
      <c r="AR206" s="27">
        <f t="shared" si="198"/>
        <v>0</v>
      </c>
      <c r="AS206" s="27">
        <f t="shared" si="198"/>
        <v>0</v>
      </c>
      <c r="AT206" s="27">
        <f t="shared" si="198"/>
        <v>0</v>
      </c>
      <c r="AU206" s="27">
        <f t="shared" si="198"/>
        <v>0</v>
      </c>
      <c r="AV206" s="27">
        <f t="shared" si="198"/>
        <v>0</v>
      </c>
      <c r="AW206" s="27">
        <f t="shared" si="198"/>
        <v>0</v>
      </c>
      <c r="AX206" s="27">
        <f t="shared" si="198"/>
        <v>0</v>
      </c>
      <c r="AY206" s="27">
        <f t="shared" si="198"/>
        <v>0</v>
      </c>
      <c r="AZ206" s="27">
        <f t="shared" si="198"/>
        <v>0</v>
      </c>
      <c r="BA206" s="27">
        <f t="shared" si="198"/>
        <v>0</v>
      </c>
      <c r="BB206" s="27">
        <f t="shared" si="198"/>
        <v>0</v>
      </c>
      <c r="BC206" s="27">
        <f t="shared" si="198"/>
        <v>0</v>
      </c>
      <c r="BD206" s="27">
        <f t="shared" si="198"/>
        <v>0</v>
      </c>
      <c r="BE206" s="27">
        <f t="shared" si="198"/>
        <v>0</v>
      </c>
      <c r="BF206" s="27">
        <f t="shared" si="198"/>
        <v>0</v>
      </c>
      <c r="BG206" s="27">
        <f t="shared" si="198"/>
        <v>0</v>
      </c>
      <c r="BH206" s="27">
        <f t="shared" si="198"/>
        <v>0</v>
      </c>
      <c r="BI206" s="27">
        <f t="shared" si="198"/>
        <v>0</v>
      </c>
      <c r="BJ206" s="27">
        <f t="shared" si="198"/>
        <v>0</v>
      </c>
      <c r="BK206" s="27">
        <f t="shared" si="198"/>
        <v>0</v>
      </c>
      <c r="BL206" s="27">
        <f t="shared" si="198"/>
        <v>0</v>
      </c>
      <c r="BM206" s="27">
        <f t="shared" si="198"/>
        <v>0</v>
      </c>
    </row>
    <row r="207" spans="2:65" x14ac:dyDescent="0.25">
      <c r="B207" t="str">
        <f t="shared" ref="B207:C211" si="199">+B192</f>
        <v>IMPIANTI E MACCHINARI</v>
      </c>
      <c r="C207" s="58">
        <f t="shared" si="199"/>
        <v>0.1</v>
      </c>
      <c r="F207" s="27"/>
      <c r="G207" s="27"/>
      <c r="H207" s="27"/>
      <c r="I207" s="27"/>
      <c r="J207" s="27"/>
      <c r="K207" s="27"/>
      <c r="L207" s="27"/>
      <c r="M207" s="27"/>
      <c r="N207" s="27"/>
      <c r="O207" s="27"/>
      <c r="P207" s="27"/>
      <c r="Q207" s="27">
        <f>+IF(P214=$Q$6,0,1)*(SUM($Q$6)*$C207)/12</f>
        <v>0</v>
      </c>
      <c r="R207" s="27">
        <f t="shared" ref="R207:BM207" si="200">+IF(Q214=$Q$6,0,1)*(SUM($Q$6)*$C207)/12</f>
        <v>0</v>
      </c>
      <c r="S207" s="27">
        <f t="shared" si="200"/>
        <v>0</v>
      </c>
      <c r="T207" s="27">
        <f t="shared" si="200"/>
        <v>0</v>
      </c>
      <c r="U207" s="27">
        <f t="shared" si="200"/>
        <v>0</v>
      </c>
      <c r="V207" s="27">
        <f t="shared" si="200"/>
        <v>0</v>
      </c>
      <c r="W207" s="27">
        <f t="shared" si="200"/>
        <v>0</v>
      </c>
      <c r="X207" s="27">
        <f t="shared" si="200"/>
        <v>0</v>
      </c>
      <c r="Y207" s="27">
        <f t="shared" si="200"/>
        <v>0</v>
      </c>
      <c r="Z207" s="27">
        <f t="shared" si="200"/>
        <v>0</v>
      </c>
      <c r="AA207" s="27">
        <f t="shared" si="200"/>
        <v>0</v>
      </c>
      <c r="AB207" s="27">
        <f t="shared" si="200"/>
        <v>0</v>
      </c>
      <c r="AC207" s="27">
        <f t="shared" si="200"/>
        <v>0</v>
      </c>
      <c r="AD207" s="27">
        <f t="shared" si="200"/>
        <v>0</v>
      </c>
      <c r="AE207" s="27">
        <f t="shared" si="200"/>
        <v>0</v>
      </c>
      <c r="AF207" s="27">
        <f t="shared" si="200"/>
        <v>0</v>
      </c>
      <c r="AG207" s="27">
        <f t="shared" si="200"/>
        <v>0</v>
      </c>
      <c r="AH207" s="27">
        <f t="shared" si="200"/>
        <v>0</v>
      </c>
      <c r="AI207" s="27">
        <f t="shared" si="200"/>
        <v>0</v>
      </c>
      <c r="AJ207" s="27">
        <f t="shared" si="200"/>
        <v>0</v>
      </c>
      <c r="AK207" s="27">
        <f t="shared" si="200"/>
        <v>0</v>
      </c>
      <c r="AL207" s="27">
        <f t="shared" si="200"/>
        <v>0</v>
      </c>
      <c r="AM207" s="27">
        <f t="shared" si="200"/>
        <v>0</v>
      </c>
      <c r="AN207" s="27">
        <f t="shared" si="200"/>
        <v>0</v>
      </c>
      <c r="AO207" s="27">
        <f t="shared" si="200"/>
        <v>0</v>
      </c>
      <c r="AP207" s="27">
        <f t="shared" si="200"/>
        <v>0</v>
      </c>
      <c r="AQ207" s="27">
        <f t="shared" si="200"/>
        <v>0</v>
      </c>
      <c r="AR207" s="27">
        <f t="shared" si="200"/>
        <v>0</v>
      </c>
      <c r="AS207" s="27">
        <f t="shared" si="200"/>
        <v>0</v>
      </c>
      <c r="AT207" s="27">
        <f t="shared" si="200"/>
        <v>0</v>
      </c>
      <c r="AU207" s="27">
        <f t="shared" si="200"/>
        <v>0</v>
      </c>
      <c r="AV207" s="27">
        <f t="shared" si="200"/>
        <v>0</v>
      </c>
      <c r="AW207" s="27">
        <f t="shared" si="200"/>
        <v>0</v>
      </c>
      <c r="AX207" s="27">
        <f t="shared" si="200"/>
        <v>0</v>
      </c>
      <c r="AY207" s="27">
        <f t="shared" si="200"/>
        <v>0</v>
      </c>
      <c r="AZ207" s="27">
        <f t="shared" si="200"/>
        <v>0</v>
      </c>
      <c r="BA207" s="27">
        <f t="shared" si="200"/>
        <v>0</v>
      </c>
      <c r="BB207" s="27">
        <f t="shared" si="200"/>
        <v>0</v>
      </c>
      <c r="BC207" s="27">
        <f t="shared" si="200"/>
        <v>0</v>
      </c>
      <c r="BD207" s="27">
        <f t="shared" si="200"/>
        <v>0</v>
      </c>
      <c r="BE207" s="27">
        <f t="shared" si="200"/>
        <v>0</v>
      </c>
      <c r="BF207" s="27">
        <f t="shared" si="200"/>
        <v>0</v>
      </c>
      <c r="BG207" s="27">
        <f t="shared" si="200"/>
        <v>0</v>
      </c>
      <c r="BH207" s="27">
        <f t="shared" si="200"/>
        <v>0</v>
      </c>
      <c r="BI207" s="27">
        <f t="shared" si="200"/>
        <v>0</v>
      </c>
      <c r="BJ207" s="27">
        <f t="shared" si="200"/>
        <v>0</v>
      </c>
      <c r="BK207" s="27">
        <f t="shared" si="200"/>
        <v>0</v>
      </c>
      <c r="BL207" s="27">
        <f t="shared" si="200"/>
        <v>0</v>
      </c>
      <c r="BM207" s="27">
        <f t="shared" si="200"/>
        <v>0</v>
      </c>
    </row>
    <row r="208" spans="2:65" x14ac:dyDescent="0.25">
      <c r="B208" t="str">
        <f t="shared" si="199"/>
        <v>ATTREZZATURE IND.LI E COMM.LI</v>
      </c>
      <c r="C208" s="58">
        <f t="shared" si="199"/>
        <v>0.2</v>
      </c>
      <c r="F208" s="27"/>
      <c r="G208" s="27"/>
      <c r="H208" s="27"/>
      <c r="I208" s="27"/>
      <c r="J208" s="27"/>
      <c r="K208" s="27"/>
      <c r="L208" s="27"/>
      <c r="M208" s="27"/>
      <c r="N208" s="27"/>
      <c r="O208" s="27"/>
      <c r="P208" s="27"/>
      <c r="Q208" s="27">
        <f>+IF(P215=$Q$7,0,1)*(SUM($Q$7)*$C208)/12</f>
        <v>0</v>
      </c>
      <c r="R208" s="27">
        <f t="shared" ref="R208:BM208" si="201">+IF(Q215=$Q$7,0,1)*(SUM($Q$7)*$C208)/12</f>
        <v>0</v>
      </c>
      <c r="S208" s="27">
        <f t="shared" si="201"/>
        <v>0</v>
      </c>
      <c r="T208" s="27">
        <f t="shared" si="201"/>
        <v>0</v>
      </c>
      <c r="U208" s="27">
        <f t="shared" si="201"/>
        <v>0</v>
      </c>
      <c r="V208" s="27">
        <f t="shared" si="201"/>
        <v>0</v>
      </c>
      <c r="W208" s="27">
        <f t="shared" si="201"/>
        <v>0</v>
      </c>
      <c r="X208" s="27">
        <f t="shared" si="201"/>
        <v>0</v>
      </c>
      <c r="Y208" s="27">
        <f t="shared" si="201"/>
        <v>0</v>
      </c>
      <c r="Z208" s="27">
        <f t="shared" si="201"/>
        <v>0</v>
      </c>
      <c r="AA208" s="27">
        <f t="shared" si="201"/>
        <v>0</v>
      </c>
      <c r="AB208" s="27">
        <f t="shared" si="201"/>
        <v>0</v>
      </c>
      <c r="AC208" s="27">
        <f t="shared" si="201"/>
        <v>0</v>
      </c>
      <c r="AD208" s="27">
        <f t="shared" si="201"/>
        <v>0</v>
      </c>
      <c r="AE208" s="27">
        <f t="shared" si="201"/>
        <v>0</v>
      </c>
      <c r="AF208" s="27">
        <f t="shared" si="201"/>
        <v>0</v>
      </c>
      <c r="AG208" s="27">
        <f t="shared" si="201"/>
        <v>0</v>
      </c>
      <c r="AH208" s="27">
        <f t="shared" si="201"/>
        <v>0</v>
      </c>
      <c r="AI208" s="27">
        <f t="shared" si="201"/>
        <v>0</v>
      </c>
      <c r="AJ208" s="27">
        <f t="shared" si="201"/>
        <v>0</v>
      </c>
      <c r="AK208" s="27">
        <f t="shared" si="201"/>
        <v>0</v>
      </c>
      <c r="AL208" s="27">
        <f t="shared" si="201"/>
        <v>0</v>
      </c>
      <c r="AM208" s="27">
        <f t="shared" si="201"/>
        <v>0</v>
      </c>
      <c r="AN208" s="27">
        <f t="shared" si="201"/>
        <v>0</v>
      </c>
      <c r="AO208" s="27">
        <f t="shared" si="201"/>
        <v>0</v>
      </c>
      <c r="AP208" s="27">
        <f t="shared" si="201"/>
        <v>0</v>
      </c>
      <c r="AQ208" s="27">
        <f t="shared" si="201"/>
        <v>0</v>
      </c>
      <c r="AR208" s="27">
        <f t="shared" si="201"/>
        <v>0</v>
      </c>
      <c r="AS208" s="27">
        <f t="shared" si="201"/>
        <v>0</v>
      </c>
      <c r="AT208" s="27">
        <f t="shared" si="201"/>
        <v>0</v>
      </c>
      <c r="AU208" s="27">
        <f t="shared" si="201"/>
        <v>0</v>
      </c>
      <c r="AV208" s="27">
        <f t="shared" si="201"/>
        <v>0</v>
      </c>
      <c r="AW208" s="27">
        <f t="shared" si="201"/>
        <v>0</v>
      </c>
      <c r="AX208" s="27">
        <f t="shared" si="201"/>
        <v>0</v>
      </c>
      <c r="AY208" s="27">
        <f t="shared" si="201"/>
        <v>0</v>
      </c>
      <c r="AZ208" s="27">
        <f t="shared" si="201"/>
        <v>0</v>
      </c>
      <c r="BA208" s="27">
        <f t="shared" si="201"/>
        <v>0</v>
      </c>
      <c r="BB208" s="27">
        <f t="shared" si="201"/>
        <v>0</v>
      </c>
      <c r="BC208" s="27">
        <f t="shared" si="201"/>
        <v>0</v>
      </c>
      <c r="BD208" s="27">
        <f t="shared" si="201"/>
        <v>0</v>
      </c>
      <c r="BE208" s="27">
        <f t="shared" si="201"/>
        <v>0</v>
      </c>
      <c r="BF208" s="27">
        <f t="shared" si="201"/>
        <v>0</v>
      </c>
      <c r="BG208" s="27">
        <f t="shared" si="201"/>
        <v>0</v>
      </c>
      <c r="BH208" s="27">
        <f t="shared" si="201"/>
        <v>0</v>
      </c>
      <c r="BI208" s="27">
        <f t="shared" si="201"/>
        <v>0</v>
      </c>
      <c r="BJ208" s="27">
        <f t="shared" si="201"/>
        <v>0</v>
      </c>
      <c r="BK208" s="27">
        <f t="shared" si="201"/>
        <v>0</v>
      </c>
      <c r="BL208" s="27">
        <f t="shared" si="201"/>
        <v>0</v>
      </c>
      <c r="BM208" s="27">
        <f t="shared" si="201"/>
        <v>0</v>
      </c>
    </row>
    <row r="209" spans="2:65" x14ac:dyDescent="0.25">
      <c r="B209" t="str">
        <f t="shared" si="199"/>
        <v>COSTI D'IMPIANTO E AMPLIAMENTO</v>
      </c>
      <c r="C209" s="58">
        <f t="shared" si="199"/>
        <v>0.5</v>
      </c>
      <c r="F209" s="27"/>
      <c r="G209" s="27"/>
      <c r="H209" s="27"/>
      <c r="I209" s="27"/>
      <c r="J209" s="27"/>
      <c r="K209" s="27"/>
      <c r="L209" s="27"/>
      <c r="M209" s="27"/>
      <c r="N209" s="27"/>
      <c r="O209" s="27"/>
      <c r="P209" s="27"/>
      <c r="Q209" s="27">
        <f>+IF(P216=$Q$8,0,1)*(SUM($Q$8)*$C209)/12</f>
        <v>0</v>
      </c>
      <c r="R209" s="27">
        <f t="shared" ref="R209:BM209" si="202">+IF(Q216=$Q$8,0,1)*(SUM($Q$8)*$C209)/12</f>
        <v>0</v>
      </c>
      <c r="S209" s="27">
        <f t="shared" si="202"/>
        <v>0</v>
      </c>
      <c r="T209" s="27">
        <f t="shared" si="202"/>
        <v>0</v>
      </c>
      <c r="U209" s="27">
        <f t="shared" si="202"/>
        <v>0</v>
      </c>
      <c r="V209" s="27">
        <f t="shared" si="202"/>
        <v>0</v>
      </c>
      <c r="W209" s="27">
        <f t="shared" si="202"/>
        <v>0</v>
      </c>
      <c r="X209" s="27">
        <f t="shared" si="202"/>
        <v>0</v>
      </c>
      <c r="Y209" s="27">
        <f t="shared" si="202"/>
        <v>0</v>
      </c>
      <c r="Z209" s="27">
        <f t="shared" si="202"/>
        <v>0</v>
      </c>
      <c r="AA209" s="27">
        <f t="shared" si="202"/>
        <v>0</v>
      </c>
      <c r="AB209" s="27">
        <f t="shared" si="202"/>
        <v>0</v>
      </c>
      <c r="AC209" s="27">
        <f t="shared" si="202"/>
        <v>0</v>
      </c>
      <c r="AD209" s="27">
        <f t="shared" si="202"/>
        <v>0</v>
      </c>
      <c r="AE209" s="27">
        <f t="shared" si="202"/>
        <v>0</v>
      </c>
      <c r="AF209" s="27">
        <f t="shared" si="202"/>
        <v>0</v>
      </c>
      <c r="AG209" s="27">
        <f t="shared" si="202"/>
        <v>0</v>
      </c>
      <c r="AH209" s="27">
        <f t="shared" si="202"/>
        <v>0</v>
      </c>
      <c r="AI209" s="27">
        <f t="shared" si="202"/>
        <v>0</v>
      </c>
      <c r="AJ209" s="27">
        <f t="shared" si="202"/>
        <v>0</v>
      </c>
      <c r="AK209" s="27">
        <f t="shared" si="202"/>
        <v>0</v>
      </c>
      <c r="AL209" s="27">
        <f t="shared" si="202"/>
        <v>0</v>
      </c>
      <c r="AM209" s="27">
        <f t="shared" si="202"/>
        <v>0</v>
      </c>
      <c r="AN209" s="27">
        <f t="shared" si="202"/>
        <v>0</v>
      </c>
      <c r="AO209" s="27">
        <f t="shared" si="202"/>
        <v>0</v>
      </c>
      <c r="AP209" s="27">
        <f t="shared" si="202"/>
        <v>0</v>
      </c>
      <c r="AQ209" s="27">
        <f t="shared" si="202"/>
        <v>0</v>
      </c>
      <c r="AR209" s="27">
        <f t="shared" si="202"/>
        <v>0</v>
      </c>
      <c r="AS209" s="27">
        <f t="shared" si="202"/>
        <v>0</v>
      </c>
      <c r="AT209" s="27">
        <f t="shared" si="202"/>
        <v>0</v>
      </c>
      <c r="AU209" s="27">
        <f t="shared" si="202"/>
        <v>0</v>
      </c>
      <c r="AV209" s="27">
        <f t="shared" si="202"/>
        <v>0</v>
      </c>
      <c r="AW209" s="27">
        <f t="shared" si="202"/>
        <v>0</v>
      </c>
      <c r="AX209" s="27">
        <f t="shared" si="202"/>
        <v>0</v>
      </c>
      <c r="AY209" s="27">
        <f t="shared" si="202"/>
        <v>0</v>
      </c>
      <c r="AZ209" s="27">
        <f t="shared" si="202"/>
        <v>0</v>
      </c>
      <c r="BA209" s="27">
        <f t="shared" si="202"/>
        <v>0</v>
      </c>
      <c r="BB209" s="27">
        <f t="shared" si="202"/>
        <v>0</v>
      </c>
      <c r="BC209" s="27">
        <f t="shared" si="202"/>
        <v>0</v>
      </c>
      <c r="BD209" s="27">
        <f t="shared" si="202"/>
        <v>0</v>
      </c>
      <c r="BE209" s="27">
        <f t="shared" si="202"/>
        <v>0</v>
      </c>
      <c r="BF209" s="27">
        <f t="shared" si="202"/>
        <v>0</v>
      </c>
      <c r="BG209" s="27">
        <f t="shared" si="202"/>
        <v>0</v>
      </c>
      <c r="BH209" s="27">
        <f t="shared" si="202"/>
        <v>0</v>
      </c>
      <c r="BI209" s="27">
        <f t="shared" si="202"/>
        <v>0</v>
      </c>
      <c r="BJ209" s="27">
        <f t="shared" si="202"/>
        <v>0</v>
      </c>
      <c r="BK209" s="27">
        <f t="shared" si="202"/>
        <v>0</v>
      </c>
      <c r="BL209" s="27">
        <f t="shared" si="202"/>
        <v>0</v>
      </c>
      <c r="BM209" s="27">
        <f t="shared" si="202"/>
        <v>0</v>
      </c>
    </row>
    <row r="210" spans="2:65" x14ac:dyDescent="0.25">
      <c r="B210" t="str">
        <f t="shared" si="199"/>
        <v>FEE D'INGRESSO</v>
      </c>
      <c r="C210" s="58">
        <f t="shared" si="199"/>
        <v>0.2</v>
      </c>
      <c r="F210" s="27"/>
      <c r="G210" s="27"/>
      <c r="H210" s="27"/>
      <c r="I210" s="27"/>
      <c r="J210" s="27"/>
      <c r="K210" s="27"/>
      <c r="L210" s="27"/>
      <c r="M210" s="27"/>
      <c r="N210" s="27"/>
      <c r="O210" s="27"/>
      <c r="P210" s="27"/>
      <c r="Q210" s="27">
        <f>+IF(P217=$Q$9,0,1)*(SUM($Q$9)*$C210)/12</f>
        <v>0</v>
      </c>
      <c r="R210" s="27">
        <f t="shared" ref="R210:BM210" si="203">+IF(Q217=$Q$9,0,1)*(SUM($Q$9)*$C210)/12</f>
        <v>0</v>
      </c>
      <c r="S210" s="27">
        <f t="shared" si="203"/>
        <v>0</v>
      </c>
      <c r="T210" s="27">
        <f t="shared" si="203"/>
        <v>0</v>
      </c>
      <c r="U210" s="27">
        <f t="shared" si="203"/>
        <v>0</v>
      </c>
      <c r="V210" s="27">
        <f t="shared" si="203"/>
        <v>0</v>
      </c>
      <c r="W210" s="27">
        <f t="shared" si="203"/>
        <v>0</v>
      </c>
      <c r="X210" s="27">
        <f t="shared" si="203"/>
        <v>0</v>
      </c>
      <c r="Y210" s="27">
        <f t="shared" si="203"/>
        <v>0</v>
      </c>
      <c r="Z210" s="27">
        <f t="shared" si="203"/>
        <v>0</v>
      </c>
      <c r="AA210" s="27">
        <f t="shared" si="203"/>
        <v>0</v>
      </c>
      <c r="AB210" s="27">
        <f t="shared" si="203"/>
        <v>0</v>
      </c>
      <c r="AC210" s="27">
        <f t="shared" si="203"/>
        <v>0</v>
      </c>
      <c r="AD210" s="27">
        <f t="shared" si="203"/>
        <v>0</v>
      </c>
      <c r="AE210" s="27">
        <f t="shared" si="203"/>
        <v>0</v>
      </c>
      <c r="AF210" s="27">
        <f t="shared" si="203"/>
        <v>0</v>
      </c>
      <c r="AG210" s="27">
        <f t="shared" si="203"/>
        <v>0</v>
      </c>
      <c r="AH210" s="27">
        <f t="shared" si="203"/>
        <v>0</v>
      </c>
      <c r="AI210" s="27">
        <f t="shared" si="203"/>
        <v>0</v>
      </c>
      <c r="AJ210" s="27">
        <f t="shared" si="203"/>
        <v>0</v>
      </c>
      <c r="AK210" s="27">
        <f t="shared" si="203"/>
        <v>0</v>
      </c>
      <c r="AL210" s="27">
        <f t="shared" si="203"/>
        <v>0</v>
      </c>
      <c r="AM210" s="27">
        <f t="shared" si="203"/>
        <v>0</v>
      </c>
      <c r="AN210" s="27">
        <f t="shared" si="203"/>
        <v>0</v>
      </c>
      <c r="AO210" s="27">
        <f t="shared" si="203"/>
        <v>0</v>
      </c>
      <c r="AP210" s="27">
        <f t="shared" si="203"/>
        <v>0</v>
      </c>
      <c r="AQ210" s="27">
        <f t="shared" si="203"/>
        <v>0</v>
      </c>
      <c r="AR210" s="27">
        <f t="shared" si="203"/>
        <v>0</v>
      </c>
      <c r="AS210" s="27">
        <f t="shared" si="203"/>
        <v>0</v>
      </c>
      <c r="AT210" s="27">
        <f t="shared" si="203"/>
        <v>0</v>
      </c>
      <c r="AU210" s="27">
        <f t="shared" si="203"/>
        <v>0</v>
      </c>
      <c r="AV210" s="27">
        <f t="shared" si="203"/>
        <v>0</v>
      </c>
      <c r="AW210" s="27">
        <f t="shared" si="203"/>
        <v>0</v>
      </c>
      <c r="AX210" s="27">
        <f t="shared" si="203"/>
        <v>0</v>
      </c>
      <c r="AY210" s="27">
        <f t="shared" si="203"/>
        <v>0</v>
      </c>
      <c r="AZ210" s="27">
        <f t="shared" si="203"/>
        <v>0</v>
      </c>
      <c r="BA210" s="27">
        <f t="shared" si="203"/>
        <v>0</v>
      </c>
      <c r="BB210" s="27">
        <f t="shared" si="203"/>
        <v>0</v>
      </c>
      <c r="BC210" s="27">
        <f t="shared" si="203"/>
        <v>0</v>
      </c>
      <c r="BD210" s="27">
        <f t="shared" si="203"/>
        <v>0</v>
      </c>
      <c r="BE210" s="27">
        <f t="shared" si="203"/>
        <v>0</v>
      </c>
      <c r="BF210" s="27">
        <f t="shared" si="203"/>
        <v>0</v>
      </c>
      <c r="BG210" s="27">
        <f t="shared" si="203"/>
        <v>0</v>
      </c>
      <c r="BH210" s="27">
        <f t="shared" si="203"/>
        <v>0</v>
      </c>
      <c r="BI210" s="27">
        <f t="shared" si="203"/>
        <v>0</v>
      </c>
      <c r="BJ210" s="27">
        <f t="shared" si="203"/>
        <v>0</v>
      </c>
      <c r="BK210" s="27">
        <f t="shared" si="203"/>
        <v>0</v>
      </c>
      <c r="BL210" s="27">
        <f t="shared" si="203"/>
        <v>0</v>
      </c>
      <c r="BM210" s="27">
        <f t="shared" si="203"/>
        <v>0</v>
      </c>
    </row>
    <row r="211" spans="2:65" x14ac:dyDescent="0.25">
      <c r="B211" t="str">
        <f t="shared" si="199"/>
        <v>ALTRE IMM.NI IMMATERIALI</v>
      </c>
      <c r="C211" s="58">
        <f t="shared" si="199"/>
        <v>0.25</v>
      </c>
      <c r="F211" s="27"/>
      <c r="G211" s="27"/>
      <c r="H211" s="27"/>
      <c r="I211" s="27"/>
      <c r="J211" s="27"/>
      <c r="K211" s="27"/>
      <c r="L211" s="27"/>
      <c r="M211" s="27"/>
      <c r="N211" s="27"/>
      <c r="O211" s="27"/>
      <c r="P211" s="27"/>
      <c r="Q211" s="27">
        <f>+IF(P218=$Q$10,0,1)*(SUM($Q$10)*$C211)/12</f>
        <v>0</v>
      </c>
      <c r="R211" s="27">
        <f t="shared" ref="R211:BM211" si="204">+IF(Q218=$Q$10,0,1)*(SUM($Q$10)*$C211)/12</f>
        <v>0</v>
      </c>
      <c r="S211" s="27">
        <f t="shared" si="204"/>
        <v>0</v>
      </c>
      <c r="T211" s="27">
        <f t="shared" si="204"/>
        <v>0</v>
      </c>
      <c r="U211" s="27">
        <f t="shared" si="204"/>
        <v>0</v>
      </c>
      <c r="V211" s="27">
        <f t="shared" si="204"/>
        <v>0</v>
      </c>
      <c r="W211" s="27">
        <f t="shared" si="204"/>
        <v>0</v>
      </c>
      <c r="X211" s="27">
        <f t="shared" si="204"/>
        <v>0</v>
      </c>
      <c r="Y211" s="27">
        <f t="shared" si="204"/>
        <v>0</v>
      </c>
      <c r="Z211" s="27">
        <f t="shared" si="204"/>
        <v>0</v>
      </c>
      <c r="AA211" s="27">
        <f t="shared" si="204"/>
        <v>0</v>
      </c>
      <c r="AB211" s="27">
        <f t="shared" si="204"/>
        <v>0</v>
      </c>
      <c r="AC211" s="27">
        <f t="shared" si="204"/>
        <v>0</v>
      </c>
      <c r="AD211" s="27">
        <f t="shared" si="204"/>
        <v>0</v>
      </c>
      <c r="AE211" s="27">
        <f t="shared" si="204"/>
        <v>0</v>
      </c>
      <c r="AF211" s="27">
        <f t="shared" si="204"/>
        <v>0</v>
      </c>
      <c r="AG211" s="27">
        <f t="shared" si="204"/>
        <v>0</v>
      </c>
      <c r="AH211" s="27">
        <f t="shared" si="204"/>
        <v>0</v>
      </c>
      <c r="AI211" s="27">
        <f t="shared" si="204"/>
        <v>0</v>
      </c>
      <c r="AJ211" s="27">
        <f t="shared" si="204"/>
        <v>0</v>
      </c>
      <c r="AK211" s="27">
        <f t="shared" si="204"/>
        <v>0</v>
      </c>
      <c r="AL211" s="27">
        <f t="shared" si="204"/>
        <v>0</v>
      </c>
      <c r="AM211" s="27">
        <f t="shared" si="204"/>
        <v>0</v>
      </c>
      <c r="AN211" s="27">
        <f t="shared" si="204"/>
        <v>0</v>
      </c>
      <c r="AO211" s="27">
        <f t="shared" si="204"/>
        <v>0</v>
      </c>
      <c r="AP211" s="27">
        <f t="shared" si="204"/>
        <v>0</v>
      </c>
      <c r="AQ211" s="27">
        <f t="shared" si="204"/>
        <v>0</v>
      </c>
      <c r="AR211" s="27">
        <f t="shared" si="204"/>
        <v>0</v>
      </c>
      <c r="AS211" s="27">
        <f t="shared" si="204"/>
        <v>0</v>
      </c>
      <c r="AT211" s="27">
        <f t="shared" si="204"/>
        <v>0</v>
      </c>
      <c r="AU211" s="27">
        <f t="shared" si="204"/>
        <v>0</v>
      </c>
      <c r="AV211" s="27">
        <f t="shared" si="204"/>
        <v>0</v>
      </c>
      <c r="AW211" s="27">
        <f t="shared" si="204"/>
        <v>0</v>
      </c>
      <c r="AX211" s="27">
        <f t="shared" si="204"/>
        <v>0</v>
      </c>
      <c r="AY211" s="27">
        <f t="shared" si="204"/>
        <v>0</v>
      </c>
      <c r="AZ211" s="27">
        <f t="shared" si="204"/>
        <v>0</v>
      </c>
      <c r="BA211" s="27">
        <f t="shared" si="204"/>
        <v>0</v>
      </c>
      <c r="BB211" s="27">
        <f t="shared" si="204"/>
        <v>0</v>
      </c>
      <c r="BC211" s="27">
        <f t="shared" si="204"/>
        <v>0</v>
      </c>
      <c r="BD211" s="27">
        <f t="shared" si="204"/>
        <v>0</v>
      </c>
      <c r="BE211" s="27">
        <f t="shared" si="204"/>
        <v>0</v>
      </c>
      <c r="BF211" s="27">
        <f t="shared" si="204"/>
        <v>0</v>
      </c>
      <c r="BG211" s="27">
        <f t="shared" si="204"/>
        <v>0</v>
      </c>
      <c r="BH211" s="27">
        <f t="shared" si="204"/>
        <v>0</v>
      </c>
      <c r="BI211" s="27">
        <f t="shared" si="204"/>
        <v>0</v>
      </c>
      <c r="BJ211" s="27">
        <f t="shared" si="204"/>
        <v>0</v>
      </c>
      <c r="BK211" s="27">
        <f t="shared" si="204"/>
        <v>0</v>
      </c>
      <c r="BL211" s="27">
        <f t="shared" si="204"/>
        <v>0</v>
      </c>
      <c r="BM211" s="27">
        <f t="shared" si="204"/>
        <v>0</v>
      </c>
    </row>
    <row r="212" spans="2:65" ht="30" x14ac:dyDescent="0.25">
      <c r="C212" s="57"/>
      <c r="F212" s="57" t="s">
        <v>161</v>
      </c>
      <c r="G212" s="57" t="s">
        <v>161</v>
      </c>
      <c r="H212" s="57" t="s">
        <v>161</v>
      </c>
      <c r="I212" s="57" t="s">
        <v>161</v>
      </c>
      <c r="J212" s="57" t="s">
        <v>161</v>
      </c>
      <c r="K212" s="57" t="s">
        <v>161</v>
      </c>
      <c r="L212" s="57" t="s">
        <v>161</v>
      </c>
      <c r="M212" s="57" t="s">
        <v>161</v>
      </c>
      <c r="N212" s="57" t="s">
        <v>161</v>
      </c>
      <c r="O212" s="57" t="s">
        <v>161</v>
      </c>
      <c r="P212" s="57" t="s">
        <v>161</v>
      </c>
      <c r="Q212" s="57" t="s">
        <v>161</v>
      </c>
      <c r="R212" s="57" t="s">
        <v>161</v>
      </c>
      <c r="S212" s="57" t="s">
        <v>161</v>
      </c>
      <c r="T212" s="57" t="s">
        <v>161</v>
      </c>
      <c r="U212" s="57" t="s">
        <v>161</v>
      </c>
      <c r="V212" s="57" t="s">
        <v>161</v>
      </c>
      <c r="W212" s="57" t="s">
        <v>161</v>
      </c>
      <c r="X212" s="57" t="s">
        <v>161</v>
      </c>
      <c r="Y212" s="57" t="s">
        <v>161</v>
      </c>
      <c r="Z212" s="57" t="s">
        <v>161</v>
      </c>
      <c r="AA212" s="57" t="s">
        <v>161</v>
      </c>
      <c r="AB212" s="57" t="s">
        <v>161</v>
      </c>
      <c r="AC212" s="57" t="s">
        <v>161</v>
      </c>
      <c r="AD212" s="57" t="s">
        <v>161</v>
      </c>
      <c r="AE212" s="57" t="s">
        <v>161</v>
      </c>
      <c r="AF212" s="57" t="s">
        <v>161</v>
      </c>
      <c r="AG212" s="57" t="s">
        <v>161</v>
      </c>
      <c r="AH212" s="57" t="s">
        <v>161</v>
      </c>
      <c r="AI212" s="57" t="s">
        <v>161</v>
      </c>
      <c r="AJ212" s="57" t="s">
        <v>161</v>
      </c>
      <c r="AK212" s="57" t="s">
        <v>161</v>
      </c>
      <c r="AL212" s="57" t="s">
        <v>161</v>
      </c>
      <c r="AM212" s="57" t="s">
        <v>161</v>
      </c>
      <c r="AN212" s="57" t="s">
        <v>161</v>
      </c>
      <c r="AO212" s="57" t="s">
        <v>161</v>
      </c>
      <c r="AP212" s="57" t="s">
        <v>161</v>
      </c>
      <c r="AQ212" s="57" t="s">
        <v>161</v>
      </c>
      <c r="AR212" s="57" t="s">
        <v>161</v>
      </c>
      <c r="AS212" s="57" t="s">
        <v>161</v>
      </c>
      <c r="AT212" s="57" t="s">
        <v>161</v>
      </c>
      <c r="AU212" s="57" t="s">
        <v>161</v>
      </c>
      <c r="AV212" s="57" t="s">
        <v>161</v>
      </c>
      <c r="AW212" s="57" t="s">
        <v>161</v>
      </c>
      <c r="AX212" s="57" t="s">
        <v>161</v>
      </c>
      <c r="AY212" s="57" t="s">
        <v>161</v>
      </c>
      <c r="AZ212" s="57" t="s">
        <v>161</v>
      </c>
      <c r="BA212" s="57" t="s">
        <v>161</v>
      </c>
      <c r="BB212" s="57" t="s">
        <v>161</v>
      </c>
      <c r="BC212" s="57" t="s">
        <v>161</v>
      </c>
      <c r="BD212" s="57" t="s">
        <v>161</v>
      </c>
      <c r="BE212" s="57" t="s">
        <v>161</v>
      </c>
      <c r="BF212" s="57" t="s">
        <v>161</v>
      </c>
      <c r="BG212" s="57" t="s">
        <v>161</v>
      </c>
      <c r="BH212" s="57" t="s">
        <v>161</v>
      </c>
      <c r="BI212" s="57" t="s">
        <v>161</v>
      </c>
      <c r="BJ212" s="57" t="s">
        <v>161</v>
      </c>
      <c r="BK212" s="57" t="s">
        <v>161</v>
      </c>
      <c r="BL212" s="57" t="s">
        <v>161</v>
      </c>
      <c r="BM212" s="57" t="s">
        <v>161</v>
      </c>
    </row>
    <row r="213" spans="2:65" x14ac:dyDescent="0.25">
      <c r="B213" t="str">
        <f>+B206</f>
        <v>FABBRICATI</v>
      </c>
      <c r="C213" s="58"/>
      <c r="F213" s="27"/>
      <c r="G213" s="27"/>
      <c r="H213" s="27"/>
      <c r="I213" s="27"/>
      <c r="J213" s="27"/>
      <c r="K213" s="27"/>
      <c r="L213" s="27"/>
      <c r="M213" s="27"/>
      <c r="N213" s="27"/>
      <c r="O213" s="27"/>
      <c r="P213" s="27"/>
      <c r="Q213" s="27">
        <f t="shared" ref="Q213:BM218" si="205">+P213+Q206</f>
        <v>0</v>
      </c>
      <c r="R213" s="27">
        <f t="shared" si="205"/>
        <v>0</v>
      </c>
      <c r="S213" s="27">
        <f t="shared" si="205"/>
        <v>0</v>
      </c>
      <c r="T213" s="27">
        <f t="shared" si="205"/>
        <v>0</v>
      </c>
      <c r="U213" s="27">
        <f t="shared" si="205"/>
        <v>0</v>
      </c>
      <c r="V213" s="27">
        <f t="shared" si="205"/>
        <v>0</v>
      </c>
      <c r="W213" s="27">
        <f t="shared" si="205"/>
        <v>0</v>
      </c>
      <c r="X213" s="27">
        <f t="shared" si="205"/>
        <v>0</v>
      </c>
      <c r="Y213" s="27">
        <f t="shared" si="205"/>
        <v>0</v>
      </c>
      <c r="Z213" s="27">
        <f t="shared" si="205"/>
        <v>0</v>
      </c>
      <c r="AA213" s="27">
        <f t="shared" si="205"/>
        <v>0</v>
      </c>
      <c r="AB213" s="27">
        <f t="shared" si="205"/>
        <v>0</v>
      </c>
      <c r="AC213" s="27">
        <f t="shared" si="205"/>
        <v>0</v>
      </c>
      <c r="AD213" s="27">
        <f t="shared" si="205"/>
        <v>0</v>
      </c>
      <c r="AE213" s="27">
        <f t="shared" si="205"/>
        <v>0</v>
      </c>
      <c r="AF213" s="27">
        <f t="shared" si="205"/>
        <v>0</v>
      </c>
      <c r="AG213" s="27">
        <f t="shared" si="205"/>
        <v>0</v>
      </c>
      <c r="AH213" s="27">
        <f t="shared" si="205"/>
        <v>0</v>
      </c>
      <c r="AI213" s="27">
        <f t="shared" si="205"/>
        <v>0</v>
      </c>
      <c r="AJ213" s="27">
        <f t="shared" si="205"/>
        <v>0</v>
      </c>
      <c r="AK213" s="27">
        <f t="shared" si="205"/>
        <v>0</v>
      </c>
      <c r="AL213" s="27">
        <f t="shared" si="205"/>
        <v>0</v>
      </c>
      <c r="AM213" s="27">
        <f t="shared" si="205"/>
        <v>0</v>
      </c>
      <c r="AN213" s="27">
        <f t="shared" si="205"/>
        <v>0</v>
      </c>
      <c r="AO213" s="27">
        <f t="shared" si="205"/>
        <v>0</v>
      </c>
      <c r="AP213" s="27">
        <f t="shared" si="205"/>
        <v>0</v>
      </c>
      <c r="AQ213" s="27">
        <f t="shared" si="205"/>
        <v>0</v>
      </c>
      <c r="AR213" s="27">
        <f t="shared" si="205"/>
        <v>0</v>
      </c>
      <c r="AS213" s="27">
        <f t="shared" si="205"/>
        <v>0</v>
      </c>
      <c r="AT213" s="27">
        <f t="shared" si="205"/>
        <v>0</v>
      </c>
      <c r="AU213" s="27">
        <f t="shared" si="205"/>
        <v>0</v>
      </c>
      <c r="AV213" s="27">
        <f t="shared" si="205"/>
        <v>0</v>
      </c>
      <c r="AW213" s="27">
        <f t="shared" si="205"/>
        <v>0</v>
      </c>
      <c r="AX213" s="27">
        <f t="shared" si="205"/>
        <v>0</v>
      </c>
      <c r="AY213" s="27">
        <f t="shared" si="205"/>
        <v>0</v>
      </c>
      <c r="AZ213" s="27">
        <f t="shared" si="205"/>
        <v>0</v>
      </c>
      <c r="BA213" s="27">
        <f t="shared" si="205"/>
        <v>0</v>
      </c>
      <c r="BB213" s="27">
        <f t="shared" si="205"/>
        <v>0</v>
      </c>
      <c r="BC213" s="27">
        <f t="shared" si="205"/>
        <v>0</v>
      </c>
      <c r="BD213" s="27">
        <f t="shared" si="205"/>
        <v>0</v>
      </c>
      <c r="BE213" s="27">
        <f t="shared" si="205"/>
        <v>0</v>
      </c>
      <c r="BF213" s="27">
        <f t="shared" si="205"/>
        <v>0</v>
      </c>
      <c r="BG213" s="27">
        <f t="shared" si="205"/>
        <v>0</v>
      </c>
      <c r="BH213" s="27">
        <f t="shared" si="205"/>
        <v>0</v>
      </c>
      <c r="BI213" s="27">
        <f t="shared" si="205"/>
        <v>0</v>
      </c>
      <c r="BJ213" s="27">
        <f t="shared" si="205"/>
        <v>0</v>
      </c>
      <c r="BK213" s="27">
        <f t="shared" si="205"/>
        <v>0</v>
      </c>
      <c r="BL213" s="27">
        <f t="shared" si="205"/>
        <v>0</v>
      </c>
      <c r="BM213" s="27">
        <f t="shared" si="205"/>
        <v>0</v>
      </c>
    </row>
    <row r="214" spans="2:65" x14ac:dyDescent="0.25">
      <c r="B214" t="str">
        <f t="shared" ref="B214:B217" si="206">+B207</f>
        <v>IMPIANTI E MACCHINARI</v>
      </c>
      <c r="C214" s="58"/>
      <c r="F214" s="27"/>
      <c r="G214" s="27"/>
      <c r="H214" s="27"/>
      <c r="I214" s="27"/>
      <c r="J214" s="27"/>
      <c r="K214" s="27"/>
      <c r="L214" s="27"/>
      <c r="M214" s="27"/>
      <c r="N214" s="27"/>
      <c r="O214" s="27"/>
      <c r="P214" s="27"/>
      <c r="Q214" s="27">
        <f t="shared" si="205"/>
        <v>0</v>
      </c>
      <c r="R214" s="27">
        <f t="shared" si="205"/>
        <v>0</v>
      </c>
      <c r="S214" s="27">
        <f t="shared" si="205"/>
        <v>0</v>
      </c>
      <c r="T214" s="27">
        <f t="shared" si="205"/>
        <v>0</v>
      </c>
      <c r="U214" s="27">
        <f t="shared" si="205"/>
        <v>0</v>
      </c>
      <c r="V214" s="27">
        <f t="shared" si="205"/>
        <v>0</v>
      </c>
      <c r="W214" s="27">
        <f t="shared" si="205"/>
        <v>0</v>
      </c>
      <c r="X214" s="27">
        <f t="shared" si="205"/>
        <v>0</v>
      </c>
      <c r="Y214" s="27">
        <f t="shared" si="205"/>
        <v>0</v>
      </c>
      <c r="Z214" s="27">
        <f t="shared" si="205"/>
        <v>0</v>
      </c>
      <c r="AA214" s="27">
        <f t="shared" si="205"/>
        <v>0</v>
      </c>
      <c r="AB214" s="27">
        <f t="shared" si="205"/>
        <v>0</v>
      </c>
      <c r="AC214" s="27">
        <f t="shared" si="205"/>
        <v>0</v>
      </c>
      <c r="AD214" s="27">
        <f t="shared" si="205"/>
        <v>0</v>
      </c>
      <c r="AE214" s="27">
        <f t="shared" si="205"/>
        <v>0</v>
      </c>
      <c r="AF214" s="27">
        <f t="shared" si="205"/>
        <v>0</v>
      </c>
      <c r="AG214" s="27">
        <f t="shared" si="205"/>
        <v>0</v>
      </c>
      <c r="AH214" s="27">
        <f t="shared" si="205"/>
        <v>0</v>
      </c>
      <c r="AI214" s="27">
        <f t="shared" si="205"/>
        <v>0</v>
      </c>
      <c r="AJ214" s="27">
        <f t="shared" si="205"/>
        <v>0</v>
      </c>
      <c r="AK214" s="27">
        <f t="shared" si="205"/>
        <v>0</v>
      </c>
      <c r="AL214" s="27">
        <f t="shared" si="205"/>
        <v>0</v>
      </c>
      <c r="AM214" s="27">
        <f t="shared" si="205"/>
        <v>0</v>
      </c>
      <c r="AN214" s="27">
        <f t="shared" si="205"/>
        <v>0</v>
      </c>
      <c r="AO214" s="27">
        <f t="shared" si="205"/>
        <v>0</v>
      </c>
      <c r="AP214" s="27">
        <f t="shared" si="205"/>
        <v>0</v>
      </c>
      <c r="AQ214" s="27">
        <f t="shared" si="205"/>
        <v>0</v>
      </c>
      <c r="AR214" s="27">
        <f t="shared" si="205"/>
        <v>0</v>
      </c>
      <c r="AS214" s="27">
        <f t="shared" si="205"/>
        <v>0</v>
      </c>
      <c r="AT214" s="27">
        <f t="shared" si="205"/>
        <v>0</v>
      </c>
      <c r="AU214" s="27">
        <f t="shared" si="205"/>
        <v>0</v>
      </c>
      <c r="AV214" s="27">
        <f t="shared" si="205"/>
        <v>0</v>
      </c>
      <c r="AW214" s="27">
        <f t="shared" si="205"/>
        <v>0</v>
      </c>
      <c r="AX214" s="27">
        <f t="shared" si="205"/>
        <v>0</v>
      </c>
      <c r="AY214" s="27">
        <f t="shared" si="205"/>
        <v>0</v>
      </c>
      <c r="AZ214" s="27">
        <f t="shared" si="205"/>
        <v>0</v>
      </c>
      <c r="BA214" s="27">
        <f t="shared" si="205"/>
        <v>0</v>
      </c>
      <c r="BB214" s="27">
        <f t="shared" si="205"/>
        <v>0</v>
      </c>
      <c r="BC214" s="27">
        <f t="shared" si="205"/>
        <v>0</v>
      </c>
      <c r="BD214" s="27">
        <f t="shared" si="205"/>
        <v>0</v>
      </c>
      <c r="BE214" s="27">
        <f t="shared" si="205"/>
        <v>0</v>
      </c>
      <c r="BF214" s="27">
        <f t="shared" si="205"/>
        <v>0</v>
      </c>
      <c r="BG214" s="27">
        <f t="shared" si="205"/>
        <v>0</v>
      </c>
      <c r="BH214" s="27">
        <f t="shared" si="205"/>
        <v>0</v>
      </c>
      <c r="BI214" s="27">
        <f t="shared" si="205"/>
        <v>0</v>
      </c>
      <c r="BJ214" s="27">
        <f t="shared" si="205"/>
        <v>0</v>
      </c>
      <c r="BK214" s="27">
        <f t="shared" si="205"/>
        <v>0</v>
      </c>
      <c r="BL214" s="27">
        <f t="shared" si="205"/>
        <v>0</v>
      </c>
      <c r="BM214" s="27">
        <f t="shared" si="205"/>
        <v>0</v>
      </c>
    </row>
    <row r="215" spans="2:65" x14ac:dyDescent="0.25">
      <c r="B215" t="str">
        <f t="shared" si="206"/>
        <v>ATTREZZATURE IND.LI E COMM.LI</v>
      </c>
      <c r="C215" s="58"/>
      <c r="F215" s="27"/>
      <c r="G215" s="27"/>
      <c r="H215" s="27"/>
      <c r="I215" s="27"/>
      <c r="J215" s="27"/>
      <c r="K215" s="27"/>
      <c r="L215" s="27"/>
      <c r="M215" s="27"/>
      <c r="N215" s="27"/>
      <c r="O215" s="27"/>
      <c r="P215" s="27"/>
      <c r="Q215" s="27">
        <f t="shared" si="205"/>
        <v>0</v>
      </c>
      <c r="R215" s="27">
        <f t="shared" si="205"/>
        <v>0</v>
      </c>
      <c r="S215" s="27">
        <f t="shared" si="205"/>
        <v>0</v>
      </c>
      <c r="T215" s="27">
        <f t="shared" si="205"/>
        <v>0</v>
      </c>
      <c r="U215" s="27">
        <f t="shared" si="205"/>
        <v>0</v>
      </c>
      <c r="V215" s="27">
        <f t="shared" si="205"/>
        <v>0</v>
      </c>
      <c r="W215" s="27">
        <f t="shared" si="205"/>
        <v>0</v>
      </c>
      <c r="X215" s="27">
        <f t="shared" si="205"/>
        <v>0</v>
      </c>
      <c r="Y215" s="27">
        <f t="shared" si="205"/>
        <v>0</v>
      </c>
      <c r="Z215" s="27">
        <f t="shared" si="205"/>
        <v>0</v>
      </c>
      <c r="AA215" s="27">
        <f t="shared" si="205"/>
        <v>0</v>
      </c>
      <c r="AB215" s="27">
        <f t="shared" si="205"/>
        <v>0</v>
      </c>
      <c r="AC215" s="27">
        <f t="shared" si="205"/>
        <v>0</v>
      </c>
      <c r="AD215" s="27">
        <f t="shared" si="205"/>
        <v>0</v>
      </c>
      <c r="AE215" s="27">
        <f t="shared" si="205"/>
        <v>0</v>
      </c>
      <c r="AF215" s="27">
        <f t="shared" si="205"/>
        <v>0</v>
      </c>
      <c r="AG215" s="27">
        <f t="shared" si="205"/>
        <v>0</v>
      </c>
      <c r="AH215" s="27">
        <f t="shared" si="205"/>
        <v>0</v>
      </c>
      <c r="AI215" s="27">
        <f t="shared" si="205"/>
        <v>0</v>
      </c>
      <c r="AJ215" s="27">
        <f t="shared" si="205"/>
        <v>0</v>
      </c>
      <c r="AK215" s="27">
        <f t="shared" si="205"/>
        <v>0</v>
      </c>
      <c r="AL215" s="27">
        <f t="shared" si="205"/>
        <v>0</v>
      </c>
      <c r="AM215" s="27">
        <f t="shared" si="205"/>
        <v>0</v>
      </c>
      <c r="AN215" s="27">
        <f t="shared" si="205"/>
        <v>0</v>
      </c>
      <c r="AO215" s="27">
        <f t="shared" si="205"/>
        <v>0</v>
      </c>
      <c r="AP215" s="27">
        <f t="shared" si="205"/>
        <v>0</v>
      </c>
      <c r="AQ215" s="27">
        <f t="shared" si="205"/>
        <v>0</v>
      </c>
      <c r="AR215" s="27">
        <f t="shared" si="205"/>
        <v>0</v>
      </c>
      <c r="AS215" s="27">
        <f t="shared" si="205"/>
        <v>0</v>
      </c>
      <c r="AT215" s="27">
        <f t="shared" si="205"/>
        <v>0</v>
      </c>
      <c r="AU215" s="27">
        <f t="shared" si="205"/>
        <v>0</v>
      </c>
      <c r="AV215" s="27">
        <f t="shared" si="205"/>
        <v>0</v>
      </c>
      <c r="AW215" s="27">
        <f t="shared" si="205"/>
        <v>0</v>
      </c>
      <c r="AX215" s="27">
        <f t="shared" si="205"/>
        <v>0</v>
      </c>
      <c r="AY215" s="27">
        <f t="shared" si="205"/>
        <v>0</v>
      </c>
      <c r="AZ215" s="27">
        <f t="shared" si="205"/>
        <v>0</v>
      </c>
      <c r="BA215" s="27">
        <f t="shared" si="205"/>
        <v>0</v>
      </c>
      <c r="BB215" s="27">
        <f t="shared" si="205"/>
        <v>0</v>
      </c>
      <c r="BC215" s="27">
        <f t="shared" si="205"/>
        <v>0</v>
      </c>
      <c r="BD215" s="27">
        <f t="shared" si="205"/>
        <v>0</v>
      </c>
      <c r="BE215" s="27">
        <f t="shared" si="205"/>
        <v>0</v>
      </c>
      <c r="BF215" s="27">
        <f t="shared" si="205"/>
        <v>0</v>
      </c>
      <c r="BG215" s="27">
        <f t="shared" si="205"/>
        <v>0</v>
      </c>
      <c r="BH215" s="27">
        <f t="shared" si="205"/>
        <v>0</v>
      </c>
      <c r="BI215" s="27">
        <f t="shared" si="205"/>
        <v>0</v>
      </c>
      <c r="BJ215" s="27">
        <f t="shared" si="205"/>
        <v>0</v>
      </c>
      <c r="BK215" s="27">
        <f t="shared" si="205"/>
        <v>0</v>
      </c>
      <c r="BL215" s="27">
        <f t="shared" si="205"/>
        <v>0</v>
      </c>
      <c r="BM215" s="27">
        <f t="shared" si="205"/>
        <v>0</v>
      </c>
    </row>
    <row r="216" spans="2:65" x14ac:dyDescent="0.25">
      <c r="B216" t="str">
        <f t="shared" si="206"/>
        <v>COSTI D'IMPIANTO E AMPLIAMENTO</v>
      </c>
      <c r="C216" s="58"/>
      <c r="F216" s="27"/>
      <c r="G216" s="27"/>
      <c r="H216" s="27"/>
      <c r="I216" s="27"/>
      <c r="J216" s="27"/>
      <c r="K216" s="27"/>
      <c r="L216" s="27"/>
      <c r="M216" s="27"/>
      <c r="N216" s="27"/>
      <c r="O216" s="27"/>
      <c r="P216" s="27"/>
      <c r="Q216" s="27">
        <f t="shared" si="205"/>
        <v>0</v>
      </c>
      <c r="R216" s="27">
        <f t="shared" si="205"/>
        <v>0</v>
      </c>
      <c r="S216" s="27">
        <f t="shared" si="205"/>
        <v>0</v>
      </c>
      <c r="T216" s="27">
        <f t="shared" si="205"/>
        <v>0</v>
      </c>
      <c r="U216" s="27">
        <f t="shared" si="205"/>
        <v>0</v>
      </c>
      <c r="V216" s="27">
        <f t="shared" si="205"/>
        <v>0</v>
      </c>
      <c r="W216" s="27">
        <f t="shared" si="205"/>
        <v>0</v>
      </c>
      <c r="X216" s="27">
        <f t="shared" si="205"/>
        <v>0</v>
      </c>
      <c r="Y216" s="27">
        <f t="shared" si="205"/>
        <v>0</v>
      </c>
      <c r="Z216" s="27">
        <f t="shared" si="205"/>
        <v>0</v>
      </c>
      <c r="AA216" s="27">
        <f t="shared" si="205"/>
        <v>0</v>
      </c>
      <c r="AB216" s="27">
        <f t="shared" si="205"/>
        <v>0</v>
      </c>
      <c r="AC216" s="27">
        <f t="shared" si="205"/>
        <v>0</v>
      </c>
      <c r="AD216" s="27">
        <f t="shared" si="205"/>
        <v>0</v>
      </c>
      <c r="AE216" s="27">
        <f t="shared" si="205"/>
        <v>0</v>
      </c>
      <c r="AF216" s="27">
        <f t="shared" si="205"/>
        <v>0</v>
      </c>
      <c r="AG216" s="27">
        <f t="shared" si="205"/>
        <v>0</v>
      </c>
      <c r="AH216" s="27">
        <f t="shared" si="205"/>
        <v>0</v>
      </c>
      <c r="AI216" s="27">
        <f t="shared" si="205"/>
        <v>0</v>
      </c>
      <c r="AJ216" s="27">
        <f t="shared" si="205"/>
        <v>0</v>
      </c>
      <c r="AK216" s="27">
        <f t="shared" si="205"/>
        <v>0</v>
      </c>
      <c r="AL216" s="27">
        <f t="shared" si="205"/>
        <v>0</v>
      </c>
      <c r="AM216" s="27">
        <f t="shared" si="205"/>
        <v>0</v>
      </c>
      <c r="AN216" s="27">
        <f t="shared" si="205"/>
        <v>0</v>
      </c>
      <c r="AO216" s="27">
        <f t="shared" si="205"/>
        <v>0</v>
      </c>
      <c r="AP216" s="27">
        <f t="shared" si="205"/>
        <v>0</v>
      </c>
      <c r="AQ216" s="27">
        <f t="shared" si="205"/>
        <v>0</v>
      </c>
      <c r="AR216" s="27">
        <f t="shared" si="205"/>
        <v>0</v>
      </c>
      <c r="AS216" s="27">
        <f t="shared" si="205"/>
        <v>0</v>
      </c>
      <c r="AT216" s="27">
        <f t="shared" si="205"/>
        <v>0</v>
      </c>
      <c r="AU216" s="27">
        <f t="shared" si="205"/>
        <v>0</v>
      </c>
      <c r="AV216" s="27">
        <f t="shared" si="205"/>
        <v>0</v>
      </c>
      <c r="AW216" s="27">
        <f t="shared" si="205"/>
        <v>0</v>
      </c>
      <c r="AX216" s="27">
        <f t="shared" si="205"/>
        <v>0</v>
      </c>
      <c r="AY216" s="27">
        <f t="shared" si="205"/>
        <v>0</v>
      </c>
      <c r="AZ216" s="27">
        <f t="shared" si="205"/>
        <v>0</v>
      </c>
      <c r="BA216" s="27">
        <f t="shared" si="205"/>
        <v>0</v>
      </c>
      <c r="BB216" s="27">
        <f t="shared" si="205"/>
        <v>0</v>
      </c>
      <c r="BC216" s="27">
        <f t="shared" si="205"/>
        <v>0</v>
      </c>
      <c r="BD216" s="27">
        <f t="shared" si="205"/>
        <v>0</v>
      </c>
      <c r="BE216" s="27">
        <f t="shared" si="205"/>
        <v>0</v>
      </c>
      <c r="BF216" s="27">
        <f t="shared" si="205"/>
        <v>0</v>
      </c>
      <c r="BG216" s="27">
        <f t="shared" si="205"/>
        <v>0</v>
      </c>
      <c r="BH216" s="27">
        <f t="shared" si="205"/>
        <v>0</v>
      </c>
      <c r="BI216" s="27">
        <f t="shared" si="205"/>
        <v>0</v>
      </c>
      <c r="BJ216" s="27">
        <f t="shared" si="205"/>
        <v>0</v>
      </c>
      <c r="BK216" s="27">
        <f t="shared" si="205"/>
        <v>0</v>
      </c>
      <c r="BL216" s="27">
        <f t="shared" si="205"/>
        <v>0</v>
      </c>
      <c r="BM216" s="27">
        <f t="shared" si="205"/>
        <v>0</v>
      </c>
    </row>
    <row r="217" spans="2:65" x14ac:dyDescent="0.25">
      <c r="B217" t="str">
        <f t="shared" si="206"/>
        <v>FEE D'INGRESSO</v>
      </c>
      <c r="C217" s="58"/>
      <c r="F217" s="27"/>
      <c r="G217" s="27"/>
      <c r="H217" s="27"/>
      <c r="I217" s="27"/>
      <c r="J217" s="27"/>
      <c r="K217" s="27"/>
      <c r="L217" s="27"/>
      <c r="M217" s="27"/>
      <c r="N217" s="27"/>
      <c r="O217" s="27"/>
      <c r="P217" s="27"/>
      <c r="Q217" s="27">
        <f t="shared" si="205"/>
        <v>0</v>
      </c>
      <c r="R217" s="27">
        <f t="shared" si="205"/>
        <v>0</v>
      </c>
      <c r="S217" s="27">
        <f t="shared" si="205"/>
        <v>0</v>
      </c>
      <c r="T217" s="27">
        <f t="shared" si="205"/>
        <v>0</v>
      </c>
      <c r="U217" s="27">
        <f t="shared" si="205"/>
        <v>0</v>
      </c>
      <c r="V217" s="27">
        <f t="shared" si="205"/>
        <v>0</v>
      </c>
      <c r="W217" s="27">
        <f t="shared" si="205"/>
        <v>0</v>
      </c>
      <c r="X217" s="27">
        <f t="shared" si="205"/>
        <v>0</v>
      </c>
      <c r="Y217" s="27">
        <f t="shared" si="205"/>
        <v>0</v>
      </c>
      <c r="Z217" s="27">
        <f t="shared" si="205"/>
        <v>0</v>
      </c>
      <c r="AA217" s="27">
        <f t="shared" si="205"/>
        <v>0</v>
      </c>
      <c r="AB217" s="27">
        <f t="shared" si="205"/>
        <v>0</v>
      </c>
      <c r="AC217" s="27">
        <f t="shared" si="205"/>
        <v>0</v>
      </c>
      <c r="AD217" s="27">
        <f t="shared" si="205"/>
        <v>0</v>
      </c>
      <c r="AE217" s="27">
        <f t="shared" si="205"/>
        <v>0</v>
      </c>
      <c r="AF217" s="27">
        <f t="shared" si="205"/>
        <v>0</v>
      </c>
      <c r="AG217" s="27">
        <f t="shared" si="205"/>
        <v>0</v>
      </c>
      <c r="AH217" s="27">
        <f t="shared" si="205"/>
        <v>0</v>
      </c>
      <c r="AI217" s="27">
        <f t="shared" si="205"/>
        <v>0</v>
      </c>
      <c r="AJ217" s="27">
        <f t="shared" si="205"/>
        <v>0</v>
      </c>
      <c r="AK217" s="27">
        <f t="shared" si="205"/>
        <v>0</v>
      </c>
      <c r="AL217" s="27">
        <f t="shared" si="205"/>
        <v>0</v>
      </c>
      <c r="AM217" s="27">
        <f t="shared" si="205"/>
        <v>0</v>
      </c>
      <c r="AN217" s="27">
        <f t="shared" si="205"/>
        <v>0</v>
      </c>
      <c r="AO217" s="27">
        <f t="shared" si="205"/>
        <v>0</v>
      </c>
      <c r="AP217" s="27">
        <f t="shared" si="205"/>
        <v>0</v>
      </c>
      <c r="AQ217" s="27">
        <f t="shared" si="205"/>
        <v>0</v>
      </c>
      <c r="AR217" s="27">
        <f t="shared" si="205"/>
        <v>0</v>
      </c>
      <c r="AS217" s="27">
        <f t="shared" si="205"/>
        <v>0</v>
      </c>
      <c r="AT217" s="27">
        <f t="shared" si="205"/>
        <v>0</v>
      </c>
      <c r="AU217" s="27">
        <f t="shared" si="205"/>
        <v>0</v>
      </c>
      <c r="AV217" s="27">
        <f t="shared" si="205"/>
        <v>0</v>
      </c>
      <c r="AW217" s="27">
        <f t="shared" si="205"/>
        <v>0</v>
      </c>
      <c r="AX217" s="27">
        <f t="shared" si="205"/>
        <v>0</v>
      </c>
      <c r="AY217" s="27">
        <f t="shared" si="205"/>
        <v>0</v>
      </c>
      <c r="AZ217" s="27">
        <f t="shared" si="205"/>
        <v>0</v>
      </c>
      <c r="BA217" s="27">
        <f t="shared" si="205"/>
        <v>0</v>
      </c>
      <c r="BB217" s="27">
        <f t="shared" si="205"/>
        <v>0</v>
      </c>
      <c r="BC217" s="27">
        <f t="shared" si="205"/>
        <v>0</v>
      </c>
      <c r="BD217" s="27">
        <f t="shared" si="205"/>
        <v>0</v>
      </c>
      <c r="BE217" s="27">
        <f t="shared" si="205"/>
        <v>0</v>
      </c>
      <c r="BF217" s="27">
        <f t="shared" si="205"/>
        <v>0</v>
      </c>
      <c r="BG217" s="27">
        <f t="shared" si="205"/>
        <v>0</v>
      </c>
      <c r="BH217" s="27">
        <f t="shared" si="205"/>
        <v>0</v>
      </c>
      <c r="BI217" s="27">
        <f t="shared" si="205"/>
        <v>0</v>
      </c>
      <c r="BJ217" s="27">
        <f t="shared" si="205"/>
        <v>0</v>
      </c>
      <c r="BK217" s="27">
        <f t="shared" si="205"/>
        <v>0</v>
      </c>
      <c r="BL217" s="27">
        <f t="shared" si="205"/>
        <v>0</v>
      </c>
      <c r="BM217" s="27">
        <f t="shared" si="205"/>
        <v>0</v>
      </c>
    </row>
    <row r="218" spans="2:65" x14ac:dyDescent="0.25">
      <c r="B218" t="str">
        <f>+B211</f>
        <v>ALTRE IMM.NI IMMATERIALI</v>
      </c>
      <c r="C218" s="58"/>
      <c r="F218" s="27"/>
      <c r="G218" s="27"/>
      <c r="H218" s="27"/>
      <c r="I218" s="27"/>
      <c r="J218" s="27"/>
      <c r="K218" s="27"/>
      <c r="L218" s="27"/>
      <c r="M218" s="27"/>
      <c r="N218" s="27"/>
      <c r="O218" s="27"/>
      <c r="P218" s="27"/>
      <c r="Q218" s="27">
        <f t="shared" si="205"/>
        <v>0</v>
      </c>
      <c r="R218" s="27">
        <f t="shared" si="205"/>
        <v>0</v>
      </c>
      <c r="S218" s="27">
        <f t="shared" si="205"/>
        <v>0</v>
      </c>
      <c r="T218" s="27">
        <f t="shared" si="205"/>
        <v>0</v>
      </c>
      <c r="U218" s="27">
        <f t="shared" si="205"/>
        <v>0</v>
      </c>
      <c r="V218" s="27">
        <f t="shared" si="205"/>
        <v>0</v>
      </c>
      <c r="W218" s="27">
        <f t="shared" si="205"/>
        <v>0</v>
      </c>
      <c r="X218" s="27">
        <f t="shared" si="205"/>
        <v>0</v>
      </c>
      <c r="Y218" s="27">
        <f t="shared" si="205"/>
        <v>0</v>
      </c>
      <c r="Z218" s="27">
        <f t="shared" si="205"/>
        <v>0</v>
      </c>
      <c r="AA218" s="27">
        <f t="shared" ref="AA218:BM218" si="207">+Z218+AA211</f>
        <v>0</v>
      </c>
      <c r="AB218" s="27">
        <f t="shared" si="207"/>
        <v>0</v>
      </c>
      <c r="AC218" s="27">
        <f t="shared" si="207"/>
        <v>0</v>
      </c>
      <c r="AD218" s="27">
        <f t="shared" si="207"/>
        <v>0</v>
      </c>
      <c r="AE218" s="27">
        <f t="shared" si="207"/>
        <v>0</v>
      </c>
      <c r="AF218" s="27">
        <f t="shared" si="207"/>
        <v>0</v>
      </c>
      <c r="AG218" s="27">
        <f t="shared" si="207"/>
        <v>0</v>
      </c>
      <c r="AH218" s="27">
        <f t="shared" si="207"/>
        <v>0</v>
      </c>
      <c r="AI218" s="27">
        <f t="shared" si="207"/>
        <v>0</v>
      </c>
      <c r="AJ218" s="27">
        <f t="shared" si="207"/>
        <v>0</v>
      </c>
      <c r="AK218" s="27">
        <f t="shared" si="207"/>
        <v>0</v>
      </c>
      <c r="AL218" s="27">
        <f t="shared" si="207"/>
        <v>0</v>
      </c>
      <c r="AM218" s="27">
        <f t="shared" si="207"/>
        <v>0</v>
      </c>
      <c r="AN218" s="27">
        <f t="shared" si="207"/>
        <v>0</v>
      </c>
      <c r="AO218" s="27">
        <f t="shared" si="207"/>
        <v>0</v>
      </c>
      <c r="AP218" s="27">
        <f t="shared" si="207"/>
        <v>0</v>
      </c>
      <c r="AQ218" s="27">
        <f t="shared" si="207"/>
        <v>0</v>
      </c>
      <c r="AR218" s="27">
        <f t="shared" si="207"/>
        <v>0</v>
      </c>
      <c r="AS218" s="27">
        <f t="shared" si="207"/>
        <v>0</v>
      </c>
      <c r="AT218" s="27">
        <f t="shared" si="207"/>
        <v>0</v>
      </c>
      <c r="AU218" s="27">
        <f t="shared" si="207"/>
        <v>0</v>
      </c>
      <c r="AV218" s="27">
        <f t="shared" si="207"/>
        <v>0</v>
      </c>
      <c r="AW218" s="27">
        <f t="shared" si="207"/>
        <v>0</v>
      </c>
      <c r="AX218" s="27">
        <f t="shared" si="207"/>
        <v>0</v>
      </c>
      <c r="AY218" s="27">
        <f t="shared" si="207"/>
        <v>0</v>
      </c>
      <c r="AZ218" s="27">
        <f t="shared" si="207"/>
        <v>0</v>
      </c>
      <c r="BA218" s="27">
        <f t="shared" si="207"/>
        <v>0</v>
      </c>
      <c r="BB218" s="27">
        <f t="shared" si="207"/>
        <v>0</v>
      </c>
      <c r="BC218" s="27">
        <f t="shared" si="207"/>
        <v>0</v>
      </c>
      <c r="BD218" s="27">
        <f t="shared" si="207"/>
        <v>0</v>
      </c>
      <c r="BE218" s="27">
        <f t="shared" si="207"/>
        <v>0</v>
      </c>
      <c r="BF218" s="27">
        <f t="shared" si="207"/>
        <v>0</v>
      </c>
      <c r="BG218" s="27">
        <f t="shared" si="207"/>
        <v>0</v>
      </c>
      <c r="BH218" s="27">
        <f t="shared" si="207"/>
        <v>0</v>
      </c>
      <c r="BI218" s="27">
        <f t="shared" si="207"/>
        <v>0</v>
      </c>
      <c r="BJ218" s="27">
        <f t="shared" si="207"/>
        <v>0</v>
      </c>
      <c r="BK218" s="27">
        <f t="shared" si="207"/>
        <v>0</v>
      </c>
      <c r="BL218" s="27">
        <f t="shared" si="207"/>
        <v>0</v>
      </c>
      <c r="BM218" s="27">
        <f t="shared" si="207"/>
        <v>0</v>
      </c>
    </row>
    <row r="220" spans="2:65" ht="30" x14ac:dyDescent="0.25">
      <c r="C220" s="57" t="s">
        <v>159</v>
      </c>
      <c r="F220" s="57" t="s">
        <v>160</v>
      </c>
      <c r="G220" s="57" t="s">
        <v>160</v>
      </c>
      <c r="H220" s="57" t="s">
        <v>160</v>
      </c>
      <c r="I220" s="57" t="s">
        <v>160</v>
      </c>
      <c r="J220" s="57" t="s">
        <v>160</v>
      </c>
      <c r="K220" s="57" t="s">
        <v>160</v>
      </c>
      <c r="L220" s="57" t="s">
        <v>160</v>
      </c>
      <c r="M220" s="57" t="s">
        <v>160</v>
      </c>
      <c r="N220" s="57" t="s">
        <v>160</v>
      </c>
      <c r="O220" s="57" t="s">
        <v>160</v>
      </c>
      <c r="P220" s="57" t="s">
        <v>160</v>
      </c>
      <c r="Q220" s="57" t="s">
        <v>160</v>
      </c>
      <c r="R220" s="57" t="s">
        <v>160</v>
      </c>
      <c r="S220" s="57" t="s">
        <v>160</v>
      </c>
      <c r="T220" s="57" t="s">
        <v>160</v>
      </c>
      <c r="U220" s="57" t="s">
        <v>160</v>
      </c>
      <c r="V220" s="57" t="s">
        <v>160</v>
      </c>
      <c r="W220" s="57" t="s">
        <v>160</v>
      </c>
      <c r="X220" s="57" t="s">
        <v>160</v>
      </c>
      <c r="Y220" s="57" t="s">
        <v>160</v>
      </c>
      <c r="Z220" s="57" t="s">
        <v>160</v>
      </c>
      <c r="AA220" s="57" t="s">
        <v>160</v>
      </c>
      <c r="AB220" s="57" t="s">
        <v>160</v>
      </c>
      <c r="AC220" s="57" t="s">
        <v>160</v>
      </c>
      <c r="AD220" s="57" t="s">
        <v>160</v>
      </c>
      <c r="AE220" s="57" t="s">
        <v>160</v>
      </c>
      <c r="AF220" s="57" t="s">
        <v>160</v>
      </c>
      <c r="AG220" s="57" t="s">
        <v>160</v>
      </c>
      <c r="AH220" s="57" t="s">
        <v>160</v>
      </c>
      <c r="AI220" s="57" t="s">
        <v>160</v>
      </c>
      <c r="AJ220" s="57" t="s">
        <v>160</v>
      </c>
      <c r="AK220" s="57" t="s">
        <v>160</v>
      </c>
      <c r="AL220" s="57" t="s">
        <v>160</v>
      </c>
      <c r="AM220" s="57" t="s">
        <v>160</v>
      </c>
      <c r="AN220" s="57" t="s">
        <v>160</v>
      </c>
      <c r="AO220" s="57" t="s">
        <v>160</v>
      </c>
      <c r="AP220" s="57" t="s">
        <v>160</v>
      </c>
      <c r="AQ220" s="57" t="s">
        <v>160</v>
      </c>
      <c r="AR220" s="57" t="s">
        <v>160</v>
      </c>
      <c r="AS220" s="57" t="s">
        <v>160</v>
      </c>
      <c r="AT220" s="57" t="s">
        <v>160</v>
      </c>
      <c r="AU220" s="57" t="s">
        <v>160</v>
      </c>
      <c r="AV220" s="57" t="s">
        <v>160</v>
      </c>
      <c r="AW220" s="57" t="s">
        <v>160</v>
      </c>
      <c r="AX220" s="57" t="s">
        <v>160</v>
      </c>
      <c r="AY220" s="57" t="s">
        <v>160</v>
      </c>
      <c r="AZ220" s="57" t="s">
        <v>160</v>
      </c>
      <c r="BA220" s="57" t="s">
        <v>160</v>
      </c>
      <c r="BB220" s="57" t="s">
        <v>160</v>
      </c>
      <c r="BC220" s="57" t="s">
        <v>160</v>
      </c>
      <c r="BD220" s="57" t="s">
        <v>160</v>
      </c>
      <c r="BE220" s="57" t="s">
        <v>160</v>
      </c>
      <c r="BF220" s="57" t="s">
        <v>160</v>
      </c>
      <c r="BG220" s="57" t="s">
        <v>160</v>
      </c>
      <c r="BH220" s="57" t="s">
        <v>160</v>
      </c>
      <c r="BI220" s="57" t="s">
        <v>160</v>
      </c>
      <c r="BJ220" s="57" t="s">
        <v>160</v>
      </c>
      <c r="BK220" s="57" t="s">
        <v>160</v>
      </c>
      <c r="BL220" s="57" t="s">
        <v>160</v>
      </c>
      <c r="BM220" s="57" t="s">
        <v>160</v>
      </c>
    </row>
    <row r="221" spans="2:65" x14ac:dyDescent="0.25">
      <c r="B221" t="str">
        <f>+B206</f>
        <v>FABBRICATI</v>
      </c>
      <c r="C221" s="58">
        <f>+C206</f>
        <v>0.25</v>
      </c>
      <c r="F221" s="27"/>
      <c r="G221" s="27"/>
      <c r="H221" s="27"/>
      <c r="I221" s="27"/>
      <c r="J221" s="27"/>
      <c r="K221" s="27"/>
      <c r="L221" s="27"/>
      <c r="M221" s="27"/>
      <c r="N221" s="27"/>
      <c r="O221" s="27"/>
      <c r="P221" s="27"/>
      <c r="Q221" s="27"/>
      <c r="R221" s="27">
        <f>+IF(Q228=$R$5,0,1)*(SUM($R$5)*$C221)/12</f>
        <v>0</v>
      </c>
      <c r="S221" s="27">
        <f t="shared" ref="S221:BM221" si="208">+IF(R228=$R$5,0,1)*(SUM($R$5)*$C221)/12</f>
        <v>0</v>
      </c>
      <c r="T221" s="27">
        <f t="shared" si="208"/>
        <v>0</v>
      </c>
      <c r="U221" s="27">
        <f t="shared" si="208"/>
        <v>0</v>
      </c>
      <c r="V221" s="27">
        <f t="shared" si="208"/>
        <v>0</v>
      </c>
      <c r="W221" s="27">
        <f t="shared" si="208"/>
        <v>0</v>
      </c>
      <c r="X221" s="27">
        <f t="shared" si="208"/>
        <v>0</v>
      </c>
      <c r="Y221" s="27">
        <f t="shared" si="208"/>
        <v>0</v>
      </c>
      <c r="Z221" s="27">
        <f t="shared" si="208"/>
        <v>0</v>
      </c>
      <c r="AA221" s="27">
        <f t="shared" si="208"/>
        <v>0</v>
      </c>
      <c r="AB221" s="27">
        <f t="shared" si="208"/>
        <v>0</v>
      </c>
      <c r="AC221" s="27">
        <f t="shared" si="208"/>
        <v>0</v>
      </c>
      <c r="AD221" s="27">
        <f t="shared" si="208"/>
        <v>0</v>
      </c>
      <c r="AE221" s="27">
        <f t="shared" si="208"/>
        <v>0</v>
      </c>
      <c r="AF221" s="27">
        <f t="shared" si="208"/>
        <v>0</v>
      </c>
      <c r="AG221" s="27">
        <f t="shared" si="208"/>
        <v>0</v>
      </c>
      <c r="AH221" s="27">
        <f t="shared" si="208"/>
        <v>0</v>
      </c>
      <c r="AI221" s="27">
        <f t="shared" si="208"/>
        <v>0</v>
      </c>
      <c r="AJ221" s="27">
        <f t="shared" si="208"/>
        <v>0</v>
      </c>
      <c r="AK221" s="27">
        <f t="shared" si="208"/>
        <v>0</v>
      </c>
      <c r="AL221" s="27">
        <f t="shared" si="208"/>
        <v>0</v>
      </c>
      <c r="AM221" s="27">
        <f t="shared" si="208"/>
        <v>0</v>
      </c>
      <c r="AN221" s="27">
        <f t="shared" si="208"/>
        <v>0</v>
      </c>
      <c r="AO221" s="27">
        <f t="shared" si="208"/>
        <v>0</v>
      </c>
      <c r="AP221" s="27">
        <f t="shared" si="208"/>
        <v>0</v>
      </c>
      <c r="AQ221" s="27">
        <f t="shared" si="208"/>
        <v>0</v>
      </c>
      <c r="AR221" s="27">
        <f t="shared" si="208"/>
        <v>0</v>
      </c>
      <c r="AS221" s="27">
        <f t="shared" si="208"/>
        <v>0</v>
      </c>
      <c r="AT221" s="27">
        <f t="shared" si="208"/>
        <v>0</v>
      </c>
      <c r="AU221" s="27">
        <f t="shared" si="208"/>
        <v>0</v>
      </c>
      <c r="AV221" s="27">
        <f t="shared" si="208"/>
        <v>0</v>
      </c>
      <c r="AW221" s="27">
        <f t="shared" si="208"/>
        <v>0</v>
      </c>
      <c r="AX221" s="27">
        <f t="shared" si="208"/>
        <v>0</v>
      </c>
      <c r="AY221" s="27">
        <f t="shared" si="208"/>
        <v>0</v>
      </c>
      <c r="AZ221" s="27">
        <f t="shared" si="208"/>
        <v>0</v>
      </c>
      <c r="BA221" s="27">
        <f t="shared" si="208"/>
        <v>0</v>
      </c>
      <c r="BB221" s="27">
        <f t="shared" si="208"/>
        <v>0</v>
      </c>
      <c r="BC221" s="27">
        <f t="shared" si="208"/>
        <v>0</v>
      </c>
      <c r="BD221" s="27">
        <f t="shared" si="208"/>
        <v>0</v>
      </c>
      <c r="BE221" s="27">
        <f t="shared" si="208"/>
        <v>0</v>
      </c>
      <c r="BF221" s="27">
        <f t="shared" si="208"/>
        <v>0</v>
      </c>
      <c r="BG221" s="27">
        <f t="shared" si="208"/>
        <v>0</v>
      </c>
      <c r="BH221" s="27">
        <f t="shared" si="208"/>
        <v>0</v>
      </c>
      <c r="BI221" s="27">
        <f t="shared" si="208"/>
        <v>0</v>
      </c>
      <c r="BJ221" s="27">
        <f t="shared" si="208"/>
        <v>0</v>
      </c>
      <c r="BK221" s="27">
        <f t="shared" si="208"/>
        <v>0</v>
      </c>
      <c r="BL221" s="27">
        <f t="shared" si="208"/>
        <v>0</v>
      </c>
      <c r="BM221" s="27">
        <f t="shared" si="208"/>
        <v>0</v>
      </c>
    </row>
    <row r="222" spans="2:65" x14ac:dyDescent="0.25">
      <c r="B222" t="str">
        <f t="shared" ref="B222:C226" si="209">+B207</f>
        <v>IMPIANTI E MACCHINARI</v>
      </c>
      <c r="C222" s="58">
        <f t="shared" si="209"/>
        <v>0.1</v>
      </c>
      <c r="F222" s="27"/>
      <c r="G222" s="27"/>
      <c r="H222" s="27"/>
      <c r="I222" s="27"/>
      <c r="J222" s="27"/>
      <c r="K222" s="27"/>
      <c r="L222" s="27"/>
      <c r="M222" s="27"/>
      <c r="N222" s="27"/>
      <c r="O222" s="27"/>
      <c r="P222" s="27"/>
      <c r="Q222" s="27"/>
      <c r="R222" s="27">
        <f>+IF(Q229=$R$6,0,1)*(SUM($R$6)*$C222)/12</f>
        <v>0</v>
      </c>
      <c r="S222" s="27">
        <f t="shared" ref="S222:BM222" si="210">+IF(R229=$R$6,0,1)*(SUM($R$6)*$C222)/12</f>
        <v>0</v>
      </c>
      <c r="T222" s="27">
        <f t="shared" si="210"/>
        <v>0</v>
      </c>
      <c r="U222" s="27">
        <f t="shared" si="210"/>
        <v>0</v>
      </c>
      <c r="V222" s="27">
        <f t="shared" si="210"/>
        <v>0</v>
      </c>
      <c r="W222" s="27">
        <f t="shared" si="210"/>
        <v>0</v>
      </c>
      <c r="X222" s="27">
        <f t="shared" si="210"/>
        <v>0</v>
      </c>
      <c r="Y222" s="27">
        <f t="shared" si="210"/>
        <v>0</v>
      </c>
      <c r="Z222" s="27">
        <f t="shared" si="210"/>
        <v>0</v>
      </c>
      <c r="AA222" s="27">
        <f t="shared" si="210"/>
        <v>0</v>
      </c>
      <c r="AB222" s="27">
        <f t="shared" si="210"/>
        <v>0</v>
      </c>
      <c r="AC222" s="27">
        <f t="shared" si="210"/>
        <v>0</v>
      </c>
      <c r="AD222" s="27">
        <f t="shared" si="210"/>
        <v>0</v>
      </c>
      <c r="AE222" s="27">
        <f t="shared" si="210"/>
        <v>0</v>
      </c>
      <c r="AF222" s="27">
        <f t="shared" si="210"/>
        <v>0</v>
      </c>
      <c r="AG222" s="27">
        <f t="shared" si="210"/>
        <v>0</v>
      </c>
      <c r="AH222" s="27">
        <f t="shared" si="210"/>
        <v>0</v>
      </c>
      <c r="AI222" s="27">
        <f t="shared" si="210"/>
        <v>0</v>
      </c>
      <c r="AJ222" s="27">
        <f t="shared" si="210"/>
        <v>0</v>
      </c>
      <c r="AK222" s="27">
        <f t="shared" si="210"/>
        <v>0</v>
      </c>
      <c r="AL222" s="27">
        <f t="shared" si="210"/>
        <v>0</v>
      </c>
      <c r="AM222" s="27">
        <f t="shared" si="210"/>
        <v>0</v>
      </c>
      <c r="AN222" s="27">
        <f t="shared" si="210"/>
        <v>0</v>
      </c>
      <c r="AO222" s="27">
        <f t="shared" si="210"/>
        <v>0</v>
      </c>
      <c r="AP222" s="27">
        <f t="shared" si="210"/>
        <v>0</v>
      </c>
      <c r="AQ222" s="27">
        <f t="shared" si="210"/>
        <v>0</v>
      </c>
      <c r="AR222" s="27">
        <f t="shared" si="210"/>
        <v>0</v>
      </c>
      <c r="AS222" s="27">
        <f t="shared" si="210"/>
        <v>0</v>
      </c>
      <c r="AT222" s="27">
        <f t="shared" si="210"/>
        <v>0</v>
      </c>
      <c r="AU222" s="27">
        <f t="shared" si="210"/>
        <v>0</v>
      </c>
      <c r="AV222" s="27">
        <f t="shared" si="210"/>
        <v>0</v>
      </c>
      <c r="AW222" s="27">
        <f t="shared" si="210"/>
        <v>0</v>
      </c>
      <c r="AX222" s="27">
        <f t="shared" si="210"/>
        <v>0</v>
      </c>
      <c r="AY222" s="27">
        <f t="shared" si="210"/>
        <v>0</v>
      </c>
      <c r="AZ222" s="27">
        <f t="shared" si="210"/>
        <v>0</v>
      </c>
      <c r="BA222" s="27">
        <f t="shared" si="210"/>
        <v>0</v>
      </c>
      <c r="BB222" s="27">
        <f t="shared" si="210"/>
        <v>0</v>
      </c>
      <c r="BC222" s="27">
        <f t="shared" si="210"/>
        <v>0</v>
      </c>
      <c r="BD222" s="27">
        <f t="shared" si="210"/>
        <v>0</v>
      </c>
      <c r="BE222" s="27">
        <f t="shared" si="210"/>
        <v>0</v>
      </c>
      <c r="BF222" s="27">
        <f t="shared" si="210"/>
        <v>0</v>
      </c>
      <c r="BG222" s="27">
        <f t="shared" si="210"/>
        <v>0</v>
      </c>
      <c r="BH222" s="27">
        <f t="shared" si="210"/>
        <v>0</v>
      </c>
      <c r="BI222" s="27">
        <f t="shared" si="210"/>
        <v>0</v>
      </c>
      <c r="BJ222" s="27">
        <f t="shared" si="210"/>
        <v>0</v>
      </c>
      <c r="BK222" s="27">
        <f t="shared" si="210"/>
        <v>0</v>
      </c>
      <c r="BL222" s="27">
        <f t="shared" si="210"/>
        <v>0</v>
      </c>
      <c r="BM222" s="27">
        <f t="shared" si="210"/>
        <v>0</v>
      </c>
    </row>
    <row r="223" spans="2:65" x14ac:dyDescent="0.25">
      <c r="B223" t="str">
        <f t="shared" si="209"/>
        <v>ATTREZZATURE IND.LI E COMM.LI</v>
      </c>
      <c r="C223" s="58">
        <f t="shared" si="209"/>
        <v>0.2</v>
      </c>
      <c r="F223" s="27"/>
      <c r="G223" s="27"/>
      <c r="H223" s="27"/>
      <c r="I223" s="27"/>
      <c r="J223" s="27"/>
      <c r="K223" s="27"/>
      <c r="L223" s="27"/>
      <c r="M223" s="27"/>
      <c r="N223" s="27"/>
      <c r="O223" s="27"/>
      <c r="P223" s="27"/>
      <c r="Q223" s="27"/>
      <c r="R223" s="27">
        <f>+IF(Q230=$R$7,0,1)*(SUM($R$7)*$C223)/12</f>
        <v>0</v>
      </c>
      <c r="S223" s="27">
        <f t="shared" ref="S223:BM223" si="211">+IF(R230=$R$7,0,1)*(SUM($R$7)*$C223)/12</f>
        <v>0</v>
      </c>
      <c r="T223" s="27">
        <f t="shared" si="211"/>
        <v>0</v>
      </c>
      <c r="U223" s="27">
        <f t="shared" si="211"/>
        <v>0</v>
      </c>
      <c r="V223" s="27">
        <f t="shared" si="211"/>
        <v>0</v>
      </c>
      <c r="W223" s="27">
        <f t="shared" si="211"/>
        <v>0</v>
      </c>
      <c r="X223" s="27">
        <f t="shared" si="211"/>
        <v>0</v>
      </c>
      <c r="Y223" s="27">
        <f t="shared" si="211"/>
        <v>0</v>
      </c>
      <c r="Z223" s="27">
        <f t="shared" si="211"/>
        <v>0</v>
      </c>
      <c r="AA223" s="27">
        <f t="shared" si="211"/>
        <v>0</v>
      </c>
      <c r="AB223" s="27">
        <f t="shared" si="211"/>
        <v>0</v>
      </c>
      <c r="AC223" s="27">
        <f t="shared" si="211"/>
        <v>0</v>
      </c>
      <c r="AD223" s="27">
        <f t="shared" si="211"/>
        <v>0</v>
      </c>
      <c r="AE223" s="27">
        <f t="shared" si="211"/>
        <v>0</v>
      </c>
      <c r="AF223" s="27">
        <f t="shared" si="211"/>
        <v>0</v>
      </c>
      <c r="AG223" s="27">
        <f t="shared" si="211"/>
        <v>0</v>
      </c>
      <c r="AH223" s="27">
        <f t="shared" si="211"/>
        <v>0</v>
      </c>
      <c r="AI223" s="27">
        <f t="shared" si="211"/>
        <v>0</v>
      </c>
      <c r="AJ223" s="27">
        <f t="shared" si="211"/>
        <v>0</v>
      </c>
      <c r="AK223" s="27">
        <f t="shared" si="211"/>
        <v>0</v>
      </c>
      <c r="AL223" s="27">
        <f t="shared" si="211"/>
        <v>0</v>
      </c>
      <c r="AM223" s="27">
        <f t="shared" si="211"/>
        <v>0</v>
      </c>
      <c r="AN223" s="27">
        <f t="shared" si="211"/>
        <v>0</v>
      </c>
      <c r="AO223" s="27">
        <f t="shared" si="211"/>
        <v>0</v>
      </c>
      <c r="AP223" s="27">
        <f t="shared" si="211"/>
        <v>0</v>
      </c>
      <c r="AQ223" s="27">
        <f t="shared" si="211"/>
        <v>0</v>
      </c>
      <c r="AR223" s="27">
        <f t="shared" si="211"/>
        <v>0</v>
      </c>
      <c r="AS223" s="27">
        <f t="shared" si="211"/>
        <v>0</v>
      </c>
      <c r="AT223" s="27">
        <f t="shared" si="211"/>
        <v>0</v>
      </c>
      <c r="AU223" s="27">
        <f t="shared" si="211"/>
        <v>0</v>
      </c>
      <c r="AV223" s="27">
        <f t="shared" si="211"/>
        <v>0</v>
      </c>
      <c r="AW223" s="27">
        <f t="shared" si="211"/>
        <v>0</v>
      </c>
      <c r="AX223" s="27">
        <f t="shared" si="211"/>
        <v>0</v>
      </c>
      <c r="AY223" s="27">
        <f t="shared" si="211"/>
        <v>0</v>
      </c>
      <c r="AZ223" s="27">
        <f t="shared" si="211"/>
        <v>0</v>
      </c>
      <c r="BA223" s="27">
        <f t="shared" si="211"/>
        <v>0</v>
      </c>
      <c r="BB223" s="27">
        <f t="shared" si="211"/>
        <v>0</v>
      </c>
      <c r="BC223" s="27">
        <f t="shared" si="211"/>
        <v>0</v>
      </c>
      <c r="BD223" s="27">
        <f t="shared" si="211"/>
        <v>0</v>
      </c>
      <c r="BE223" s="27">
        <f t="shared" si="211"/>
        <v>0</v>
      </c>
      <c r="BF223" s="27">
        <f t="shared" si="211"/>
        <v>0</v>
      </c>
      <c r="BG223" s="27">
        <f t="shared" si="211"/>
        <v>0</v>
      </c>
      <c r="BH223" s="27">
        <f t="shared" si="211"/>
        <v>0</v>
      </c>
      <c r="BI223" s="27">
        <f t="shared" si="211"/>
        <v>0</v>
      </c>
      <c r="BJ223" s="27">
        <f t="shared" si="211"/>
        <v>0</v>
      </c>
      <c r="BK223" s="27">
        <f t="shared" si="211"/>
        <v>0</v>
      </c>
      <c r="BL223" s="27">
        <f t="shared" si="211"/>
        <v>0</v>
      </c>
      <c r="BM223" s="27">
        <f t="shared" si="211"/>
        <v>0</v>
      </c>
    </row>
    <row r="224" spans="2:65" x14ac:dyDescent="0.25">
      <c r="B224" t="str">
        <f t="shared" si="209"/>
        <v>COSTI D'IMPIANTO E AMPLIAMENTO</v>
      </c>
      <c r="C224" s="58">
        <f t="shared" si="209"/>
        <v>0.5</v>
      </c>
      <c r="F224" s="27"/>
      <c r="G224" s="27"/>
      <c r="H224" s="27"/>
      <c r="I224" s="27"/>
      <c r="J224" s="27"/>
      <c r="K224" s="27"/>
      <c r="L224" s="27"/>
      <c r="M224" s="27"/>
      <c r="N224" s="27"/>
      <c r="O224" s="27"/>
      <c r="P224" s="27"/>
      <c r="Q224" s="27"/>
      <c r="R224" s="27">
        <f>+IF(Q231=$R$8,0,1)*(SUM($R$8)*$C224)/12</f>
        <v>0</v>
      </c>
      <c r="S224" s="27">
        <f t="shared" ref="S224:BM224" si="212">+IF(R231=$R$8,0,1)*(SUM($R$8)*$C224)/12</f>
        <v>0</v>
      </c>
      <c r="T224" s="27">
        <f t="shared" si="212"/>
        <v>0</v>
      </c>
      <c r="U224" s="27">
        <f t="shared" si="212"/>
        <v>0</v>
      </c>
      <c r="V224" s="27">
        <f t="shared" si="212"/>
        <v>0</v>
      </c>
      <c r="W224" s="27">
        <f t="shared" si="212"/>
        <v>0</v>
      </c>
      <c r="X224" s="27">
        <f t="shared" si="212"/>
        <v>0</v>
      </c>
      <c r="Y224" s="27">
        <f t="shared" si="212"/>
        <v>0</v>
      </c>
      <c r="Z224" s="27">
        <f t="shared" si="212"/>
        <v>0</v>
      </c>
      <c r="AA224" s="27">
        <f t="shared" si="212"/>
        <v>0</v>
      </c>
      <c r="AB224" s="27">
        <f t="shared" si="212"/>
        <v>0</v>
      </c>
      <c r="AC224" s="27">
        <f t="shared" si="212"/>
        <v>0</v>
      </c>
      <c r="AD224" s="27">
        <f t="shared" si="212"/>
        <v>0</v>
      </c>
      <c r="AE224" s="27">
        <f t="shared" si="212"/>
        <v>0</v>
      </c>
      <c r="AF224" s="27">
        <f t="shared" si="212"/>
        <v>0</v>
      </c>
      <c r="AG224" s="27">
        <f t="shared" si="212"/>
        <v>0</v>
      </c>
      <c r="AH224" s="27">
        <f t="shared" si="212"/>
        <v>0</v>
      </c>
      <c r="AI224" s="27">
        <f t="shared" si="212"/>
        <v>0</v>
      </c>
      <c r="AJ224" s="27">
        <f t="shared" si="212"/>
        <v>0</v>
      </c>
      <c r="AK224" s="27">
        <f t="shared" si="212"/>
        <v>0</v>
      </c>
      <c r="AL224" s="27">
        <f t="shared" si="212"/>
        <v>0</v>
      </c>
      <c r="AM224" s="27">
        <f t="shared" si="212"/>
        <v>0</v>
      </c>
      <c r="AN224" s="27">
        <f t="shared" si="212"/>
        <v>0</v>
      </c>
      <c r="AO224" s="27">
        <f t="shared" si="212"/>
        <v>0</v>
      </c>
      <c r="AP224" s="27">
        <f t="shared" si="212"/>
        <v>0</v>
      </c>
      <c r="AQ224" s="27">
        <f t="shared" si="212"/>
        <v>0</v>
      </c>
      <c r="AR224" s="27">
        <f t="shared" si="212"/>
        <v>0</v>
      </c>
      <c r="AS224" s="27">
        <f t="shared" si="212"/>
        <v>0</v>
      </c>
      <c r="AT224" s="27">
        <f t="shared" si="212"/>
        <v>0</v>
      </c>
      <c r="AU224" s="27">
        <f t="shared" si="212"/>
        <v>0</v>
      </c>
      <c r="AV224" s="27">
        <f t="shared" si="212"/>
        <v>0</v>
      </c>
      <c r="AW224" s="27">
        <f t="shared" si="212"/>
        <v>0</v>
      </c>
      <c r="AX224" s="27">
        <f t="shared" si="212"/>
        <v>0</v>
      </c>
      <c r="AY224" s="27">
        <f t="shared" si="212"/>
        <v>0</v>
      </c>
      <c r="AZ224" s="27">
        <f t="shared" si="212"/>
        <v>0</v>
      </c>
      <c r="BA224" s="27">
        <f t="shared" si="212"/>
        <v>0</v>
      </c>
      <c r="BB224" s="27">
        <f t="shared" si="212"/>
        <v>0</v>
      </c>
      <c r="BC224" s="27">
        <f t="shared" si="212"/>
        <v>0</v>
      </c>
      <c r="BD224" s="27">
        <f t="shared" si="212"/>
        <v>0</v>
      </c>
      <c r="BE224" s="27">
        <f t="shared" si="212"/>
        <v>0</v>
      </c>
      <c r="BF224" s="27">
        <f t="shared" si="212"/>
        <v>0</v>
      </c>
      <c r="BG224" s="27">
        <f t="shared" si="212"/>
        <v>0</v>
      </c>
      <c r="BH224" s="27">
        <f t="shared" si="212"/>
        <v>0</v>
      </c>
      <c r="BI224" s="27">
        <f t="shared" si="212"/>
        <v>0</v>
      </c>
      <c r="BJ224" s="27">
        <f t="shared" si="212"/>
        <v>0</v>
      </c>
      <c r="BK224" s="27">
        <f t="shared" si="212"/>
        <v>0</v>
      </c>
      <c r="BL224" s="27">
        <f t="shared" si="212"/>
        <v>0</v>
      </c>
      <c r="BM224" s="27">
        <f t="shared" si="212"/>
        <v>0</v>
      </c>
    </row>
    <row r="225" spans="2:65" x14ac:dyDescent="0.25">
      <c r="B225" t="str">
        <f t="shared" si="209"/>
        <v>FEE D'INGRESSO</v>
      </c>
      <c r="C225" s="58">
        <f t="shared" si="209"/>
        <v>0.2</v>
      </c>
      <c r="F225" s="27"/>
      <c r="G225" s="27"/>
      <c r="H225" s="27"/>
      <c r="I225" s="27"/>
      <c r="J225" s="27"/>
      <c r="K225" s="27"/>
      <c r="L225" s="27"/>
      <c r="M225" s="27"/>
      <c r="N225" s="27"/>
      <c r="O225" s="27"/>
      <c r="P225" s="27"/>
      <c r="Q225" s="27"/>
      <c r="R225" s="27">
        <f>+IF(Q232=$R$9,0,1)*(SUM($R$9)*$C225)/12</f>
        <v>0</v>
      </c>
      <c r="S225" s="27">
        <f t="shared" ref="S225:BM225" si="213">+IF(R232=$R$9,0,1)*(SUM($R$9)*$C225)/12</f>
        <v>0</v>
      </c>
      <c r="T225" s="27">
        <f t="shared" si="213"/>
        <v>0</v>
      </c>
      <c r="U225" s="27">
        <f t="shared" si="213"/>
        <v>0</v>
      </c>
      <c r="V225" s="27">
        <f t="shared" si="213"/>
        <v>0</v>
      </c>
      <c r="W225" s="27">
        <f t="shared" si="213"/>
        <v>0</v>
      </c>
      <c r="X225" s="27">
        <f t="shared" si="213"/>
        <v>0</v>
      </c>
      <c r="Y225" s="27">
        <f t="shared" si="213"/>
        <v>0</v>
      </c>
      <c r="Z225" s="27">
        <f t="shared" si="213"/>
        <v>0</v>
      </c>
      <c r="AA225" s="27">
        <f t="shared" si="213"/>
        <v>0</v>
      </c>
      <c r="AB225" s="27">
        <f t="shared" si="213"/>
        <v>0</v>
      </c>
      <c r="AC225" s="27">
        <f t="shared" si="213"/>
        <v>0</v>
      </c>
      <c r="AD225" s="27">
        <f t="shared" si="213"/>
        <v>0</v>
      </c>
      <c r="AE225" s="27">
        <f t="shared" si="213"/>
        <v>0</v>
      </c>
      <c r="AF225" s="27">
        <f t="shared" si="213"/>
        <v>0</v>
      </c>
      <c r="AG225" s="27">
        <f t="shared" si="213"/>
        <v>0</v>
      </c>
      <c r="AH225" s="27">
        <f t="shared" si="213"/>
        <v>0</v>
      </c>
      <c r="AI225" s="27">
        <f t="shared" si="213"/>
        <v>0</v>
      </c>
      <c r="AJ225" s="27">
        <f t="shared" si="213"/>
        <v>0</v>
      </c>
      <c r="AK225" s="27">
        <f t="shared" si="213"/>
        <v>0</v>
      </c>
      <c r="AL225" s="27">
        <f t="shared" si="213"/>
        <v>0</v>
      </c>
      <c r="AM225" s="27">
        <f t="shared" si="213"/>
        <v>0</v>
      </c>
      <c r="AN225" s="27">
        <f t="shared" si="213"/>
        <v>0</v>
      </c>
      <c r="AO225" s="27">
        <f t="shared" si="213"/>
        <v>0</v>
      </c>
      <c r="AP225" s="27">
        <f t="shared" si="213"/>
        <v>0</v>
      </c>
      <c r="AQ225" s="27">
        <f t="shared" si="213"/>
        <v>0</v>
      </c>
      <c r="AR225" s="27">
        <f t="shared" si="213"/>
        <v>0</v>
      </c>
      <c r="AS225" s="27">
        <f t="shared" si="213"/>
        <v>0</v>
      </c>
      <c r="AT225" s="27">
        <f t="shared" si="213"/>
        <v>0</v>
      </c>
      <c r="AU225" s="27">
        <f t="shared" si="213"/>
        <v>0</v>
      </c>
      <c r="AV225" s="27">
        <f t="shared" si="213"/>
        <v>0</v>
      </c>
      <c r="AW225" s="27">
        <f t="shared" si="213"/>
        <v>0</v>
      </c>
      <c r="AX225" s="27">
        <f t="shared" si="213"/>
        <v>0</v>
      </c>
      <c r="AY225" s="27">
        <f t="shared" si="213"/>
        <v>0</v>
      </c>
      <c r="AZ225" s="27">
        <f t="shared" si="213"/>
        <v>0</v>
      </c>
      <c r="BA225" s="27">
        <f t="shared" si="213"/>
        <v>0</v>
      </c>
      <c r="BB225" s="27">
        <f t="shared" si="213"/>
        <v>0</v>
      </c>
      <c r="BC225" s="27">
        <f t="shared" si="213"/>
        <v>0</v>
      </c>
      <c r="BD225" s="27">
        <f t="shared" si="213"/>
        <v>0</v>
      </c>
      <c r="BE225" s="27">
        <f t="shared" si="213"/>
        <v>0</v>
      </c>
      <c r="BF225" s="27">
        <f t="shared" si="213"/>
        <v>0</v>
      </c>
      <c r="BG225" s="27">
        <f t="shared" si="213"/>
        <v>0</v>
      </c>
      <c r="BH225" s="27">
        <f t="shared" si="213"/>
        <v>0</v>
      </c>
      <c r="BI225" s="27">
        <f t="shared" si="213"/>
        <v>0</v>
      </c>
      <c r="BJ225" s="27">
        <f t="shared" si="213"/>
        <v>0</v>
      </c>
      <c r="BK225" s="27">
        <f t="shared" si="213"/>
        <v>0</v>
      </c>
      <c r="BL225" s="27">
        <f t="shared" si="213"/>
        <v>0</v>
      </c>
      <c r="BM225" s="27">
        <f t="shared" si="213"/>
        <v>0</v>
      </c>
    </row>
    <row r="226" spans="2:65" x14ac:dyDescent="0.25">
      <c r="B226" t="str">
        <f t="shared" si="209"/>
        <v>ALTRE IMM.NI IMMATERIALI</v>
      </c>
      <c r="C226" s="58">
        <f t="shared" si="209"/>
        <v>0.25</v>
      </c>
      <c r="F226" s="27"/>
      <c r="G226" s="27"/>
      <c r="H226" s="27"/>
      <c r="I226" s="27"/>
      <c r="J226" s="27"/>
      <c r="K226" s="27"/>
      <c r="L226" s="27"/>
      <c r="M226" s="27"/>
      <c r="N226" s="27"/>
      <c r="O226" s="27"/>
      <c r="P226" s="27"/>
      <c r="Q226" s="27"/>
      <c r="R226" s="27">
        <f>+IF(Q233=$R$10,0,1)*(SUM($R$10)*$C226)/12</f>
        <v>0</v>
      </c>
      <c r="S226" s="27">
        <f t="shared" ref="S226:BM226" si="214">+IF(R233=$R$10,0,1)*(SUM($R$10)*$C226)/12</f>
        <v>0</v>
      </c>
      <c r="T226" s="27">
        <f t="shared" si="214"/>
        <v>0</v>
      </c>
      <c r="U226" s="27">
        <f t="shared" si="214"/>
        <v>0</v>
      </c>
      <c r="V226" s="27">
        <f t="shared" si="214"/>
        <v>0</v>
      </c>
      <c r="W226" s="27">
        <f t="shared" si="214"/>
        <v>0</v>
      </c>
      <c r="X226" s="27">
        <f t="shared" si="214"/>
        <v>0</v>
      </c>
      <c r="Y226" s="27">
        <f t="shared" si="214"/>
        <v>0</v>
      </c>
      <c r="Z226" s="27">
        <f t="shared" si="214"/>
        <v>0</v>
      </c>
      <c r="AA226" s="27">
        <f t="shared" si="214"/>
        <v>0</v>
      </c>
      <c r="AB226" s="27">
        <f t="shared" si="214"/>
        <v>0</v>
      </c>
      <c r="AC226" s="27">
        <f t="shared" si="214"/>
        <v>0</v>
      </c>
      <c r="AD226" s="27">
        <f t="shared" si="214"/>
        <v>0</v>
      </c>
      <c r="AE226" s="27">
        <f t="shared" si="214"/>
        <v>0</v>
      </c>
      <c r="AF226" s="27">
        <f t="shared" si="214"/>
        <v>0</v>
      </c>
      <c r="AG226" s="27">
        <f t="shared" si="214"/>
        <v>0</v>
      </c>
      <c r="AH226" s="27">
        <f t="shared" si="214"/>
        <v>0</v>
      </c>
      <c r="AI226" s="27">
        <f t="shared" si="214"/>
        <v>0</v>
      </c>
      <c r="AJ226" s="27">
        <f t="shared" si="214"/>
        <v>0</v>
      </c>
      <c r="AK226" s="27">
        <f t="shared" si="214"/>
        <v>0</v>
      </c>
      <c r="AL226" s="27">
        <f t="shared" si="214"/>
        <v>0</v>
      </c>
      <c r="AM226" s="27">
        <f t="shared" si="214"/>
        <v>0</v>
      </c>
      <c r="AN226" s="27">
        <f t="shared" si="214"/>
        <v>0</v>
      </c>
      <c r="AO226" s="27">
        <f t="shared" si="214"/>
        <v>0</v>
      </c>
      <c r="AP226" s="27">
        <f t="shared" si="214"/>
        <v>0</v>
      </c>
      <c r="AQ226" s="27">
        <f t="shared" si="214"/>
        <v>0</v>
      </c>
      <c r="AR226" s="27">
        <f t="shared" si="214"/>
        <v>0</v>
      </c>
      <c r="AS226" s="27">
        <f t="shared" si="214"/>
        <v>0</v>
      </c>
      <c r="AT226" s="27">
        <f t="shared" si="214"/>
        <v>0</v>
      </c>
      <c r="AU226" s="27">
        <f t="shared" si="214"/>
        <v>0</v>
      </c>
      <c r="AV226" s="27">
        <f t="shared" si="214"/>
        <v>0</v>
      </c>
      <c r="AW226" s="27">
        <f t="shared" si="214"/>
        <v>0</v>
      </c>
      <c r="AX226" s="27">
        <f t="shared" si="214"/>
        <v>0</v>
      </c>
      <c r="AY226" s="27">
        <f t="shared" si="214"/>
        <v>0</v>
      </c>
      <c r="AZ226" s="27">
        <f t="shared" si="214"/>
        <v>0</v>
      </c>
      <c r="BA226" s="27">
        <f t="shared" si="214"/>
        <v>0</v>
      </c>
      <c r="BB226" s="27">
        <f t="shared" si="214"/>
        <v>0</v>
      </c>
      <c r="BC226" s="27">
        <f t="shared" si="214"/>
        <v>0</v>
      </c>
      <c r="BD226" s="27">
        <f t="shared" si="214"/>
        <v>0</v>
      </c>
      <c r="BE226" s="27">
        <f t="shared" si="214"/>
        <v>0</v>
      </c>
      <c r="BF226" s="27">
        <f t="shared" si="214"/>
        <v>0</v>
      </c>
      <c r="BG226" s="27">
        <f t="shared" si="214"/>
        <v>0</v>
      </c>
      <c r="BH226" s="27">
        <f t="shared" si="214"/>
        <v>0</v>
      </c>
      <c r="BI226" s="27">
        <f t="shared" si="214"/>
        <v>0</v>
      </c>
      <c r="BJ226" s="27">
        <f t="shared" si="214"/>
        <v>0</v>
      </c>
      <c r="BK226" s="27">
        <f t="shared" si="214"/>
        <v>0</v>
      </c>
      <c r="BL226" s="27">
        <f t="shared" si="214"/>
        <v>0</v>
      </c>
      <c r="BM226" s="27">
        <f t="shared" si="214"/>
        <v>0</v>
      </c>
    </row>
    <row r="227" spans="2:65" ht="30" x14ac:dyDescent="0.25">
      <c r="C227" s="57"/>
      <c r="F227" s="57" t="s">
        <v>161</v>
      </c>
      <c r="G227" s="57" t="s">
        <v>161</v>
      </c>
      <c r="H227" s="57" t="s">
        <v>161</v>
      </c>
      <c r="I227" s="57" t="s">
        <v>161</v>
      </c>
      <c r="J227" s="57" t="s">
        <v>161</v>
      </c>
      <c r="K227" s="57" t="s">
        <v>161</v>
      </c>
      <c r="L227" s="57" t="s">
        <v>161</v>
      </c>
      <c r="M227" s="57" t="s">
        <v>161</v>
      </c>
      <c r="N227" s="57" t="s">
        <v>161</v>
      </c>
      <c r="O227" s="57" t="s">
        <v>161</v>
      </c>
      <c r="P227" s="57" t="s">
        <v>161</v>
      </c>
      <c r="Q227" s="57" t="s">
        <v>161</v>
      </c>
      <c r="R227" s="57" t="s">
        <v>161</v>
      </c>
      <c r="S227" s="57" t="s">
        <v>161</v>
      </c>
      <c r="T227" s="57" t="s">
        <v>161</v>
      </c>
      <c r="U227" s="57" t="s">
        <v>161</v>
      </c>
      <c r="V227" s="57" t="s">
        <v>161</v>
      </c>
      <c r="W227" s="57" t="s">
        <v>161</v>
      </c>
      <c r="X227" s="57" t="s">
        <v>161</v>
      </c>
      <c r="Y227" s="57" t="s">
        <v>161</v>
      </c>
      <c r="Z227" s="57" t="s">
        <v>161</v>
      </c>
      <c r="AA227" s="57" t="s">
        <v>161</v>
      </c>
      <c r="AB227" s="57" t="s">
        <v>161</v>
      </c>
      <c r="AC227" s="57" t="s">
        <v>161</v>
      </c>
      <c r="AD227" s="57" t="s">
        <v>161</v>
      </c>
      <c r="AE227" s="57" t="s">
        <v>161</v>
      </c>
      <c r="AF227" s="57" t="s">
        <v>161</v>
      </c>
      <c r="AG227" s="57" t="s">
        <v>161</v>
      </c>
      <c r="AH227" s="57" t="s">
        <v>161</v>
      </c>
      <c r="AI227" s="57" t="s">
        <v>161</v>
      </c>
      <c r="AJ227" s="57" t="s">
        <v>161</v>
      </c>
      <c r="AK227" s="57" t="s">
        <v>161</v>
      </c>
      <c r="AL227" s="57" t="s">
        <v>161</v>
      </c>
      <c r="AM227" s="57" t="s">
        <v>161</v>
      </c>
      <c r="AN227" s="57" t="s">
        <v>161</v>
      </c>
      <c r="AO227" s="57" t="s">
        <v>161</v>
      </c>
      <c r="AP227" s="57" t="s">
        <v>161</v>
      </c>
      <c r="AQ227" s="57" t="s">
        <v>161</v>
      </c>
      <c r="AR227" s="57" t="s">
        <v>161</v>
      </c>
      <c r="AS227" s="57" t="s">
        <v>161</v>
      </c>
      <c r="AT227" s="57" t="s">
        <v>161</v>
      </c>
      <c r="AU227" s="57" t="s">
        <v>161</v>
      </c>
      <c r="AV227" s="57" t="s">
        <v>161</v>
      </c>
      <c r="AW227" s="57" t="s">
        <v>161</v>
      </c>
      <c r="AX227" s="57" t="s">
        <v>161</v>
      </c>
      <c r="AY227" s="57" t="s">
        <v>161</v>
      </c>
      <c r="AZ227" s="57" t="s">
        <v>161</v>
      </c>
      <c r="BA227" s="57" t="s">
        <v>161</v>
      </c>
      <c r="BB227" s="57" t="s">
        <v>161</v>
      </c>
      <c r="BC227" s="57" t="s">
        <v>161</v>
      </c>
      <c r="BD227" s="57" t="s">
        <v>161</v>
      </c>
      <c r="BE227" s="57" t="s">
        <v>161</v>
      </c>
      <c r="BF227" s="57" t="s">
        <v>161</v>
      </c>
      <c r="BG227" s="57" t="s">
        <v>161</v>
      </c>
      <c r="BH227" s="57" t="s">
        <v>161</v>
      </c>
      <c r="BI227" s="57" t="s">
        <v>161</v>
      </c>
      <c r="BJ227" s="57" t="s">
        <v>161</v>
      </c>
      <c r="BK227" s="57" t="s">
        <v>161</v>
      </c>
      <c r="BL227" s="57" t="s">
        <v>161</v>
      </c>
      <c r="BM227" s="57" t="s">
        <v>161</v>
      </c>
    </row>
    <row r="228" spans="2:65" x14ac:dyDescent="0.25">
      <c r="B228" t="str">
        <f>+B221</f>
        <v>FABBRICATI</v>
      </c>
      <c r="C228" s="58"/>
      <c r="F228" s="27"/>
      <c r="G228" s="27"/>
      <c r="H228" s="27"/>
      <c r="I228" s="27"/>
      <c r="J228" s="27"/>
      <c r="K228" s="27"/>
      <c r="L228" s="27"/>
      <c r="M228" s="27"/>
      <c r="N228" s="27"/>
      <c r="O228" s="27"/>
      <c r="P228" s="27"/>
      <c r="Q228" s="27"/>
      <c r="R228" s="27">
        <f t="shared" ref="R228:BM233" si="215">+Q228+R221</f>
        <v>0</v>
      </c>
      <c r="S228" s="27">
        <f t="shared" si="215"/>
        <v>0</v>
      </c>
      <c r="T228" s="27">
        <f t="shared" si="215"/>
        <v>0</v>
      </c>
      <c r="U228" s="27">
        <f t="shared" si="215"/>
        <v>0</v>
      </c>
      <c r="V228" s="27">
        <f t="shared" si="215"/>
        <v>0</v>
      </c>
      <c r="W228" s="27">
        <f t="shared" si="215"/>
        <v>0</v>
      </c>
      <c r="X228" s="27">
        <f t="shared" si="215"/>
        <v>0</v>
      </c>
      <c r="Y228" s="27">
        <f t="shared" si="215"/>
        <v>0</v>
      </c>
      <c r="Z228" s="27">
        <f t="shared" si="215"/>
        <v>0</v>
      </c>
      <c r="AA228" s="27">
        <f t="shared" si="215"/>
        <v>0</v>
      </c>
      <c r="AB228" s="27">
        <f t="shared" si="215"/>
        <v>0</v>
      </c>
      <c r="AC228" s="27">
        <f t="shared" si="215"/>
        <v>0</v>
      </c>
      <c r="AD228" s="27">
        <f t="shared" si="215"/>
        <v>0</v>
      </c>
      <c r="AE228" s="27">
        <f t="shared" si="215"/>
        <v>0</v>
      </c>
      <c r="AF228" s="27">
        <f t="shared" si="215"/>
        <v>0</v>
      </c>
      <c r="AG228" s="27">
        <f t="shared" si="215"/>
        <v>0</v>
      </c>
      <c r="AH228" s="27">
        <f t="shared" si="215"/>
        <v>0</v>
      </c>
      <c r="AI228" s="27">
        <f t="shared" si="215"/>
        <v>0</v>
      </c>
      <c r="AJ228" s="27">
        <f t="shared" si="215"/>
        <v>0</v>
      </c>
      <c r="AK228" s="27">
        <f t="shared" si="215"/>
        <v>0</v>
      </c>
      <c r="AL228" s="27">
        <f t="shared" si="215"/>
        <v>0</v>
      </c>
      <c r="AM228" s="27">
        <f t="shared" si="215"/>
        <v>0</v>
      </c>
      <c r="AN228" s="27">
        <f t="shared" si="215"/>
        <v>0</v>
      </c>
      <c r="AO228" s="27">
        <f t="shared" si="215"/>
        <v>0</v>
      </c>
      <c r="AP228" s="27">
        <f t="shared" si="215"/>
        <v>0</v>
      </c>
      <c r="AQ228" s="27">
        <f t="shared" si="215"/>
        <v>0</v>
      </c>
      <c r="AR228" s="27">
        <f t="shared" si="215"/>
        <v>0</v>
      </c>
      <c r="AS228" s="27">
        <f t="shared" si="215"/>
        <v>0</v>
      </c>
      <c r="AT228" s="27">
        <f t="shared" si="215"/>
        <v>0</v>
      </c>
      <c r="AU228" s="27">
        <f t="shared" si="215"/>
        <v>0</v>
      </c>
      <c r="AV228" s="27">
        <f t="shared" si="215"/>
        <v>0</v>
      </c>
      <c r="AW228" s="27">
        <f t="shared" si="215"/>
        <v>0</v>
      </c>
      <c r="AX228" s="27">
        <f t="shared" si="215"/>
        <v>0</v>
      </c>
      <c r="AY228" s="27">
        <f t="shared" si="215"/>
        <v>0</v>
      </c>
      <c r="AZ228" s="27">
        <f t="shared" si="215"/>
        <v>0</v>
      </c>
      <c r="BA228" s="27">
        <f t="shared" si="215"/>
        <v>0</v>
      </c>
      <c r="BB228" s="27">
        <f t="shared" si="215"/>
        <v>0</v>
      </c>
      <c r="BC228" s="27">
        <f t="shared" si="215"/>
        <v>0</v>
      </c>
      <c r="BD228" s="27">
        <f t="shared" si="215"/>
        <v>0</v>
      </c>
      <c r="BE228" s="27">
        <f t="shared" si="215"/>
        <v>0</v>
      </c>
      <c r="BF228" s="27">
        <f t="shared" si="215"/>
        <v>0</v>
      </c>
      <c r="BG228" s="27">
        <f t="shared" si="215"/>
        <v>0</v>
      </c>
      <c r="BH228" s="27">
        <f t="shared" si="215"/>
        <v>0</v>
      </c>
      <c r="BI228" s="27">
        <f t="shared" si="215"/>
        <v>0</v>
      </c>
      <c r="BJ228" s="27">
        <f t="shared" si="215"/>
        <v>0</v>
      </c>
      <c r="BK228" s="27">
        <f t="shared" si="215"/>
        <v>0</v>
      </c>
      <c r="BL228" s="27">
        <f t="shared" si="215"/>
        <v>0</v>
      </c>
      <c r="BM228" s="27">
        <f t="shared" si="215"/>
        <v>0</v>
      </c>
    </row>
    <row r="229" spans="2:65" x14ac:dyDescent="0.25">
      <c r="B229" t="str">
        <f t="shared" ref="B229:B232" si="216">+B222</f>
        <v>IMPIANTI E MACCHINARI</v>
      </c>
      <c r="C229" s="58"/>
      <c r="F229" s="27"/>
      <c r="G229" s="27"/>
      <c r="H229" s="27"/>
      <c r="I229" s="27"/>
      <c r="J229" s="27"/>
      <c r="K229" s="27"/>
      <c r="L229" s="27"/>
      <c r="M229" s="27"/>
      <c r="N229" s="27"/>
      <c r="O229" s="27"/>
      <c r="P229" s="27"/>
      <c r="Q229" s="27"/>
      <c r="R229" s="27">
        <f t="shared" si="215"/>
        <v>0</v>
      </c>
      <c r="S229" s="27">
        <f t="shared" si="215"/>
        <v>0</v>
      </c>
      <c r="T229" s="27">
        <f t="shared" si="215"/>
        <v>0</v>
      </c>
      <c r="U229" s="27">
        <f t="shared" si="215"/>
        <v>0</v>
      </c>
      <c r="V229" s="27">
        <f t="shared" si="215"/>
        <v>0</v>
      </c>
      <c r="W229" s="27">
        <f t="shared" si="215"/>
        <v>0</v>
      </c>
      <c r="X229" s="27">
        <f t="shared" si="215"/>
        <v>0</v>
      </c>
      <c r="Y229" s="27">
        <f t="shared" si="215"/>
        <v>0</v>
      </c>
      <c r="Z229" s="27">
        <f t="shared" si="215"/>
        <v>0</v>
      </c>
      <c r="AA229" s="27">
        <f t="shared" si="215"/>
        <v>0</v>
      </c>
      <c r="AB229" s="27">
        <f t="shared" si="215"/>
        <v>0</v>
      </c>
      <c r="AC229" s="27">
        <f t="shared" si="215"/>
        <v>0</v>
      </c>
      <c r="AD229" s="27">
        <f t="shared" si="215"/>
        <v>0</v>
      </c>
      <c r="AE229" s="27">
        <f t="shared" si="215"/>
        <v>0</v>
      </c>
      <c r="AF229" s="27">
        <f t="shared" si="215"/>
        <v>0</v>
      </c>
      <c r="AG229" s="27">
        <f t="shared" si="215"/>
        <v>0</v>
      </c>
      <c r="AH229" s="27">
        <f t="shared" si="215"/>
        <v>0</v>
      </c>
      <c r="AI229" s="27">
        <f t="shared" si="215"/>
        <v>0</v>
      </c>
      <c r="AJ229" s="27">
        <f t="shared" si="215"/>
        <v>0</v>
      </c>
      <c r="AK229" s="27">
        <f t="shared" si="215"/>
        <v>0</v>
      </c>
      <c r="AL229" s="27">
        <f t="shared" si="215"/>
        <v>0</v>
      </c>
      <c r="AM229" s="27">
        <f t="shared" si="215"/>
        <v>0</v>
      </c>
      <c r="AN229" s="27">
        <f t="shared" si="215"/>
        <v>0</v>
      </c>
      <c r="AO229" s="27">
        <f t="shared" si="215"/>
        <v>0</v>
      </c>
      <c r="AP229" s="27">
        <f t="shared" si="215"/>
        <v>0</v>
      </c>
      <c r="AQ229" s="27">
        <f t="shared" si="215"/>
        <v>0</v>
      </c>
      <c r="AR229" s="27">
        <f t="shared" si="215"/>
        <v>0</v>
      </c>
      <c r="AS229" s="27">
        <f t="shared" si="215"/>
        <v>0</v>
      </c>
      <c r="AT229" s="27">
        <f t="shared" si="215"/>
        <v>0</v>
      </c>
      <c r="AU229" s="27">
        <f t="shared" si="215"/>
        <v>0</v>
      </c>
      <c r="AV229" s="27">
        <f t="shared" si="215"/>
        <v>0</v>
      </c>
      <c r="AW229" s="27">
        <f t="shared" si="215"/>
        <v>0</v>
      </c>
      <c r="AX229" s="27">
        <f t="shared" si="215"/>
        <v>0</v>
      </c>
      <c r="AY229" s="27">
        <f t="shared" si="215"/>
        <v>0</v>
      </c>
      <c r="AZ229" s="27">
        <f t="shared" si="215"/>
        <v>0</v>
      </c>
      <c r="BA229" s="27">
        <f t="shared" si="215"/>
        <v>0</v>
      </c>
      <c r="BB229" s="27">
        <f t="shared" si="215"/>
        <v>0</v>
      </c>
      <c r="BC229" s="27">
        <f t="shared" si="215"/>
        <v>0</v>
      </c>
      <c r="BD229" s="27">
        <f t="shared" si="215"/>
        <v>0</v>
      </c>
      <c r="BE229" s="27">
        <f t="shared" si="215"/>
        <v>0</v>
      </c>
      <c r="BF229" s="27">
        <f t="shared" si="215"/>
        <v>0</v>
      </c>
      <c r="BG229" s="27">
        <f t="shared" si="215"/>
        <v>0</v>
      </c>
      <c r="BH229" s="27">
        <f t="shared" si="215"/>
        <v>0</v>
      </c>
      <c r="BI229" s="27">
        <f t="shared" si="215"/>
        <v>0</v>
      </c>
      <c r="BJ229" s="27">
        <f t="shared" si="215"/>
        <v>0</v>
      </c>
      <c r="BK229" s="27">
        <f t="shared" si="215"/>
        <v>0</v>
      </c>
      <c r="BL229" s="27">
        <f t="shared" si="215"/>
        <v>0</v>
      </c>
      <c r="BM229" s="27">
        <f t="shared" si="215"/>
        <v>0</v>
      </c>
    </row>
    <row r="230" spans="2:65" x14ac:dyDescent="0.25">
      <c r="B230" t="str">
        <f t="shared" si="216"/>
        <v>ATTREZZATURE IND.LI E COMM.LI</v>
      </c>
      <c r="C230" s="58"/>
      <c r="F230" s="27"/>
      <c r="G230" s="27"/>
      <c r="H230" s="27"/>
      <c r="I230" s="27"/>
      <c r="J230" s="27"/>
      <c r="K230" s="27"/>
      <c r="L230" s="27"/>
      <c r="M230" s="27"/>
      <c r="N230" s="27"/>
      <c r="O230" s="27"/>
      <c r="P230" s="27"/>
      <c r="Q230" s="27"/>
      <c r="R230" s="27">
        <f t="shared" si="215"/>
        <v>0</v>
      </c>
      <c r="S230" s="27">
        <f t="shared" si="215"/>
        <v>0</v>
      </c>
      <c r="T230" s="27">
        <f t="shared" si="215"/>
        <v>0</v>
      </c>
      <c r="U230" s="27">
        <f t="shared" si="215"/>
        <v>0</v>
      </c>
      <c r="V230" s="27">
        <f t="shared" si="215"/>
        <v>0</v>
      </c>
      <c r="W230" s="27">
        <f t="shared" si="215"/>
        <v>0</v>
      </c>
      <c r="X230" s="27">
        <f t="shared" si="215"/>
        <v>0</v>
      </c>
      <c r="Y230" s="27">
        <f t="shared" si="215"/>
        <v>0</v>
      </c>
      <c r="Z230" s="27">
        <f t="shared" si="215"/>
        <v>0</v>
      </c>
      <c r="AA230" s="27">
        <f t="shared" si="215"/>
        <v>0</v>
      </c>
      <c r="AB230" s="27">
        <f t="shared" si="215"/>
        <v>0</v>
      </c>
      <c r="AC230" s="27">
        <f t="shared" si="215"/>
        <v>0</v>
      </c>
      <c r="AD230" s="27">
        <f t="shared" si="215"/>
        <v>0</v>
      </c>
      <c r="AE230" s="27">
        <f t="shared" si="215"/>
        <v>0</v>
      </c>
      <c r="AF230" s="27">
        <f t="shared" si="215"/>
        <v>0</v>
      </c>
      <c r="AG230" s="27">
        <f t="shared" si="215"/>
        <v>0</v>
      </c>
      <c r="AH230" s="27">
        <f t="shared" si="215"/>
        <v>0</v>
      </c>
      <c r="AI230" s="27">
        <f t="shared" si="215"/>
        <v>0</v>
      </c>
      <c r="AJ230" s="27">
        <f t="shared" si="215"/>
        <v>0</v>
      </c>
      <c r="AK230" s="27">
        <f t="shared" si="215"/>
        <v>0</v>
      </c>
      <c r="AL230" s="27">
        <f t="shared" si="215"/>
        <v>0</v>
      </c>
      <c r="AM230" s="27">
        <f t="shared" si="215"/>
        <v>0</v>
      </c>
      <c r="AN230" s="27">
        <f t="shared" si="215"/>
        <v>0</v>
      </c>
      <c r="AO230" s="27">
        <f t="shared" si="215"/>
        <v>0</v>
      </c>
      <c r="AP230" s="27">
        <f t="shared" si="215"/>
        <v>0</v>
      </c>
      <c r="AQ230" s="27">
        <f t="shared" si="215"/>
        <v>0</v>
      </c>
      <c r="AR230" s="27">
        <f t="shared" si="215"/>
        <v>0</v>
      </c>
      <c r="AS230" s="27">
        <f t="shared" si="215"/>
        <v>0</v>
      </c>
      <c r="AT230" s="27">
        <f t="shared" si="215"/>
        <v>0</v>
      </c>
      <c r="AU230" s="27">
        <f t="shared" si="215"/>
        <v>0</v>
      </c>
      <c r="AV230" s="27">
        <f t="shared" si="215"/>
        <v>0</v>
      </c>
      <c r="AW230" s="27">
        <f t="shared" si="215"/>
        <v>0</v>
      </c>
      <c r="AX230" s="27">
        <f t="shared" si="215"/>
        <v>0</v>
      </c>
      <c r="AY230" s="27">
        <f t="shared" si="215"/>
        <v>0</v>
      </c>
      <c r="AZ230" s="27">
        <f t="shared" si="215"/>
        <v>0</v>
      </c>
      <c r="BA230" s="27">
        <f t="shared" si="215"/>
        <v>0</v>
      </c>
      <c r="BB230" s="27">
        <f t="shared" si="215"/>
        <v>0</v>
      </c>
      <c r="BC230" s="27">
        <f t="shared" si="215"/>
        <v>0</v>
      </c>
      <c r="BD230" s="27">
        <f t="shared" si="215"/>
        <v>0</v>
      </c>
      <c r="BE230" s="27">
        <f t="shared" si="215"/>
        <v>0</v>
      </c>
      <c r="BF230" s="27">
        <f t="shared" si="215"/>
        <v>0</v>
      </c>
      <c r="BG230" s="27">
        <f t="shared" si="215"/>
        <v>0</v>
      </c>
      <c r="BH230" s="27">
        <f t="shared" si="215"/>
        <v>0</v>
      </c>
      <c r="BI230" s="27">
        <f t="shared" si="215"/>
        <v>0</v>
      </c>
      <c r="BJ230" s="27">
        <f t="shared" si="215"/>
        <v>0</v>
      </c>
      <c r="BK230" s="27">
        <f t="shared" si="215"/>
        <v>0</v>
      </c>
      <c r="BL230" s="27">
        <f t="shared" si="215"/>
        <v>0</v>
      </c>
      <c r="BM230" s="27">
        <f t="shared" si="215"/>
        <v>0</v>
      </c>
    </row>
    <row r="231" spans="2:65" x14ac:dyDescent="0.25">
      <c r="B231" t="str">
        <f t="shared" si="216"/>
        <v>COSTI D'IMPIANTO E AMPLIAMENTO</v>
      </c>
      <c r="C231" s="58"/>
      <c r="F231" s="27"/>
      <c r="G231" s="27"/>
      <c r="H231" s="27"/>
      <c r="I231" s="27"/>
      <c r="J231" s="27"/>
      <c r="K231" s="27"/>
      <c r="L231" s="27"/>
      <c r="M231" s="27"/>
      <c r="N231" s="27"/>
      <c r="O231" s="27"/>
      <c r="P231" s="27"/>
      <c r="Q231" s="27"/>
      <c r="R231" s="27">
        <f t="shared" si="215"/>
        <v>0</v>
      </c>
      <c r="S231" s="27">
        <f t="shared" si="215"/>
        <v>0</v>
      </c>
      <c r="T231" s="27">
        <f t="shared" si="215"/>
        <v>0</v>
      </c>
      <c r="U231" s="27">
        <f t="shared" si="215"/>
        <v>0</v>
      </c>
      <c r="V231" s="27">
        <f t="shared" si="215"/>
        <v>0</v>
      </c>
      <c r="W231" s="27">
        <f t="shared" si="215"/>
        <v>0</v>
      </c>
      <c r="X231" s="27">
        <f t="shared" si="215"/>
        <v>0</v>
      </c>
      <c r="Y231" s="27">
        <f t="shared" si="215"/>
        <v>0</v>
      </c>
      <c r="Z231" s="27">
        <f t="shared" si="215"/>
        <v>0</v>
      </c>
      <c r="AA231" s="27">
        <f t="shared" si="215"/>
        <v>0</v>
      </c>
      <c r="AB231" s="27">
        <f t="shared" si="215"/>
        <v>0</v>
      </c>
      <c r="AC231" s="27">
        <f t="shared" si="215"/>
        <v>0</v>
      </c>
      <c r="AD231" s="27">
        <f t="shared" si="215"/>
        <v>0</v>
      </c>
      <c r="AE231" s="27">
        <f t="shared" si="215"/>
        <v>0</v>
      </c>
      <c r="AF231" s="27">
        <f t="shared" si="215"/>
        <v>0</v>
      </c>
      <c r="AG231" s="27">
        <f t="shared" si="215"/>
        <v>0</v>
      </c>
      <c r="AH231" s="27">
        <f t="shared" si="215"/>
        <v>0</v>
      </c>
      <c r="AI231" s="27">
        <f t="shared" si="215"/>
        <v>0</v>
      </c>
      <c r="AJ231" s="27">
        <f t="shared" si="215"/>
        <v>0</v>
      </c>
      <c r="AK231" s="27">
        <f t="shared" si="215"/>
        <v>0</v>
      </c>
      <c r="AL231" s="27">
        <f t="shared" si="215"/>
        <v>0</v>
      </c>
      <c r="AM231" s="27">
        <f t="shared" si="215"/>
        <v>0</v>
      </c>
      <c r="AN231" s="27">
        <f t="shared" si="215"/>
        <v>0</v>
      </c>
      <c r="AO231" s="27">
        <f t="shared" si="215"/>
        <v>0</v>
      </c>
      <c r="AP231" s="27">
        <f t="shared" si="215"/>
        <v>0</v>
      </c>
      <c r="AQ231" s="27">
        <f t="shared" si="215"/>
        <v>0</v>
      </c>
      <c r="AR231" s="27">
        <f t="shared" si="215"/>
        <v>0</v>
      </c>
      <c r="AS231" s="27">
        <f t="shared" si="215"/>
        <v>0</v>
      </c>
      <c r="AT231" s="27">
        <f t="shared" si="215"/>
        <v>0</v>
      </c>
      <c r="AU231" s="27">
        <f t="shared" si="215"/>
        <v>0</v>
      </c>
      <c r="AV231" s="27">
        <f t="shared" si="215"/>
        <v>0</v>
      </c>
      <c r="AW231" s="27">
        <f t="shared" si="215"/>
        <v>0</v>
      </c>
      <c r="AX231" s="27">
        <f t="shared" si="215"/>
        <v>0</v>
      </c>
      <c r="AY231" s="27">
        <f t="shared" si="215"/>
        <v>0</v>
      </c>
      <c r="AZ231" s="27">
        <f t="shared" si="215"/>
        <v>0</v>
      </c>
      <c r="BA231" s="27">
        <f t="shared" si="215"/>
        <v>0</v>
      </c>
      <c r="BB231" s="27">
        <f t="shared" si="215"/>
        <v>0</v>
      </c>
      <c r="BC231" s="27">
        <f t="shared" si="215"/>
        <v>0</v>
      </c>
      <c r="BD231" s="27">
        <f t="shared" si="215"/>
        <v>0</v>
      </c>
      <c r="BE231" s="27">
        <f t="shared" si="215"/>
        <v>0</v>
      </c>
      <c r="BF231" s="27">
        <f t="shared" si="215"/>
        <v>0</v>
      </c>
      <c r="BG231" s="27">
        <f t="shared" si="215"/>
        <v>0</v>
      </c>
      <c r="BH231" s="27">
        <f t="shared" si="215"/>
        <v>0</v>
      </c>
      <c r="BI231" s="27">
        <f t="shared" si="215"/>
        <v>0</v>
      </c>
      <c r="BJ231" s="27">
        <f t="shared" si="215"/>
        <v>0</v>
      </c>
      <c r="BK231" s="27">
        <f t="shared" si="215"/>
        <v>0</v>
      </c>
      <c r="BL231" s="27">
        <f t="shared" si="215"/>
        <v>0</v>
      </c>
      <c r="BM231" s="27">
        <f t="shared" si="215"/>
        <v>0</v>
      </c>
    </row>
    <row r="232" spans="2:65" x14ac:dyDescent="0.25">
      <c r="B232" t="str">
        <f t="shared" si="216"/>
        <v>FEE D'INGRESSO</v>
      </c>
      <c r="C232" s="58"/>
      <c r="F232" s="27"/>
      <c r="G232" s="27"/>
      <c r="H232" s="27"/>
      <c r="I232" s="27"/>
      <c r="J232" s="27"/>
      <c r="K232" s="27"/>
      <c r="L232" s="27"/>
      <c r="M232" s="27"/>
      <c r="N232" s="27"/>
      <c r="O232" s="27"/>
      <c r="P232" s="27"/>
      <c r="Q232" s="27"/>
      <c r="R232" s="27">
        <f t="shared" si="215"/>
        <v>0</v>
      </c>
      <c r="S232" s="27">
        <f t="shared" si="215"/>
        <v>0</v>
      </c>
      <c r="T232" s="27">
        <f t="shared" si="215"/>
        <v>0</v>
      </c>
      <c r="U232" s="27">
        <f t="shared" si="215"/>
        <v>0</v>
      </c>
      <c r="V232" s="27">
        <f t="shared" si="215"/>
        <v>0</v>
      </c>
      <c r="W232" s="27">
        <f t="shared" si="215"/>
        <v>0</v>
      </c>
      <c r="X232" s="27">
        <f t="shared" si="215"/>
        <v>0</v>
      </c>
      <c r="Y232" s="27">
        <f t="shared" si="215"/>
        <v>0</v>
      </c>
      <c r="Z232" s="27">
        <f t="shared" si="215"/>
        <v>0</v>
      </c>
      <c r="AA232" s="27">
        <f t="shared" si="215"/>
        <v>0</v>
      </c>
      <c r="AB232" s="27">
        <f t="shared" si="215"/>
        <v>0</v>
      </c>
      <c r="AC232" s="27">
        <f t="shared" si="215"/>
        <v>0</v>
      </c>
      <c r="AD232" s="27">
        <f t="shared" si="215"/>
        <v>0</v>
      </c>
      <c r="AE232" s="27">
        <f t="shared" si="215"/>
        <v>0</v>
      </c>
      <c r="AF232" s="27">
        <f t="shared" si="215"/>
        <v>0</v>
      </c>
      <c r="AG232" s="27">
        <f t="shared" si="215"/>
        <v>0</v>
      </c>
      <c r="AH232" s="27">
        <f t="shared" si="215"/>
        <v>0</v>
      </c>
      <c r="AI232" s="27">
        <f t="shared" si="215"/>
        <v>0</v>
      </c>
      <c r="AJ232" s="27">
        <f t="shared" si="215"/>
        <v>0</v>
      </c>
      <c r="AK232" s="27">
        <f t="shared" si="215"/>
        <v>0</v>
      </c>
      <c r="AL232" s="27">
        <f t="shared" si="215"/>
        <v>0</v>
      </c>
      <c r="AM232" s="27">
        <f t="shared" si="215"/>
        <v>0</v>
      </c>
      <c r="AN232" s="27">
        <f t="shared" si="215"/>
        <v>0</v>
      </c>
      <c r="AO232" s="27">
        <f t="shared" si="215"/>
        <v>0</v>
      </c>
      <c r="AP232" s="27">
        <f t="shared" si="215"/>
        <v>0</v>
      </c>
      <c r="AQ232" s="27">
        <f t="shared" si="215"/>
        <v>0</v>
      </c>
      <c r="AR232" s="27">
        <f t="shared" si="215"/>
        <v>0</v>
      </c>
      <c r="AS232" s="27">
        <f t="shared" si="215"/>
        <v>0</v>
      </c>
      <c r="AT232" s="27">
        <f t="shared" si="215"/>
        <v>0</v>
      </c>
      <c r="AU232" s="27">
        <f t="shared" si="215"/>
        <v>0</v>
      </c>
      <c r="AV232" s="27">
        <f t="shared" si="215"/>
        <v>0</v>
      </c>
      <c r="AW232" s="27">
        <f t="shared" si="215"/>
        <v>0</v>
      </c>
      <c r="AX232" s="27">
        <f t="shared" si="215"/>
        <v>0</v>
      </c>
      <c r="AY232" s="27">
        <f t="shared" si="215"/>
        <v>0</v>
      </c>
      <c r="AZ232" s="27">
        <f t="shared" si="215"/>
        <v>0</v>
      </c>
      <c r="BA232" s="27">
        <f t="shared" si="215"/>
        <v>0</v>
      </c>
      <c r="BB232" s="27">
        <f t="shared" si="215"/>
        <v>0</v>
      </c>
      <c r="BC232" s="27">
        <f t="shared" si="215"/>
        <v>0</v>
      </c>
      <c r="BD232" s="27">
        <f t="shared" si="215"/>
        <v>0</v>
      </c>
      <c r="BE232" s="27">
        <f t="shared" si="215"/>
        <v>0</v>
      </c>
      <c r="BF232" s="27">
        <f t="shared" si="215"/>
        <v>0</v>
      </c>
      <c r="BG232" s="27">
        <f t="shared" si="215"/>
        <v>0</v>
      </c>
      <c r="BH232" s="27">
        <f t="shared" si="215"/>
        <v>0</v>
      </c>
      <c r="BI232" s="27">
        <f t="shared" si="215"/>
        <v>0</v>
      </c>
      <c r="BJ232" s="27">
        <f t="shared" si="215"/>
        <v>0</v>
      </c>
      <c r="BK232" s="27">
        <f t="shared" si="215"/>
        <v>0</v>
      </c>
      <c r="BL232" s="27">
        <f t="shared" si="215"/>
        <v>0</v>
      </c>
      <c r="BM232" s="27">
        <f t="shared" si="215"/>
        <v>0</v>
      </c>
    </row>
    <row r="233" spans="2:65" x14ac:dyDescent="0.25">
      <c r="B233" t="str">
        <f>+B226</f>
        <v>ALTRE IMM.NI IMMATERIALI</v>
      </c>
      <c r="C233" s="58"/>
      <c r="F233" s="27"/>
      <c r="G233" s="27"/>
      <c r="H233" s="27"/>
      <c r="I233" s="27"/>
      <c r="J233" s="27"/>
      <c r="K233" s="27"/>
      <c r="L233" s="27"/>
      <c r="M233" s="27"/>
      <c r="N233" s="27"/>
      <c r="O233" s="27"/>
      <c r="P233" s="27"/>
      <c r="Q233" s="27"/>
      <c r="R233" s="27">
        <f t="shared" si="215"/>
        <v>0</v>
      </c>
      <c r="S233" s="27">
        <f t="shared" si="215"/>
        <v>0</v>
      </c>
      <c r="T233" s="27">
        <f t="shared" si="215"/>
        <v>0</v>
      </c>
      <c r="U233" s="27">
        <f t="shared" si="215"/>
        <v>0</v>
      </c>
      <c r="V233" s="27">
        <f t="shared" si="215"/>
        <v>0</v>
      </c>
      <c r="W233" s="27">
        <f t="shared" si="215"/>
        <v>0</v>
      </c>
      <c r="X233" s="27">
        <f t="shared" si="215"/>
        <v>0</v>
      </c>
      <c r="Y233" s="27">
        <f t="shared" si="215"/>
        <v>0</v>
      </c>
      <c r="Z233" s="27">
        <f t="shared" si="215"/>
        <v>0</v>
      </c>
      <c r="AA233" s="27">
        <f t="shared" si="215"/>
        <v>0</v>
      </c>
      <c r="AB233" s="27">
        <f t="shared" si="215"/>
        <v>0</v>
      </c>
      <c r="AC233" s="27">
        <f t="shared" si="215"/>
        <v>0</v>
      </c>
      <c r="AD233" s="27">
        <f t="shared" si="215"/>
        <v>0</v>
      </c>
      <c r="AE233" s="27">
        <f t="shared" si="215"/>
        <v>0</v>
      </c>
      <c r="AF233" s="27">
        <f t="shared" si="215"/>
        <v>0</v>
      </c>
      <c r="AG233" s="27">
        <f t="shared" ref="AG233:BM233" si="217">+AF233+AG226</f>
        <v>0</v>
      </c>
      <c r="AH233" s="27">
        <f t="shared" si="217"/>
        <v>0</v>
      </c>
      <c r="AI233" s="27">
        <f t="shared" si="217"/>
        <v>0</v>
      </c>
      <c r="AJ233" s="27">
        <f t="shared" si="217"/>
        <v>0</v>
      </c>
      <c r="AK233" s="27">
        <f t="shared" si="217"/>
        <v>0</v>
      </c>
      <c r="AL233" s="27">
        <f t="shared" si="217"/>
        <v>0</v>
      </c>
      <c r="AM233" s="27">
        <f t="shared" si="217"/>
        <v>0</v>
      </c>
      <c r="AN233" s="27">
        <f t="shared" si="217"/>
        <v>0</v>
      </c>
      <c r="AO233" s="27">
        <f t="shared" si="217"/>
        <v>0</v>
      </c>
      <c r="AP233" s="27">
        <f t="shared" si="217"/>
        <v>0</v>
      </c>
      <c r="AQ233" s="27">
        <f t="shared" si="217"/>
        <v>0</v>
      </c>
      <c r="AR233" s="27">
        <f t="shared" si="217"/>
        <v>0</v>
      </c>
      <c r="AS233" s="27">
        <f t="shared" si="217"/>
        <v>0</v>
      </c>
      <c r="AT233" s="27">
        <f t="shared" si="217"/>
        <v>0</v>
      </c>
      <c r="AU233" s="27">
        <f t="shared" si="217"/>
        <v>0</v>
      </c>
      <c r="AV233" s="27">
        <f t="shared" si="217"/>
        <v>0</v>
      </c>
      <c r="AW233" s="27">
        <f t="shared" si="217"/>
        <v>0</v>
      </c>
      <c r="AX233" s="27">
        <f t="shared" si="217"/>
        <v>0</v>
      </c>
      <c r="AY233" s="27">
        <f t="shared" si="217"/>
        <v>0</v>
      </c>
      <c r="AZ233" s="27">
        <f t="shared" si="217"/>
        <v>0</v>
      </c>
      <c r="BA233" s="27">
        <f t="shared" si="217"/>
        <v>0</v>
      </c>
      <c r="BB233" s="27">
        <f t="shared" si="217"/>
        <v>0</v>
      </c>
      <c r="BC233" s="27">
        <f t="shared" si="217"/>
        <v>0</v>
      </c>
      <c r="BD233" s="27">
        <f t="shared" si="217"/>
        <v>0</v>
      </c>
      <c r="BE233" s="27">
        <f t="shared" si="217"/>
        <v>0</v>
      </c>
      <c r="BF233" s="27">
        <f t="shared" si="217"/>
        <v>0</v>
      </c>
      <c r="BG233" s="27">
        <f t="shared" si="217"/>
        <v>0</v>
      </c>
      <c r="BH233" s="27">
        <f t="shared" si="217"/>
        <v>0</v>
      </c>
      <c r="BI233" s="27">
        <f t="shared" si="217"/>
        <v>0</v>
      </c>
      <c r="BJ233" s="27">
        <f t="shared" si="217"/>
        <v>0</v>
      </c>
      <c r="BK233" s="27">
        <f t="shared" si="217"/>
        <v>0</v>
      </c>
      <c r="BL233" s="27">
        <f t="shared" si="217"/>
        <v>0</v>
      </c>
      <c r="BM233" s="27">
        <f t="shared" si="217"/>
        <v>0</v>
      </c>
    </row>
    <row r="235" spans="2:65" ht="30" x14ac:dyDescent="0.25">
      <c r="C235" s="57" t="s">
        <v>159</v>
      </c>
      <c r="F235" s="57" t="s">
        <v>160</v>
      </c>
      <c r="G235" s="57" t="s">
        <v>160</v>
      </c>
      <c r="H235" s="57" t="s">
        <v>160</v>
      </c>
      <c r="I235" s="57" t="s">
        <v>160</v>
      </c>
      <c r="J235" s="57" t="s">
        <v>160</v>
      </c>
      <c r="K235" s="57" t="s">
        <v>160</v>
      </c>
      <c r="L235" s="57" t="s">
        <v>160</v>
      </c>
      <c r="M235" s="57" t="s">
        <v>160</v>
      </c>
      <c r="N235" s="57" t="s">
        <v>160</v>
      </c>
      <c r="O235" s="57" t="s">
        <v>160</v>
      </c>
      <c r="P235" s="57" t="s">
        <v>160</v>
      </c>
      <c r="Q235" s="57" t="s">
        <v>160</v>
      </c>
      <c r="R235" s="57" t="s">
        <v>160</v>
      </c>
      <c r="S235" s="57" t="s">
        <v>160</v>
      </c>
      <c r="T235" s="57" t="s">
        <v>160</v>
      </c>
      <c r="U235" s="57" t="s">
        <v>160</v>
      </c>
      <c r="V235" s="57" t="s">
        <v>160</v>
      </c>
      <c r="W235" s="57" t="s">
        <v>160</v>
      </c>
      <c r="X235" s="57" t="s">
        <v>160</v>
      </c>
      <c r="Y235" s="57" t="s">
        <v>160</v>
      </c>
      <c r="Z235" s="57" t="s">
        <v>160</v>
      </c>
      <c r="AA235" s="57" t="s">
        <v>160</v>
      </c>
      <c r="AB235" s="57" t="s">
        <v>160</v>
      </c>
      <c r="AC235" s="57" t="s">
        <v>160</v>
      </c>
      <c r="AD235" s="57" t="s">
        <v>160</v>
      </c>
      <c r="AE235" s="57" t="s">
        <v>160</v>
      </c>
      <c r="AF235" s="57" t="s">
        <v>160</v>
      </c>
      <c r="AG235" s="57" t="s">
        <v>160</v>
      </c>
      <c r="AH235" s="57" t="s">
        <v>160</v>
      </c>
      <c r="AI235" s="57" t="s">
        <v>160</v>
      </c>
      <c r="AJ235" s="57" t="s">
        <v>160</v>
      </c>
      <c r="AK235" s="57" t="s">
        <v>160</v>
      </c>
      <c r="AL235" s="57" t="s">
        <v>160</v>
      </c>
      <c r="AM235" s="57" t="s">
        <v>160</v>
      </c>
      <c r="AN235" s="57" t="s">
        <v>160</v>
      </c>
      <c r="AO235" s="57" t="s">
        <v>160</v>
      </c>
      <c r="AP235" s="57" t="s">
        <v>160</v>
      </c>
      <c r="AQ235" s="57" t="s">
        <v>160</v>
      </c>
      <c r="AR235" s="57" t="s">
        <v>160</v>
      </c>
      <c r="AS235" s="57" t="s">
        <v>160</v>
      </c>
      <c r="AT235" s="57" t="s">
        <v>160</v>
      </c>
      <c r="AU235" s="57" t="s">
        <v>160</v>
      </c>
      <c r="AV235" s="57" t="s">
        <v>160</v>
      </c>
      <c r="AW235" s="57" t="s">
        <v>160</v>
      </c>
      <c r="AX235" s="57" t="s">
        <v>160</v>
      </c>
      <c r="AY235" s="57" t="s">
        <v>160</v>
      </c>
      <c r="AZ235" s="57" t="s">
        <v>160</v>
      </c>
      <c r="BA235" s="57" t="s">
        <v>160</v>
      </c>
      <c r="BB235" s="57" t="s">
        <v>160</v>
      </c>
      <c r="BC235" s="57" t="s">
        <v>160</v>
      </c>
      <c r="BD235" s="57" t="s">
        <v>160</v>
      </c>
      <c r="BE235" s="57" t="s">
        <v>160</v>
      </c>
      <c r="BF235" s="57" t="s">
        <v>160</v>
      </c>
      <c r="BG235" s="57" t="s">
        <v>160</v>
      </c>
      <c r="BH235" s="57" t="s">
        <v>160</v>
      </c>
      <c r="BI235" s="57" t="s">
        <v>160</v>
      </c>
      <c r="BJ235" s="57" t="s">
        <v>160</v>
      </c>
      <c r="BK235" s="57" t="s">
        <v>160</v>
      </c>
      <c r="BL235" s="57" t="s">
        <v>160</v>
      </c>
      <c r="BM235" s="57" t="s">
        <v>160</v>
      </c>
    </row>
    <row r="236" spans="2:65" x14ac:dyDescent="0.25">
      <c r="B236" t="str">
        <f>+B221</f>
        <v>FABBRICATI</v>
      </c>
      <c r="C236" s="58">
        <f>+C221</f>
        <v>0.25</v>
      </c>
      <c r="F236" s="27"/>
      <c r="G236" s="27"/>
      <c r="H236" s="27"/>
      <c r="I236" s="27"/>
      <c r="J236" s="27"/>
      <c r="K236" s="27"/>
      <c r="L236" s="27"/>
      <c r="M236" s="27"/>
      <c r="N236" s="27"/>
      <c r="O236" s="27"/>
      <c r="P236" s="27"/>
      <c r="Q236" s="27"/>
      <c r="R236" s="27"/>
      <c r="S236" s="27">
        <f>+IF(R243=$S$5,0,1)*(SUM($S$5)*$C236)/12</f>
        <v>0</v>
      </c>
      <c r="T236" s="27">
        <f t="shared" ref="T236:BM236" si="218">+IF(S243=$S$5,0,1)*(SUM($S$5)*$C236)/12</f>
        <v>0</v>
      </c>
      <c r="U236" s="27">
        <f t="shared" si="218"/>
        <v>0</v>
      </c>
      <c r="V236" s="27">
        <f t="shared" si="218"/>
        <v>0</v>
      </c>
      <c r="W236" s="27">
        <f t="shared" si="218"/>
        <v>0</v>
      </c>
      <c r="X236" s="27">
        <f t="shared" si="218"/>
        <v>0</v>
      </c>
      <c r="Y236" s="27">
        <f t="shared" si="218"/>
        <v>0</v>
      </c>
      <c r="Z236" s="27">
        <f t="shared" si="218"/>
        <v>0</v>
      </c>
      <c r="AA236" s="27">
        <f t="shared" si="218"/>
        <v>0</v>
      </c>
      <c r="AB236" s="27">
        <f t="shared" si="218"/>
        <v>0</v>
      </c>
      <c r="AC236" s="27">
        <f t="shared" si="218"/>
        <v>0</v>
      </c>
      <c r="AD236" s="27">
        <f t="shared" si="218"/>
        <v>0</v>
      </c>
      <c r="AE236" s="27">
        <f t="shared" si="218"/>
        <v>0</v>
      </c>
      <c r="AF236" s="27">
        <f t="shared" si="218"/>
        <v>0</v>
      </c>
      <c r="AG236" s="27">
        <f t="shared" si="218"/>
        <v>0</v>
      </c>
      <c r="AH236" s="27">
        <f t="shared" si="218"/>
        <v>0</v>
      </c>
      <c r="AI236" s="27">
        <f t="shared" si="218"/>
        <v>0</v>
      </c>
      <c r="AJ236" s="27">
        <f t="shared" si="218"/>
        <v>0</v>
      </c>
      <c r="AK236" s="27">
        <f t="shared" si="218"/>
        <v>0</v>
      </c>
      <c r="AL236" s="27">
        <f t="shared" si="218"/>
        <v>0</v>
      </c>
      <c r="AM236" s="27">
        <f t="shared" si="218"/>
        <v>0</v>
      </c>
      <c r="AN236" s="27">
        <f t="shared" si="218"/>
        <v>0</v>
      </c>
      <c r="AO236" s="27">
        <f t="shared" si="218"/>
        <v>0</v>
      </c>
      <c r="AP236" s="27">
        <f t="shared" si="218"/>
        <v>0</v>
      </c>
      <c r="AQ236" s="27">
        <f t="shared" si="218"/>
        <v>0</v>
      </c>
      <c r="AR236" s="27">
        <f t="shared" si="218"/>
        <v>0</v>
      </c>
      <c r="AS236" s="27">
        <f t="shared" si="218"/>
        <v>0</v>
      </c>
      <c r="AT236" s="27">
        <f t="shared" si="218"/>
        <v>0</v>
      </c>
      <c r="AU236" s="27">
        <f t="shared" si="218"/>
        <v>0</v>
      </c>
      <c r="AV236" s="27">
        <f t="shared" si="218"/>
        <v>0</v>
      </c>
      <c r="AW236" s="27">
        <f t="shared" si="218"/>
        <v>0</v>
      </c>
      <c r="AX236" s="27">
        <f t="shared" si="218"/>
        <v>0</v>
      </c>
      <c r="AY236" s="27">
        <f t="shared" si="218"/>
        <v>0</v>
      </c>
      <c r="AZ236" s="27">
        <f t="shared" si="218"/>
        <v>0</v>
      </c>
      <c r="BA236" s="27">
        <f t="shared" si="218"/>
        <v>0</v>
      </c>
      <c r="BB236" s="27">
        <f t="shared" si="218"/>
        <v>0</v>
      </c>
      <c r="BC236" s="27">
        <f t="shared" si="218"/>
        <v>0</v>
      </c>
      <c r="BD236" s="27">
        <f t="shared" si="218"/>
        <v>0</v>
      </c>
      <c r="BE236" s="27">
        <f t="shared" si="218"/>
        <v>0</v>
      </c>
      <c r="BF236" s="27">
        <f t="shared" si="218"/>
        <v>0</v>
      </c>
      <c r="BG236" s="27">
        <f t="shared" si="218"/>
        <v>0</v>
      </c>
      <c r="BH236" s="27">
        <f t="shared" si="218"/>
        <v>0</v>
      </c>
      <c r="BI236" s="27">
        <f t="shared" si="218"/>
        <v>0</v>
      </c>
      <c r="BJ236" s="27">
        <f t="shared" si="218"/>
        <v>0</v>
      </c>
      <c r="BK236" s="27">
        <f t="shared" si="218"/>
        <v>0</v>
      </c>
      <c r="BL236" s="27">
        <f t="shared" si="218"/>
        <v>0</v>
      </c>
      <c r="BM236" s="27">
        <f t="shared" si="218"/>
        <v>0</v>
      </c>
    </row>
    <row r="237" spans="2:65" x14ac:dyDescent="0.25">
      <c r="B237" t="str">
        <f t="shared" ref="B237:C241" si="219">+B222</f>
        <v>IMPIANTI E MACCHINARI</v>
      </c>
      <c r="C237" s="58">
        <f t="shared" si="219"/>
        <v>0.1</v>
      </c>
      <c r="F237" s="27"/>
      <c r="G237" s="27"/>
      <c r="H237" s="27"/>
      <c r="I237" s="27"/>
      <c r="J237" s="27"/>
      <c r="K237" s="27"/>
      <c r="L237" s="27"/>
      <c r="M237" s="27"/>
      <c r="N237" s="27"/>
      <c r="O237" s="27"/>
      <c r="P237" s="27"/>
      <c r="Q237" s="27"/>
      <c r="R237" s="27"/>
      <c r="S237" s="27">
        <f>+IF(R244=$S$6,0,1)*(SUM($S$6)*$C237)/12</f>
        <v>0</v>
      </c>
      <c r="T237" s="27">
        <f t="shared" ref="T237:BM237" si="220">+IF(S244=$S$6,0,1)*(SUM($S$6)*$C237)/12</f>
        <v>0</v>
      </c>
      <c r="U237" s="27">
        <f t="shared" si="220"/>
        <v>0</v>
      </c>
      <c r="V237" s="27">
        <f t="shared" si="220"/>
        <v>0</v>
      </c>
      <c r="W237" s="27">
        <f t="shared" si="220"/>
        <v>0</v>
      </c>
      <c r="X237" s="27">
        <f t="shared" si="220"/>
        <v>0</v>
      </c>
      <c r="Y237" s="27">
        <f t="shared" si="220"/>
        <v>0</v>
      </c>
      <c r="Z237" s="27">
        <f t="shared" si="220"/>
        <v>0</v>
      </c>
      <c r="AA237" s="27">
        <f t="shared" si="220"/>
        <v>0</v>
      </c>
      <c r="AB237" s="27">
        <f t="shared" si="220"/>
        <v>0</v>
      </c>
      <c r="AC237" s="27">
        <f t="shared" si="220"/>
        <v>0</v>
      </c>
      <c r="AD237" s="27">
        <f t="shared" si="220"/>
        <v>0</v>
      </c>
      <c r="AE237" s="27">
        <f t="shared" si="220"/>
        <v>0</v>
      </c>
      <c r="AF237" s="27">
        <f t="shared" si="220"/>
        <v>0</v>
      </c>
      <c r="AG237" s="27">
        <f t="shared" si="220"/>
        <v>0</v>
      </c>
      <c r="AH237" s="27">
        <f t="shared" si="220"/>
        <v>0</v>
      </c>
      <c r="AI237" s="27">
        <f t="shared" si="220"/>
        <v>0</v>
      </c>
      <c r="AJ237" s="27">
        <f t="shared" si="220"/>
        <v>0</v>
      </c>
      <c r="AK237" s="27">
        <f t="shared" si="220"/>
        <v>0</v>
      </c>
      <c r="AL237" s="27">
        <f t="shared" si="220"/>
        <v>0</v>
      </c>
      <c r="AM237" s="27">
        <f t="shared" si="220"/>
        <v>0</v>
      </c>
      <c r="AN237" s="27">
        <f t="shared" si="220"/>
        <v>0</v>
      </c>
      <c r="AO237" s="27">
        <f t="shared" si="220"/>
        <v>0</v>
      </c>
      <c r="AP237" s="27">
        <f t="shared" si="220"/>
        <v>0</v>
      </c>
      <c r="AQ237" s="27">
        <f t="shared" si="220"/>
        <v>0</v>
      </c>
      <c r="AR237" s="27">
        <f t="shared" si="220"/>
        <v>0</v>
      </c>
      <c r="AS237" s="27">
        <f t="shared" si="220"/>
        <v>0</v>
      </c>
      <c r="AT237" s="27">
        <f t="shared" si="220"/>
        <v>0</v>
      </c>
      <c r="AU237" s="27">
        <f t="shared" si="220"/>
        <v>0</v>
      </c>
      <c r="AV237" s="27">
        <f t="shared" si="220"/>
        <v>0</v>
      </c>
      <c r="AW237" s="27">
        <f t="shared" si="220"/>
        <v>0</v>
      </c>
      <c r="AX237" s="27">
        <f t="shared" si="220"/>
        <v>0</v>
      </c>
      <c r="AY237" s="27">
        <f t="shared" si="220"/>
        <v>0</v>
      </c>
      <c r="AZ237" s="27">
        <f t="shared" si="220"/>
        <v>0</v>
      </c>
      <c r="BA237" s="27">
        <f t="shared" si="220"/>
        <v>0</v>
      </c>
      <c r="BB237" s="27">
        <f t="shared" si="220"/>
        <v>0</v>
      </c>
      <c r="BC237" s="27">
        <f t="shared" si="220"/>
        <v>0</v>
      </c>
      <c r="BD237" s="27">
        <f t="shared" si="220"/>
        <v>0</v>
      </c>
      <c r="BE237" s="27">
        <f t="shared" si="220"/>
        <v>0</v>
      </c>
      <c r="BF237" s="27">
        <f t="shared" si="220"/>
        <v>0</v>
      </c>
      <c r="BG237" s="27">
        <f t="shared" si="220"/>
        <v>0</v>
      </c>
      <c r="BH237" s="27">
        <f t="shared" si="220"/>
        <v>0</v>
      </c>
      <c r="BI237" s="27">
        <f t="shared" si="220"/>
        <v>0</v>
      </c>
      <c r="BJ237" s="27">
        <f t="shared" si="220"/>
        <v>0</v>
      </c>
      <c r="BK237" s="27">
        <f t="shared" si="220"/>
        <v>0</v>
      </c>
      <c r="BL237" s="27">
        <f t="shared" si="220"/>
        <v>0</v>
      </c>
      <c r="BM237" s="27">
        <f t="shared" si="220"/>
        <v>0</v>
      </c>
    </row>
    <row r="238" spans="2:65" x14ac:dyDescent="0.25">
      <c r="B238" t="str">
        <f t="shared" si="219"/>
        <v>ATTREZZATURE IND.LI E COMM.LI</v>
      </c>
      <c r="C238" s="58">
        <f t="shared" si="219"/>
        <v>0.2</v>
      </c>
      <c r="F238" s="27"/>
      <c r="G238" s="27"/>
      <c r="H238" s="27"/>
      <c r="I238" s="27"/>
      <c r="J238" s="27"/>
      <c r="K238" s="27"/>
      <c r="L238" s="27"/>
      <c r="M238" s="27"/>
      <c r="N238" s="27"/>
      <c r="O238" s="27"/>
      <c r="P238" s="27"/>
      <c r="Q238" s="27"/>
      <c r="R238" s="27"/>
      <c r="S238" s="27">
        <f>+IF(R245=$S$7,0,1)*(SUM($S$7)*$C238)/12</f>
        <v>0</v>
      </c>
      <c r="T238" s="27">
        <f t="shared" ref="T238:BM238" si="221">+IF(S245=$S$7,0,1)*(SUM($S$7)*$C238)/12</f>
        <v>0</v>
      </c>
      <c r="U238" s="27">
        <f t="shared" si="221"/>
        <v>0</v>
      </c>
      <c r="V238" s="27">
        <f t="shared" si="221"/>
        <v>0</v>
      </c>
      <c r="W238" s="27">
        <f t="shared" si="221"/>
        <v>0</v>
      </c>
      <c r="X238" s="27">
        <f t="shared" si="221"/>
        <v>0</v>
      </c>
      <c r="Y238" s="27">
        <f t="shared" si="221"/>
        <v>0</v>
      </c>
      <c r="Z238" s="27">
        <f t="shared" si="221"/>
        <v>0</v>
      </c>
      <c r="AA238" s="27">
        <f t="shared" si="221"/>
        <v>0</v>
      </c>
      <c r="AB238" s="27">
        <f t="shared" si="221"/>
        <v>0</v>
      </c>
      <c r="AC238" s="27">
        <f t="shared" si="221"/>
        <v>0</v>
      </c>
      <c r="AD238" s="27">
        <f t="shared" si="221"/>
        <v>0</v>
      </c>
      <c r="AE238" s="27">
        <f t="shared" si="221"/>
        <v>0</v>
      </c>
      <c r="AF238" s="27">
        <f t="shared" si="221"/>
        <v>0</v>
      </c>
      <c r="AG238" s="27">
        <f t="shared" si="221"/>
        <v>0</v>
      </c>
      <c r="AH238" s="27">
        <f t="shared" si="221"/>
        <v>0</v>
      </c>
      <c r="AI238" s="27">
        <f t="shared" si="221"/>
        <v>0</v>
      </c>
      <c r="AJ238" s="27">
        <f t="shared" si="221"/>
        <v>0</v>
      </c>
      <c r="AK238" s="27">
        <f t="shared" si="221"/>
        <v>0</v>
      </c>
      <c r="AL238" s="27">
        <f t="shared" si="221"/>
        <v>0</v>
      </c>
      <c r="AM238" s="27">
        <f t="shared" si="221"/>
        <v>0</v>
      </c>
      <c r="AN238" s="27">
        <f t="shared" si="221"/>
        <v>0</v>
      </c>
      <c r="AO238" s="27">
        <f t="shared" si="221"/>
        <v>0</v>
      </c>
      <c r="AP238" s="27">
        <f t="shared" si="221"/>
        <v>0</v>
      </c>
      <c r="AQ238" s="27">
        <f t="shared" si="221"/>
        <v>0</v>
      </c>
      <c r="AR238" s="27">
        <f t="shared" si="221"/>
        <v>0</v>
      </c>
      <c r="AS238" s="27">
        <f t="shared" si="221"/>
        <v>0</v>
      </c>
      <c r="AT238" s="27">
        <f t="shared" si="221"/>
        <v>0</v>
      </c>
      <c r="AU238" s="27">
        <f t="shared" si="221"/>
        <v>0</v>
      </c>
      <c r="AV238" s="27">
        <f t="shared" si="221"/>
        <v>0</v>
      </c>
      <c r="AW238" s="27">
        <f t="shared" si="221"/>
        <v>0</v>
      </c>
      <c r="AX238" s="27">
        <f t="shared" si="221"/>
        <v>0</v>
      </c>
      <c r="AY238" s="27">
        <f t="shared" si="221"/>
        <v>0</v>
      </c>
      <c r="AZ238" s="27">
        <f t="shared" si="221"/>
        <v>0</v>
      </c>
      <c r="BA238" s="27">
        <f t="shared" si="221"/>
        <v>0</v>
      </c>
      <c r="BB238" s="27">
        <f t="shared" si="221"/>
        <v>0</v>
      </c>
      <c r="BC238" s="27">
        <f t="shared" si="221"/>
        <v>0</v>
      </c>
      <c r="BD238" s="27">
        <f t="shared" si="221"/>
        <v>0</v>
      </c>
      <c r="BE238" s="27">
        <f t="shared" si="221"/>
        <v>0</v>
      </c>
      <c r="BF238" s="27">
        <f t="shared" si="221"/>
        <v>0</v>
      </c>
      <c r="BG238" s="27">
        <f t="shared" si="221"/>
        <v>0</v>
      </c>
      <c r="BH238" s="27">
        <f t="shared" si="221"/>
        <v>0</v>
      </c>
      <c r="BI238" s="27">
        <f t="shared" si="221"/>
        <v>0</v>
      </c>
      <c r="BJ238" s="27">
        <f t="shared" si="221"/>
        <v>0</v>
      </c>
      <c r="BK238" s="27">
        <f t="shared" si="221"/>
        <v>0</v>
      </c>
      <c r="BL238" s="27">
        <f t="shared" si="221"/>
        <v>0</v>
      </c>
      <c r="BM238" s="27">
        <f t="shared" si="221"/>
        <v>0</v>
      </c>
    </row>
    <row r="239" spans="2:65" x14ac:dyDescent="0.25">
      <c r="B239" t="str">
        <f t="shared" si="219"/>
        <v>COSTI D'IMPIANTO E AMPLIAMENTO</v>
      </c>
      <c r="C239" s="58">
        <f t="shared" si="219"/>
        <v>0.5</v>
      </c>
      <c r="F239" s="27"/>
      <c r="G239" s="27"/>
      <c r="H239" s="27"/>
      <c r="I239" s="27"/>
      <c r="J239" s="27"/>
      <c r="K239" s="27"/>
      <c r="L239" s="27"/>
      <c r="M239" s="27"/>
      <c r="N239" s="27"/>
      <c r="O239" s="27"/>
      <c r="P239" s="27"/>
      <c r="Q239" s="27"/>
      <c r="R239" s="27"/>
      <c r="S239" s="27">
        <f>+IF(R246=$S$8,0,1)*(SUM($S$8)*$C239)/12</f>
        <v>0</v>
      </c>
      <c r="T239" s="27">
        <f t="shared" ref="T239:BM239" si="222">+IF(S246=$S$8,0,1)*(SUM($S$8)*$C239)/12</f>
        <v>0</v>
      </c>
      <c r="U239" s="27">
        <f t="shared" si="222"/>
        <v>0</v>
      </c>
      <c r="V239" s="27">
        <f t="shared" si="222"/>
        <v>0</v>
      </c>
      <c r="W239" s="27">
        <f t="shared" si="222"/>
        <v>0</v>
      </c>
      <c r="X239" s="27">
        <f t="shared" si="222"/>
        <v>0</v>
      </c>
      <c r="Y239" s="27">
        <f t="shared" si="222"/>
        <v>0</v>
      </c>
      <c r="Z239" s="27">
        <f t="shared" si="222"/>
        <v>0</v>
      </c>
      <c r="AA239" s="27">
        <f t="shared" si="222"/>
        <v>0</v>
      </c>
      <c r="AB239" s="27">
        <f t="shared" si="222"/>
        <v>0</v>
      </c>
      <c r="AC239" s="27">
        <f t="shared" si="222"/>
        <v>0</v>
      </c>
      <c r="AD239" s="27">
        <f t="shared" si="222"/>
        <v>0</v>
      </c>
      <c r="AE239" s="27">
        <f t="shared" si="222"/>
        <v>0</v>
      </c>
      <c r="AF239" s="27">
        <f t="shared" si="222"/>
        <v>0</v>
      </c>
      <c r="AG239" s="27">
        <f t="shared" si="222"/>
        <v>0</v>
      </c>
      <c r="AH239" s="27">
        <f t="shared" si="222"/>
        <v>0</v>
      </c>
      <c r="AI239" s="27">
        <f t="shared" si="222"/>
        <v>0</v>
      </c>
      <c r="AJ239" s="27">
        <f t="shared" si="222"/>
        <v>0</v>
      </c>
      <c r="AK239" s="27">
        <f t="shared" si="222"/>
        <v>0</v>
      </c>
      <c r="AL239" s="27">
        <f t="shared" si="222"/>
        <v>0</v>
      </c>
      <c r="AM239" s="27">
        <f t="shared" si="222"/>
        <v>0</v>
      </c>
      <c r="AN239" s="27">
        <f t="shared" si="222"/>
        <v>0</v>
      </c>
      <c r="AO239" s="27">
        <f t="shared" si="222"/>
        <v>0</v>
      </c>
      <c r="AP239" s="27">
        <f t="shared" si="222"/>
        <v>0</v>
      </c>
      <c r="AQ239" s="27">
        <f t="shared" si="222"/>
        <v>0</v>
      </c>
      <c r="AR239" s="27">
        <f t="shared" si="222"/>
        <v>0</v>
      </c>
      <c r="AS239" s="27">
        <f t="shared" si="222"/>
        <v>0</v>
      </c>
      <c r="AT239" s="27">
        <f t="shared" si="222"/>
        <v>0</v>
      </c>
      <c r="AU239" s="27">
        <f t="shared" si="222"/>
        <v>0</v>
      </c>
      <c r="AV239" s="27">
        <f t="shared" si="222"/>
        <v>0</v>
      </c>
      <c r="AW239" s="27">
        <f t="shared" si="222"/>
        <v>0</v>
      </c>
      <c r="AX239" s="27">
        <f t="shared" si="222"/>
        <v>0</v>
      </c>
      <c r="AY239" s="27">
        <f t="shared" si="222"/>
        <v>0</v>
      </c>
      <c r="AZ239" s="27">
        <f t="shared" si="222"/>
        <v>0</v>
      </c>
      <c r="BA239" s="27">
        <f t="shared" si="222"/>
        <v>0</v>
      </c>
      <c r="BB239" s="27">
        <f t="shared" si="222"/>
        <v>0</v>
      </c>
      <c r="BC239" s="27">
        <f t="shared" si="222"/>
        <v>0</v>
      </c>
      <c r="BD239" s="27">
        <f t="shared" si="222"/>
        <v>0</v>
      </c>
      <c r="BE239" s="27">
        <f t="shared" si="222"/>
        <v>0</v>
      </c>
      <c r="BF239" s="27">
        <f t="shared" si="222"/>
        <v>0</v>
      </c>
      <c r="BG239" s="27">
        <f t="shared" si="222"/>
        <v>0</v>
      </c>
      <c r="BH239" s="27">
        <f t="shared" si="222"/>
        <v>0</v>
      </c>
      <c r="BI239" s="27">
        <f t="shared" si="222"/>
        <v>0</v>
      </c>
      <c r="BJ239" s="27">
        <f t="shared" si="222"/>
        <v>0</v>
      </c>
      <c r="BK239" s="27">
        <f t="shared" si="222"/>
        <v>0</v>
      </c>
      <c r="BL239" s="27">
        <f t="shared" si="222"/>
        <v>0</v>
      </c>
      <c r="BM239" s="27">
        <f t="shared" si="222"/>
        <v>0</v>
      </c>
    </row>
    <row r="240" spans="2:65" x14ac:dyDescent="0.25">
      <c r="B240" t="str">
        <f t="shared" si="219"/>
        <v>FEE D'INGRESSO</v>
      </c>
      <c r="C240" s="58">
        <f t="shared" si="219"/>
        <v>0.2</v>
      </c>
      <c r="F240" s="27"/>
      <c r="G240" s="27"/>
      <c r="H240" s="27"/>
      <c r="I240" s="27"/>
      <c r="J240" s="27"/>
      <c r="K240" s="27"/>
      <c r="L240" s="27"/>
      <c r="M240" s="27"/>
      <c r="N240" s="27"/>
      <c r="O240" s="27"/>
      <c r="P240" s="27"/>
      <c r="Q240" s="27"/>
      <c r="R240" s="27"/>
      <c r="S240" s="27">
        <f>+IF(R247=$S$9,0,1)*(SUM($S$9)*$C240)/12</f>
        <v>0</v>
      </c>
      <c r="T240" s="27">
        <f t="shared" ref="T240:BM240" si="223">+IF(S247=$S$9,0,1)*(SUM($S$9)*$C240)/12</f>
        <v>0</v>
      </c>
      <c r="U240" s="27">
        <f t="shared" si="223"/>
        <v>0</v>
      </c>
      <c r="V240" s="27">
        <f t="shared" si="223"/>
        <v>0</v>
      </c>
      <c r="W240" s="27">
        <f t="shared" si="223"/>
        <v>0</v>
      </c>
      <c r="X240" s="27">
        <f t="shared" si="223"/>
        <v>0</v>
      </c>
      <c r="Y240" s="27">
        <f t="shared" si="223"/>
        <v>0</v>
      </c>
      <c r="Z240" s="27">
        <f t="shared" si="223"/>
        <v>0</v>
      </c>
      <c r="AA240" s="27">
        <f t="shared" si="223"/>
        <v>0</v>
      </c>
      <c r="AB240" s="27">
        <f t="shared" si="223"/>
        <v>0</v>
      </c>
      <c r="AC240" s="27">
        <f t="shared" si="223"/>
        <v>0</v>
      </c>
      <c r="AD240" s="27">
        <f t="shared" si="223"/>
        <v>0</v>
      </c>
      <c r="AE240" s="27">
        <f t="shared" si="223"/>
        <v>0</v>
      </c>
      <c r="AF240" s="27">
        <f t="shared" si="223"/>
        <v>0</v>
      </c>
      <c r="AG240" s="27">
        <f t="shared" si="223"/>
        <v>0</v>
      </c>
      <c r="AH240" s="27">
        <f t="shared" si="223"/>
        <v>0</v>
      </c>
      <c r="AI240" s="27">
        <f t="shared" si="223"/>
        <v>0</v>
      </c>
      <c r="AJ240" s="27">
        <f t="shared" si="223"/>
        <v>0</v>
      </c>
      <c r="AK240" s="27">
        <f t="shared" si="223"/>
        <v>0</v>
      </c>
      <c r="AL240" s="27">
        <f t="shared" si="223"/>
        <v>0</v>
      </c>
      <c r="AM240" s="27">
        <f t="shared" si="223"/>
        <v>0</v>
      </c>
      <c r="AN240" s="27">
        <f t="shared" si="223"/>
        <v>0</v>
      </c>
      <c r="AO240" s="27">
        <f t="shared" si="223"/>
        <v>0</v>
      </c>
      <c r="AP240" s="27">
        <f t="shared" si="223"/>
        <v>0</v>
      </c>
      <c r="AQ240" s="27">
        <f t="shared" si="223"/>
        <v>0</v>
      </c>
      <c r="AR240" s="27">
        <f t="shared" si="223"/>
        <v>0</v>
      </c>
      <c r="AS240" s="27">
        <f t="shared" si="223"/>
        <v>0</v>
      </c>
      <c r="AT240" s="27">
        <f t="shared" si="223"/>
        <v>0</v>
      </c>
      <c r="AU240" s="27">
        <f t="shared" si="223"/>
        <v>0</v>
      </c>
      <c r="AV240" s="27">
        <f t="shared" si="223"/>
        <v>0</v>
      </c>
      <c r="AW240" s="27">
        <f t="shared" si="223"/>
        <v>0</v>
      </c>
      <c r="AX240" s="27">
        <f t="shared" si="223"/>
        <v>0</v>
      </c>
      <c r="AY240" s="27">
        <f t="shared" si="223"/>
        <v>0</v>
      </c>
      <c r="AZ240" s="27">
        <f t="shared" si="223"/>
        <v>0</v>
      </c>
      <c r="BA240" s="27">
        <f t="shared" si="223"/>
        <v>0</v>
      </c>
      <c r="BB240" s="27">
        <f t="shared" si="223"/>
        <v>0</v>
      </c>
      <c r="BC240" s="27">
        <f t="shared" si="223"/>
        <v>0</v>
      </c>
      <c r="BD240" s="27">
        <f t="shared" si="223"/>
        <v>0</v>
      </c>
      <c r="BE240" s="27">
        <f t="shared" si="223"/>
        <v>0</v>
      </c>
      <c r="BF240" s="27">
        <f t="shared" si="223"/>
        <v>0</v>
      </c>
      <c r="BG240" s="27">
        <f t="shared" si="223"/>
        <v>0</v>
      </c>
      <c r="BH240" s="27">
        <f t="shared" si="223"/>
        <v>0</v>
      </c>
      <c r="BI240" s="27">
        <f t="shared" si="223"/>
        <v>0</v>
      </c>
      <c r="BJ240" s="27">
        <f t="shared" si="223"/>
        <v>0</v>
      </c>
      <c r="BK240" s="27">
        <f t="shared" si="223"/>
        <v>0</v>
      </c>
      <c r="BL240" s="27">
        <f t="shared" si="223"/>
        <v>0</v>
      </c>
      <c r="BM240" s="27">
        <f t="shared" si="223"/>
        <v>0</v>
      </c>
    </row>
    <row r="241" spans="2:65" x14ac:dyDescent="0.25">
      <c r="B241" t="str">
        <f t="shared" si="219"/>
        <v>ALTRE IMM.NI IMMATERIALI</v>
      </c>
      <c r="C241" s="58">
        <f t="shared" si="219"/>
        <v>0.25</v>
      </c>
      <c r="F241" s="27"/>
      <c r="G241" s="27"/>
      <c r="H241" s="27"/>
      <c r="I241" s="27"/>
      <c r="J241" s="27"/>
      <c r="K241" s="27"/>
      <c r="L241" s="27"/>
      <c r="M241" s="27"/>
      <c r="N241" s="27"/>
      <c r="O241" s="27"/>
      <c r="P241" s="27"/>
      <c r="Q241" s="27"/>
      <c r="R241" s="27"/>
      <c r="S241" s="27">
        <f>+IF(R248=$S$10,0,1)*(SUM($S$10)*$C241)/12</f>
        <v>0</v>
      </c>
      <c r="T241" s="27">
        <f t="shared" ref="T241:BM241" si="224">+IF(S248=$S$10,0,1)*(SUM($S$10)*$C241)/12</f>
        <v>0</v>
      </c>
      <c r="U241" s="27">
        <f t="shared" si="224"/>
        <v>0</v>
      </c>
      <c r="V241" s="27">
        <f t="shared" si="224"/>
        <v>0</v>
      </c>
      <c r="W241" s="27">
        <f t="shared" si="224"/>
        <v>0</v>
      </c>
      <c r="X241" s="27">
        <f t="shared" si="224"/>
        <v>0</v>
      </c>
      <c r="Y241" s="27">
        <f t="shared" si="224"/>
        <v>0</v>
      </c>
      <c r="Z241" s="27">
        <f t="shared" si="224"/>
        <v>0</v>
      </c>
      <c r="AA241" s="27">
        <f t="shared" si="224"/>
        <v>0</v>
      </c>
      <c r="AB241" s="27">
        <f t="shared" si="224"/>
        <v>0</v>
      </c>
      <c r="AC241" s="27">
        <f t="shared" si="224"/>
        <v>0</v>
      </c>
      <c r="AD241" s="27">
        <f t="shared" si="224"/>
        <v>0</v>
      </c>
      <c r="AE241" s="27">
        <f t="shared" si="224"/>
        <v>0</v>
      </c>
      <c r="AF241" s="27">
        <f t="shared" si="224"/>
        <v>0</v>
      </c>
      <c r="AG241" s="27">
        <f t="shared" si="224"/>
        <v>0</v>
      </c>
      <c r="AH241" s="27">
        <f t="shared" si="224"/>
        <v>0</v>
      </c>
      <c r="AI241" s="27">
        <f t="shared" si="224"/>
        <v>0</v>
      </c>
      <c r="AJ241" s="27">
        <f t="shared" si="224"/>
        <v>0</v>
      </c>
      <c r="AK241" s="27">
        <f t="shared" si="224"/>
        <v>0</v>
      </c>
      <c r="AL241" s="27">
        <f t="shared" si="224"/>
        <v>0</v>
      </c>
      <c r="AM241" s="27">
        <f t="shared" si="224"/>
        <v>0</v>
      </c>
      <c r="AN241" s="27">
        <f t="shared" si="224"/>
        <v>0</v>
      </c>
      <c r="AO241" s="27">
        <f t="shared" si="224"/>
        <v>0</v>
      </c>
      <c r="AP241" s="27">
        <f t="shared" si="224"/>
        <v>0</v>
      </c>
      <c r="AQ241" s="27">
        <f t="shared" si="224"/>
        <v>0</v>
      </c>
      <c r="AR241" s="27">
        <f t="shared" si="224"/>
        <v>0</v>
      </c>
      <c r="AS241" s="27">
        <f t="shared" si="224"/>
        <v>0</v>
      </c>
      <c r="AT241" s="27">
        <f t="shared" si="224"/>
        <v>0</v>
      </c>
      <c r="AU241" s="27">
        <f t="shared" si="224"/>
        <v>0</v>
      </c>
      <c r="AV241" s="27">
        <f t="shared" si="224"/>
        <v>0</v>
      </c>
      <c r="AW241" s="27">
        <f t="shared" si="224"/>
        <v>0</v>
      </c>
      <c r="AX241" s="27">
        <f t="shared" si="224"/>
        <v>0</v>
      </c>
      <c r="AY241" s="27">
        <f t="shared" si="224"/>
        <v>0</v>
      </c>
      <c r="AZ241" s="27">
        <f t="shared" si="224"/>
        <v>0</v>
      </c>
      <c r="BA241" s="27">
        <f t="shared" si="224"/>
        <v>0</v>
      </c>
      <c r="BB241" s="27">
        <f t="shared" si="224"/>
        <v>0</v>
      </c>
      <c r="BC241" s="27">
        <f t="shared" si="224"/>
        <v>0</v>
      </c>
      <c r="BD241" s="27">
        <f t="shared" si="224"/>
        <v>0</v>
      </c>
      <c r="BE241" s="27">
        <f t="shared" si="224"/>
        <v>0</v>
      </c>
      <c r="BF241" s="27">
        <f t="shared" si="224"/>
        <v>0</v>
      </c>
      <c r="BG241" s="27">
        <f t="shared" si="224"/>
        <v>0</v>
      </c>
      <c r="BH241" s="27">
        <f t="shared" si="224"/>
        <v>0</v>
      </c>
      <c r="BI241" s="27">
        <f t="shared" si="224"/>
        <v>0</v>
      </c>
      <c r="BJ241" s="27">
        <f t="shared" si="224"/>
        <v>0</v>
      </c>
      <c r="BK241" s="27">
        <f t="shared" si="224"/>
        <v>0</v>
      </c>
      <c r="BL241" s="27">
        <f t="shared" si="224"/>
        <v>0</v>
      </c>
      <c r="BM241" s="27">
        <f t="shared" si="224"/>
        <v>0</v>
      </c>
    </row>
    <row r="242" spans="2:65" ht="30" x14ac:dyDescent="0.25">
      <c r="C242" s="57"/>
      <c r="F242" s="57" t="s">
        <v>161</v>
      </c>
      <c r="G242" s="57" t="s">
        <v>161</v>
      </c>
      <c r="H242" s="57" t="s">
        <v>161</v>
      </c>
      <c r="I242" s="57" t="s">
        <v>161</v>
      </c>
      <c r="J242" s="57" t="s">
        <v>161</v>
      </c>
      <c r="K242" s="57" t="s">
        <v>161</v>
      </c>
      <c r="L242" s="57" t="s">
        <v>161</v>
      </c>
      <c r="M242" s="57" t="s">
        <v>161</v>
      </c>
      <c r="N242" s="57" t="s">
        <v>161</v>
      </c>
      <c r="O242" s="57" t="s">
        <v>161</v>
      </c>
      <c r="P242" s="57" t="s">
        <v>161</v>
      </c>
      <c r="Q242" s="57" t="s">
        <v>161</v>
      </c>
      <c r="R242" s="57" t="s">
        <v>161</v>
      </c>
      <c r="S242" s="57" t="s">
        <v>161</v>
      </c>
      <c r="T242" s="57" t="s">
        <v>161</v>
      </c>
      <c r="U242" s="57" t="s">
        <v>161</v>
      </c>
      <c r="V242" s="57" t="s">
        <v>161</v>
      </c>
      <c r="W242" s="57" t="s">
        <v>161</v>
      </c>
      <c r="X242" s="57" t="s">
        <v>161</v>
      </c>
      <c r="Y242" s="57" t="s">
        <v>161</v>
      </c>
      <c r="Z242" s="57" t="s">
        <v>161</v>
      </c>
      <c r="AA242" s="57" t="s">
        <v>161</v>
      </c>
      <c r="AB242" s="57" t="s">
        <v>161</v>
      </c>
      <c r="AC242" s="57" t="s">
        <v>161</v>
      </c>
      <c r="AD242" s="57" t="s">
        <v>161</v>
      </c>
      <c r="AE242" s="57" t="s">
        <v>161</v>
      </c>
      <c r="AF242" s="57" t="s">
        <v>161</v>
      </c>
      <c r="AG242" s="57" t="s">
        <v>161</v>
      </c>
      <c r="AH242" s="57" t="s">
        <v>161</v>
      </c>
      <c r="AI242" s="57" t="s">
        <v>161</v>
      </c>
      <c r="AJ242" s="57" t="s">
        <v>161</v>
      </c>
      <c r="AK242" s="57" t="s">
        <v>161</v>
      </c>
      <c r="AL242" s="57" t="s">
        <v>161</v>
      </c>
      <c r="AM242" s="57" t="s">
        <v>161</v>
      </c>
      <c r="AN242" s="57" t="s">
        <v>161</v>
      </c>
      <c r="AO242" s="57" t="s">
        <v>161</v>
      </c>
      <c r="AP242" s="57" t="s">
        <v>161</v>
      </c>
      <c r="AQ242" s="57" t="s">
        <v>161</v>
      </c>
      <c r="AR242" s="57" t="s">
        <v>161</v>
      </c>
      <c r="AS242" s="57" t="s">
        <v>161</v>
      </c>
      <c r="AT242" s="57" t="s">
        <v>161</v>
      </c>
      <c r="AU242" s="57" t="s">
        <v>161</v>
      </c>
      <c r="AV242" s="57" t="s">
        <v>161</v>
      </c>
      <c r="AW242" s="57" t="s">
        <v>161</v>
      </c>
      <c r="AX242" s="57" t="s">
        <v>161</v>
      </c>
      <c r="AY242" s="57" t="s">
        <v>161</v>
      </c>
      <c r="AZ242" s="57" t="s">
        <v>161</v>
      </c>
      <c r="BA242" s="57" t="s">
        <v>161</v>
      </c>
      <c r="BB242" s="57" t="s">
        <v>161</v>
      </c>
      <c r="BC242" s="57" t="s">
        <v>161</v>
      </c>
      <c r="BD242" s="57" t="s">
        <v>161</v>
      </c>
      <c r="BE242" s="57" t="s">
        <v>161</v>
      </c>
      <c r="BF242" s="57" t="s">
        <v>161</v>
      </c>
      <c r="BG242" s="57" t="s">
        <v>161</v>
      </c>
      <c r="BH242" s="57" t="s">
        <v>161</v>
      </c>
      <c r="BI242" s="57" t="s">
        <v>161</v>
      </c>
      <c r="BJ242" s="57" t="s">
        <v>161</v>
      </c>
      <c r="BK242" s="57" t="s">
        <v>161</v>
      </c>
      <c r="BL242" s="57" t="s">
        <v>161</v>
      </c>
      <c r="BM242" s="57" t="s">
        <v>161</v>
      </c>
    </row>
    <row r="243" spans="2:65" x14ac:dyDescent="0.25">
      <c r="B243" t="str">
        <f>+B236</f>
        <v>FABBRICATI</v>
      </c>
      <c r="C243" s="58"/>
      <c r="F243" s="27"/>
      <c r="G243" s="27"/>
      <c r="H243" s="27"/>
      <c r="I243" s="27"/>
      <c r="J243" s="27"/>
      <c r="K243" s="27"/>
      <c r="L243" s="27"/>
      <c r="M243" s="27"/>
      <c r="N243" s="27"/>
      <c r="O243" s="27"/>
      <c r="P243" s="27"/>
      <c r="Q243" s="27"/>
      <c r="R243" s="27"/>
      <c r="S243" s="27">
        <f t="shared" ref="S243:BM248" si="225">+R243+S236</f>
        <v>0</v>
      </c>
      <c r="T243" s="27">
        <f t="shared" si="225"/>
        <v>0</v>
      </c>
      <c r="U243" s="27">
        <f t="shared" si="225"/>
        <v>0</v>
      </c>
      <c r="V243" s="27">
        <f t="shared" si="225"/>
        <v>0</v>
      </c>
      <c r="W243" s="27">
        <f t="shared" si="225"/>
        <v>0</v>
      </c>
      <c r="X243" s="27">
        <f t="shared" si="225"/>
        <v>0</v>
      </c>
      <c r="Y243" s="27">
        <f t="shared" si="225"/>
        <v>0</v>
      </c>
      <c r="Z243" s="27">
        <f t="shared" si="225"/>
        <v>0</v>
      </c>
      <c r="AA243" s="27">
        <f t="shared" si="225"/>
        <v>0</v>
      </c>
      <c r="AB243" s="27">
        <f t="shared" si="225"/>
        <v>0</v>
      </c>
      <c r="AC243" s="27">
        <f t="shared" si="225"/>
        <v>0</v>
      </c>
      <c r="AD243" s="27">
        <f t="shared" si="225"/>
        <v>0</v>
      </c>
      <c r="AE243" s="27">
        <f t="shared" si="225"/>
        <v>0</v>
      </c>
      <c r="AF243" s="27">
        <f t="shared" si="225"/>
        <v>0</v>
      </c>
      <c r="AG243" s="27">
        <f t="shared" si="225"/>
        <v>0</v>
      </c>
      <c r="AH243" s="27">
        <f t="shared" si="225"/>
        <v>0</v>
      </c>
      <c r="AI243" s="27">
        <f t="shared" si="225"/>
        <v>0</v>
      </c>
      <c r="AJ243" s="27">
        <f t="shared" si="225"/>
        <v>0</v>
      </c>
      <c r="AK243" s="27">
        <f t="shared" si="225"/>
        <v>0</v>
      </c>
      <c r="AL243" s="27">
        <f t="shared" si="225"/>
        <v>0</v>
      </c>
      <c r="AM243" s="27">
        <f t="shared" si="225"/>
        <v>0</v>
      </c>
      <c r="AN243" s="27">
        <f t="shared" si="225"/>
        <v>0</v>
      </c>
      <c r="AO243" s="27">
        <f t="shared" si="225"/>
        <v>0</v>
      </c>
      <c r="AP243" s="27">
        <f t="shared" si="225"/>
        <v>0</v>
      </c>
      <c r="AQ243" s="27">
        <f t="shared" si="225"/>
        <v>0</v>
      </c>
      <c r="AR243" s="27">
        <f t="shared" si="225"/>
        <v>0</v>
      </c>
      <c r="AS243" s="27">
        <f t="shared" si="225"/>
        <v>0</v>
      </c>
      <c r="AT243" s="27">
        <f t="shared" si="225"/>
        <v>0</v>
      </c>
      <c r="AU243" s="27">
        <f t="shared" si="225"/>
        <v>0</v>
      </c>
      <c r="AV243" s="27">
        <f t="shared" si="225"/>
        <v>0</v>
      </c>
      <c r="AW243" s="27">
        <f t="shared" si="225"/>
        <v>0</v>
      </c>
      <c r="AX243" s="27">
        <f t="shared" si="225"/>
        <v>0</v>
      </c>
      <c r="AY243" s="27">
        <f t="shared" si="225"/>
        <v>0</v>
      </c>
      <c r="AZ243" s="27">
        <f t="shared" si="225"/>
        <v>0</v>
      </c>
      <c r="BA243" s="27">
        <f t="shared" si="225"/>
        <v>0</v>
      </c>
      <c r="BB243" s="27">
        <f t="shared" si="225"/>
        <v>0</v>
      </c>
      <c r="BC243" s="27">
        <f t="shared" si="225"/>
        <v>0</v>
      </c>
      <c r="BD243" s="27">
        <f t="shared" si="225"/>
        <v>0</v>
      </c>
      <c r="BE243" s="27">
        <f t="shared" si="225"/>
        <v>0</v>
      </c>
      <c r="BF243" s="27">
        <f t="shared" si="225"/>
        <v>0</v>
      </c>
      <c r="BG243" s="27">
        <f t="shared" si="225"/>
        <v>0</v>
      </c>
      <c r="BH243" s="27">
        <f t="shared" si="225"/>
        <v>0</v>
      </c>
      <c r="BI243" s="27">
        <f t="shared" si="225"/>
        <v>0</v>
      </c>
      <c r="BJ243" s="27">
        <f t="shared" si="225"/>
        <v>0</v>
      </c>
      <c r="BK243" s="27">
        <f t="shared" si="225"/>
        <v>0</v>
      </c>
      <c r="BL243" s="27">
        <f t="shared" si="225"/>
        <v>0</v>
      </c>
      <c r="BM243" s="27">
        <f t="shared" si="225"/>
        <v>0</v>
      </c>
    </row>
    <row r="244" spans="2:65" x14ac:dyDescent="0.25">
      <c r="B244" t="str">
        <f t="shared" ref="B244:B247" si="226">+B237</f>
        <v>IMPIANTI E MACCHINARI</v>
      </c>
      <c r="C244" s="58"/>
      <c r="F244" s="27"/>
      <c r="G244" s="27"/>
      <c r="H244" s="27"/>
      <c r="I244" s="27"/>
      <c r="J244" s="27"/>
      <c r="K244" s="27"/>
      <c r="L244" s="27"/>
      <c r="M244" s="27"/>
      <c r="N244" s="27"/>
      <c r="O244" s="27"/>
      <c r="P244" s="27"/>
      <c r="Q244" s="27"/>
      <c r="R244" s="27"/>
      <c r="S244" s="27">
        <f t="shared" si="225"/>
        <v>0</v>
      </c>
      <c r="T244" s="27">
        <f t="shared" si="225"/>
        <v>0</v>
      </c>
      <c r="U244" s="27">
        <f t="shared" si="225"/>
        <v>0</v>
      </c>
      <c r="V244" s="27">
        <f t="shared" si="225"/>
        <v>0</v>
      </c>
      <c r="W244" s="27">
        <f t="shared" si="225"/>
        <v>0</v>
      </c>
      <c r="X244" s="27">
        <f t="shared" si="225"/>
        <v>0</v>
      </c>
      <c r="Y244" s="27">
        <f t="shared" si="225"/>
        <v>0</v>
      </c>
      <c r="Z244" s="27">
        <f t="shared" si="225"/>
        <v>0</v>
      </c>
      <c r="AA244" s="27">
        <f t="shared" si="225"/>
        <v>0</v>
      </c>
      <c r="AB244" s="27">
        <f t="shared" si="225"/>
        <v>0</v>
      </c>
      <c r="AC244" s="27">
        <f t="shared" si="225"/>
        <v>0</v>
      </c>
      <c r="AD244" s="27">
        <f t="shared" si="225"/>
        <v>0</v>
      </c>
      <c r="AE244" s="27">
        <f t="shared" si="225"/>
        <v>0</v>
      </c>
      <c r="AF244" s="27">
        <f t="shared" si="225"/>
        <v>0</v>
      </c>
      <c r="AG244" s="27">
        <f t="shared" si="225"/>
        <v>0</v>
      </c>
      <c r="AH244" s="27">
        <f t="shared" si="225"/>
        <v>0</v>
      </c>
      <c r="AI244" s="27">
        <f t="shared" si="225"/>
        <v>0</v>
      </c>
      <c r="AJ244" s="27">
        <f t="shared" si="225"/>
        <v>0</v>
      </c>
      <c r="AK244" s="27">
        <f t="shared" si="225"/>
        <v>0</v>
      </c>
      <c r="AL244" s="27">
        <f t="shared" si="225"/>
        <v>0</v>
      </c>
      <c r="AM244" s="27">
        <f t="shared" si="225"/>
        <v>0</v>
      </c>
      <c r="AN244" s="27">
        <f t="shared" si="225"/>
        <v>0</v>
      </c>
      <c r="AO244" s="27">
        <f t="shared" si="225"/>
        <v>0</v>
      </c>
      <c r="AP244" s="27">
        <f t="shared" si="225"/>
        <v>0</v>
      </c>
      <c r="AQ244" s="27">
        <f t="shared" si="225"/>
        <v>0</v>
      </c>
      <c r="AR244" s="27">
        <f t="shared" si="225"/>
        <v>0</v>
      </c>
      <c r="AS244" s="27">
        <f t="shared" si="225"/>
        <v>0</v>
      </c>
      <c r="AT244" s="27">
        <f t="shared" si="225"/>
        <v>0</v>
      </c>
      <c r="AU244" s="27">
        <f t="shared" si="225"/>
        <v>0</v>
      </c>
      <c r="AV244" s="27">
        <f t="shared" si="225"/>
        <v>0</v>
      </c>
      <c r="AW244" s="27">
        <f t="shared" si="225"/>
        <v>0</v>
      </c>
      <c r="AX244" s="27">
        <f t="shared" si="225"/>
        <v>0</v>
      </c>
      <c r="AY244" s="27">
        <f t="shared" si="225"/>
        <v>0</v>
      </c>
      <c r="AZ244" s="27">
        <f t="shared" si="225"/>
        <v>0</v>
      </c>
      <c r="BA244" s="27">
        <f t="shared" si="225"/>
        <v>0</v>
      </c>
      <c r="BB244" s="27">
        <f t="shared" si="225"/>
        <v>0</v>
      </c>
      <c r="BC244" s="27">
        <f t="shared" si="225"/>
        <v>0</v>
      </c>
      <c r="BD244" s="27">
        <f t="shared" si="225"/>
        <v>0</v>
      </c>
      <c r="BE244" s="27">
        <f t="shared" si="225"/>
        <v>0</v>
      </c>
      <c r="BF244" s="27">
        <f t="shared" si="225"/>
        <v>0</v>
      </c>
      <c r="BG244" s="27">
        <f t="shared" si="225"/>
        <v>0</v>
      </c>
      <c r="BH244" s="27">
        <f t="shared" si="225"/>
        <v>0</v>
      </c>
      <c r="BI244" s="27">
        <f t="shared" si="225"/>
        <v>0</v>
      </c>
      <c r="BJ244" s="27">
        <f t="shared" si="225"/>
        <v>0</v>
      </c>
      <c r="BK244" s="27">
        <f t="shared" si="225"/>
        <v>0</v>
      </c>
      <c r="BL244" s="27">
        <f t="shared" si="225"/>
        <v>0</v>
      </c>
      <c r="BM244" s="27">
        <f t="shared" si="225"/>
        <v>0</v>
      </c>
    </row>
    <row r="245" spans="2:65" x14ac:dyDescent="0.25">
      <c r="B245" t="str">
        <f t="shared" si="226"/>
        <v>ATTREZZATURE IND.LI E COMM.LI</v>
      </c>
      <c r="C245" s="58"/>
      <c r="F245" s="27"/>
      <c r="G245" s="27"/>
      <c r="H245" s="27"/>
      <c r="I245" s="27"/>
      <c r="J245" s="27"/>
      <c r="K245" s="27"/>
      <c r="L245" s="27"/>
      <c r="M245" s="27"/>
      <c r="N245" s="27"/>
      <c r="O245" s="27"/>
      <c r="P245" s="27"/>
      <c r="Q245" s="27"/>
      <c r="R245" s="27"/>
      <c r="S245" s="27">
        <f t="shared" si="225"/>
        <v>0</v>
      </c>
      <c r="T245" s="27">
        <f t="shared" si="225"/>
        <v>0</v>
      </c>
      <c r="U245" s="27">
        <f t="shared" si="225"/>
        <v>0</v>
      </c>
      <c r="V245" s="27">
        <f t="shared" si="225"/>
        <v>0</v>
      </c>
      <c r="W245" s="27">
        <f t="shared" si="225"/>
        <v>0</v>
      </c>
      <c r="X245" s="27">
        <f t="shared" si="225"/>
        <v>0</v>
      </c>
      <c r="Y245" s="27">
        <f t="shared" si="225"/>
        <v>0</v>
      </c>
      <c r="Z245" s="27">
        <f t="shared" si="225"/>
        <v>0</v>
      </c>
      <c r="AA245" s="27">
        <f t="shared" si="225"/>
        <v>0</v>
      </c>
      <c r="AB245" s="27">
        <f t="shared" si="225"/>
        <v>0</v>
      </c>
      <c r="AC245" s="27">
        <f t="shared" si="225"/>
        <v>0</v>
      </c>
      <c r="AD245" s="27">
        <f t="shared" si="225"/>
        <v>0</v>
      </c>
      <c r="AE245" s="27">
        <f t="shared" si="225"/>
        <v>0</v>
      </c>
      <c r="AF245" s="27">
        <f t="shared" si="225"/>
        <v>0</v>
      </c>
      <c r="AG245" s="27">
        <f t="shared" si="225"/>
        <v>0</v>
      </c>
      <c r="AH245" s="27">
        <f t="shared" si="225"/>
        <v>0</v>
      </c>
      <c r="AI245" s="27">
        <f t="shared" si="225"/>
        <v>0</v>
      </c>
      <c r="AJ245" s="27">
        <f t="shared" si="225"/>
        <v>0</v>
      </c>
      <c r="AK245" s="27">
        <f t="shared" si="225"/>
        <v>0</v>
      </c>
      <c r="AL245" s="27">
        <f t="shared" si="225"/>
        <v>0</v>
      </c>
      <c r="AM245" s="27">
        <f t="shared" si="225"/>
        <v>0</v>
      </c>
      <c r="AN245" s="27">
        <f t="shared" si="225"/>
        <v>0</v>
      </c>
      <c r="AO245" s="27">
        <f t="shared" si="225"/>
        <v>0</v>
      </c>
      <c r="AP245" s="27">
        <f t="shared" si="225"/>
        <v>0</v>
      </c>
      <c r="AQ245" s="27">
        <f t="shared" si="225"/>
        <v>0</v>
      </c>
      <c r="AR245" s="27">
        <f t="shared" si="225"/>
        <v>0</v>
      </c>
      <c r="AS245" s="27">
        <f t="shared" si="225"/>
        <v>0</v>
      </c>
      <c r="AT245" s="27">
        <f t="shared" si="225"/>
        <v>0</v>
      </c>
      <c r="AU245" s="27">
        <f t="shared" si="225"/>
        <v>0</v>
      </c>
      <c r="AV245" s="27">
        <f t="shared" si="225"/>
        <v>0</v>
      </c>
      <c r="AW245" s="27">
        <f t="shared" si="225"/>
        <v>0</v>
      </c>
      <c r="AX245" s="27">
        <f t="shared" si="225"/>
        <v>0</v>
      </c>
      <c r="AY245" s="27">
        <f t="shared" si="225"/>
        <v>0</v>
      </c>
      <c r="AZ245" s="27">
        <f t="shared" si="225"/>
        <v>0</v>
      </c>
      <c r="BA245" s="27">
        <f t="shared" si="225"/>
        <v>0</v>
      </c>
      <c r="BB245" s="27">
        <f t="shared" si="225"/>
        <v>0</v>
      </c>
      <c r="BC245" s="27">
        <f t="shared" si="225"/>
        <v>0</v>
      </c>
      <c r="BD245" s="27">
        <f t="shared" si="225"/>
        <v>0</v>
      </c>
      <c r="BE245" s="27">
        <f t="shared" si="225"/>
        <v>0</v>
      </c>
      <c r="BF245" s="27">
        <f t="shared" si="225"/>
        <v>0</v>
      </c>
      <c r="BG245" s="27">
        <f t="shared" si="225"/>
        <v>0</v>
      </c>
      <c r="BH245" s="27">
        <f t="shared" si="225"/>
        <v>0</v>
      </c>
      <c r="BI245" s="27">
        <f t="shared" si="225"/>
        <v>0</v>
      </c>
      <c r="BJ245" s="27">
        <f t="shared" si="225"/>
        <v>0</v>
      </c>
      <c r="BK245" s="27">
        <f t="shared" si="225"/>
        <v>0</v>
      </c>
      <c r="BL245" s="27">
        <f t="shared" si="225"/>
        <v>0</v>
      </c>
      <c r="BM245" s="27">
        <f t="shared" si="225"/>
        <v>0</v>
      </c>
    </row>
    <row r="246" spans="2:65" x14ac:dyDescent="0.25">
      <c r="B246" t="str">
        <f t="shared" si="226"/>
        <v>COSTI D'IMPIANTO E AMPLIAMENTO</v>
      </c>
      <c r="C246" s="58"/>
      <c r="F246" s="27"/>
      <c r="G246" s="27"/>
      <c r="H246" s="27"/>
      <c r="I246" s="27"/>
      <c r="J246" s="27"/>
      <c r="K246" s="27"/>
      <c r="L246" s="27"/>
      <c r="M246" s="27"/>
      <c r="N246" s="27"/>
      <c r="O246" s="27"/>
      <c r="P246" s="27"/>
      <c r="Q246" s="27"/>
      <c r="R246" s="27"/>
      <c r="S246" s="27">
        <f t="shared" si="225"/>
        <v>0</v>
      </c>
      <c r="T246" s="27">
        <f t="shared" si="225"/>
        <v>0</v>
      </c>
      <c r="U246" s="27">
        <f t="shared" si="225"/>
        <v>0</v>
      </c>
      <c r="V246" s="27">
        <f t="shared" si="225"/>
        <v>0</v>
      </c>
      <c r="W246" s="27">
        <f t="shared" si="225"/>
        <v>0</v>
      </c>
      <c r="X246" s="27">
        <f t="shared" si="225"/>
        <v>0</v>
      </c>
      <c r="Y246" s="27">
        <f t="shared" si="225"/>
        <v>0</v>
      </c>
      <c r="Z246" s="27">
        <f t="shared" si="225"/>
        <v>0</v>
      </c>
      <c r="AA246" s="27">
        <f t="shared" si="225"/>
        <v>0</v>
      </c>
      <c r="AB246" s="27">
        <f t="shared" si="225"/>
        <v>0</v>
      </c>
      <c r="AC246" s="27">
        <f t="shared" si="225"/>
        <v>0</v>
      </c>
      <c r="AD246" s="27">
        <f t="shared" si="225"/>
        <v>0</v>
      </c>
      <c r="AE246" s="27">
        <f t="shared" si="225"/>
        <v>0</v>
      </c>
      <c r="AF246" s="27">
        <f t="shared" si="225"/>
        <v>0</v>
      </c>
      <c r="AG246" s="27">
        <f t="shared" si="225"/>
        <v>0</v>
      </c>
      <c r="AH246" s="27">
        <f t="shared" si="225"/>
        <v>0</v>
      </c>
      <c r="AI246" s="27">
        <f t="shared" si="225"/>
        <v>0</v>
      </c>
      <c r="AJ246" s="27">
        <f t="shared" si="225"/>
        <v>0</v>
      </c>
      <c r="AK246" s="27">
        <f t="shared" si="225"/>
        <v>0</v>
      </c>
      <c r="AL246" s="27">
        <f t="shared" si="225"/>
        <v>0</v>
      </c>
      <c r="AM246" s="27">
        <f t="shared" si="225"/>
        <v>0</v>
      </c>
      <c r="AN246" s="27">
        <f t="shared" si="225"/>
        <v>0</v>
      </c>
      <c r="AO246" s="27">
        <f t="shared" si="225"/>
        <v>0</v>
      </c>
      <c r="AP246" s="27">
        <f t="shared" si="225"/>
        <v>0</v>
      </c>
      <c r="AQ246" s="27">
        <f t="shared" si="225"/>
        <v>0</v>
      </c>
      <c r="AR246" s="27">
        <f t="shared" si="225"/>
        <v>0</v>
      </c>
      <c r="AS246" s="27">
        <f t="shared" si="225"/>
        <v>0</v>
      </c>
      <c r="AT246" s="27">
        <f t="shared" si="225"/>
        <v>0</v>
      </c>
      <c r="AU246" s="27">
        <f t="shared" si="225"/>
        <v>0</v>
      </c>
      <c r="AV246" s="27">
        <f t="shared" si="225"/>
        <v>0</v>
      </c>
      <c r="AW246" s="27">
        <f t="shared" si="225"/>
        <v>0</v>
      </c>
      <c r="AX246" s="27">
        <f t="shared" si="225"/>
        <v>0</v>
      </c>
      <c r="AY246" s="27">
        <f t="shared" si="225"/>
        <v>0</v>
      </c>
      <c r="AZ246" s="27">
        <f t="shared" si="225"/>
        <v>0</v>
      </c>
      <c r="BA246" s="27">
        <f t="shared" si="225"/>
        <v>0</v>
      </c>
      <c r="BB246" s="27">
        <f t="shared" si="225"/>
        <v>0</v>
      </c>
      <c r="BC246" s="27">
        <f t="shared" si="225"/>
        <v>0</v>
      </c>
      <c r="BD246" s="27">
        <f t="shared" si="225"/>
        <v>0</v>
      </c>
      <c r="BE246" s="27">
        <f t="shared" si="225"/>
        <v>0</v>
      </c>
      <c r="BF246" s="27">
        <f t="shared" si="225"/>
        <v>0</v>
      </c>
      <c r="BG246" s="27">
        <f t="shared" si="225"/>
        <v>0</v>
      </c>
      <c r="BH246" s="27">
        <f t="shared" si="225"/>
        <v>0</v>
      </c>
      <c r="BI246" s="27">
        <f t="shared" si="225"/>
        <v>0</v>
      </c>
      <c r="BJ246" s="27">
        <f t="shared" si="225"/>
        <v>0</v>
      </c>
      <c r="BK246" s="27">
        <f t="shared" si="225"/>
        <v>0</v>
      </c>
      <c r="BL246" s="27">
        <f t="shared" si="225"/>
        <v>0</v>
      </c>
      <c r="BM246" s="27">
        <f t="shared" si="225"/>
        <v>0</v>
      </c>
    </row>
    <row r="247" spans="2:65" x14ac:dyDescent="0.25">
      <c r="B247" t="str">
        <f t="shared" si="226"/>
        <v>FEE D'INGRESSO</v>
      </c>
      <c r="C247" s="58"/>
      <c r="F247" s="27"/>
      <c r="G247" s="27"/>
      <c r="H247" s="27"/>
      <c r="I247" s="27"/>
      <c r="J247" s="27"/>
      <c r="K247" s="27"/>
      <c r="L247" s="27"/>
      <c r="M247" s="27"/>
      <c r="N247" s="27"/>
      <c r="O247" s="27"/>
      <c r="P247" s="27"/>
      <c r="Q247" s="27"/>
      <c r="R247" s="27"/>
      <c r="S247" s="27">
        <f t="shared" si="225"/>
        <v>0</v>
      </c>
      <c r="T247" s="27">
        <f t="shared" si="225"/>
        <v>0</v>
      </c>
      <c r="U247" s="27">
        <f t="shared" si="225"/>
        <v>0</v>
      </c>
      <c r="V247" s="27">
        <f t="shared" si="225"/>
        <v>0</v>
      </c>
      <c r="W247" s="27">
        <f t="shared" si="225"/>
        <v>0</v>
      </c>
      <c r="X247" s="27">
        <f t="shared" si="225"/>
        <v>0</v>
      </c>
      <c r="Y247" s="27">
        <f t="shared" si="225"/>
        <v>0</v>
      </c>
      <c r="Z247" s="27">
        <f t="shared" si="225"/>
        <v>0</v>
      </c>
      <c r="AA247" s="27">
        <f t="shared" si="225"/>
        <v>0</v>
      </c>
      <c r="AB247" s="27">
        <f t="shared" si="225"/>
        <v>0</v>
      </c>
      <c r="AC247" s="27">
        <f t="shared" si="225"/>
        <v>0</v>
      </c>
      <c r="AD247" s="27">
        <f t="shared" si="225"/>
        <v>0</v>
      </c>
      <c r="AE247" s="27">
        <f t="shared" si="225"/>
        <v>0</v>
      </c>
      <c r="AF247" s="27">
        <f t="shared" si="225"/>
        <v>0</v>
      </c>
      <c r="AG247" s="27">
        <f t="shared" si="225"/>
        <v>0</v>
      </c>
      <c r="AH247" s="27">
        <f t="shared" si="225"/>
        <v>0</v>
      </c>
      <c r="AI247" s="27">
        <f t="shared" si="225"/>
        <v>0</v>
      </c>
      <c r="AJ247" s="27">
        <f t="shared" si="225"/>
        <v>0</v>
      </c>
      <c r="AK247" s="27">
        <f t="shared" si="225"/>
        <v>0</v>
      </c>
      <c r="AL247" s="27">
        <f t="shared" si="225"/>
        <v>0</v>
      </c>
      <c r="AM247" s="27">
        <f t="shared" si="225"/>
        <v>0</v>
      </c>
      <c r="AN247" s="27">
        <f t="shared" si="225"/>
        <v>0</v>
      </c>
      <c r="AO247" s="27">
        <f t="shared" si="225"/>
        <v>0</v>
      </c>
      <c r="AP247" s="27">
        <f t="shared" si="225"/>
        <v>0</v>
      </c>
      <c r="AQ247" s="27">
        <f t="shared" si="225"/>
        <v>0</v>
      </c>
      <c r="AR247" s="27">
        <f t="shared" si="225"/>
        <v>0</v>
      </c>
      <c r="AS247" s="27">
        <f t="shared" si="225"/>
        <v>0</v>
      </c>
      <c r="AT247" s="27">
        <f t="shared" si="225"/>
        <v>0</v>
      </c>
      <c r="AU247" s="27">
        <f t="shared" si="225"/>
        <v>0</v>
      </c>
      <c r="AV247" s="27">
        <f t="shared" si="225"/>
        <v>0</v>
      </c>
      <c r="AW247" s="27">
        <f t="shared" si="225"/>
        <v>0</v>
      </c>
      <c r="AX247" s="27">
        <f t="shared" si="225"/>
        <v>0</v>
      </c>
      <c r="AY247" s="27">
        <f t="shared" si="225"/>
        <v>0</v>
      </c>
      <c r="AZ247" s="27">
        <f t="shared" si="225"/>
        <v>0</v>
      </c>
      <c r="BA247" s="27">
        <f t="shared" si="225"/>
        <v>0</v>
      </c>
      <c r="BB247" s="27">
        <f t="shared" si="225"/>
        <v>0</v>
      </c>
      <c r="BC247" s="27">
        <f t="shared" si="225"/>
        <v>0</v>
      </c>
      <c r="BD247" s="27">
        <f t="shared" si="225"/>
        <v>0</v>
      </c>
      <c r="BE247" s="27">
        <f t="shared" si="225"/>
        <v>0</v>
      </c>
      <c r="BF247" s="27">
        <f t="shared" si="225"/>
        <v>0</v>
      </c>
      <c r="BG247" s="27">
        <f t="shared" si="225"/>
        <v>0</v>
      </c>
      <c r="BH247" s="27">
        <f t="shared" si="225"/>
        <v>0</v>
      </c>
      <c r="BI247" s="27">
        <f t="shared" si="225"/>
        <v>0</v>
      </c>
      <c r="BJ247" s="27">
        <f t="shared" si="225"/>
        <v>0</v>
      </c>
      <c r="BK247" s="27">
        <f t="shared" si="225"/>
        <v>0</v>
      </c>
      <c r="BL247" s="27">
        <f t="shared" si="225"/>
        <v>0</v>
      </c>
      <c r="BM247" s="27">
        <f t="shared" si="225"/>
        <v>0</v>
      </c>
    </row>
    <row r="248" spans="2:65" x14ac:dyDescent="0.25">
      <c r="B248" t="str">
        <f>+B241</f>
        <v>ALTRE IMM.NI IMMATERIALI</v>
      </c>
      <c r="C248" s="58"/>
      <c r="F248" s="27"/>
      <c r="G248" s="27"/>
      <c r="H248" s="27"/>
      <c r="I248" s="27"/>
      <c r="J248" s="27"/>
      <c r="K248" s="27"/>
      <c r="L248" s="27"/>
      <c r="M248" s="27"/>
      <c r="N248" s="27"/>
      <c r="O248" s="27"/>
      <c r="P248" s="27"/>
      <c r="Q248" s="27"/>
      <c r="R248" s="27"/>
      <c r="S248" s="27">
        <f t="shared" si="225"/>
        <v>0</v>
      </c>
      <c r="T248" s="27">
        <f t="shared" si="225"/>
        <v>0</v>
      </c>
      <c r="U248" s="27">
        <f t="shared" si="225"/>
        <v>0</v>
      </c>
      <c r="V248" s="27">
        <f t="shared" si="225"/>
        <v>0</v>
      </c>
      <c r="W248" s="27">
        <f t="shared" si="225"/>
        <v>0</v>
      </c>
      <c r="X248" s="27">
        <f t="shared" si="225"/>
        <v>0</v>
      </c>
      <c r="Y248" s="27">
        <f t="shared" si="225"/>
        <v>0</v>
      </c>
      <c r="Z248" s="27">
        <f t="shared" si="225"/>
        <v>0</v>
      </c>
      <c r="AA248" s="27">
        <f t="shared" si="225"/>
        <v>0</v>
      </c>
      <c r="AB248" s="27">
        <f t="shared" si="225"/>
        <v>0</v>
      </c>
      <c r="AC248" s="27">
        <f t="shared" si="225"/>
        <v>0</v>
      </c>
      <c r="AD248" s="27">
        <f t="shared" si="225"/>
        <v>0</v>
      </c>
      <c r="AE248" s="27">
        <f t="shared" si="225"/>
        <v>0</v>
      </c>
      <c r="AF248" s="27">
        <f t="shared" si="225"/>
        <v>0</v>
      </c>
      <c r="AG248" s="27">
        <f t="shared" si="225"/>
        <v>0</v>
      </c>
      <c r="AH248" s="27">
        <f t="shared" si="225"/>
        <v>0</v>
      </c>
      <c r="AI248" s="27">
        <f t="shared" si="225"/>
        <v>0</v>
      </c>
      <c r="AJ248" s="27">
        <f t="shared" si="225"/>
        <v>0</v>
      </c>
      <c r="AK248" s="27">
        <f t="shared" si="225"/>
        <v>0</v>
      </c>
      <c r="AL248" s="27">
        <f t="shared" si="225"/>
        <v>0</v>
      </c>
      <c r="AM248" s="27">
        <f t="shared" ref="AM248:BM248" si="227">+AL248+AM241</f>
        <v>0</v>
      </c>
      <c r="AN248" s="27">
        <f t="shared" si="227"/>
        <v>0</v>
      </c>
      <c r="AO248" s="27">
        <f t="shared" si="227"/>
        <v>0</v>
      </c>
      <c r="AP248" s="27">
        <f t="shared" si="227"/>
        <v>0</v>
      </c>
      <c r="AQ248" s="27">
        <f t="shared" si="227"/>
        <v>0</v>
      </c>
      <c r="AR248" s="27">
        <f t="shared" si="227"/>
        <v>0</v>
      </c>
      <c r="AS248" s="27">
        <f t="shared" si="227"/>
        <v>0</v>
      </c>
      <c r="AT248" s="27">
        <f t="shared" si="227"/>
        <v>0</v>
      </c>
      <c r="AU248" s="27">
        <f t="shared" si="227"/>
        <v>0</v>
      </c>
      <c r="AV248" s="27">
        <f t="shared" si="227"/>
        <v>0</v>
      </c>
      <c r="AW248" s="27">
        <f t="shared" si="227"/>
        <v>0</v>
      </c>
      <c r="AX248" s="27">
        <f t="shared" si="227"/>
        <v>0</v>
      </c>
      <c r="AY248" s="27">
        <f t="shared" si="227"/>
        <v>0</v>
      </c>
      <c r="AZ248" s="27">
        <f t="shared" si="227"/>
        <v>0</v>
      </c>
      <c r="BA248" s="27">
        <f t="shared" si="227"/>
        <v>0</v>
      </c>
      <c r="BB248" s="27">
        <f t="shared" si="227"/>
        <v>0</v>
      </c>
      <c r="BC248" s="27">
        <f t="shared" si="227"/>
        <v>0</v>
      </c>
      <c r="BD248" s="27">
        <f t="shared" si="227"/>
        <v>0</v>
      </c>
      <c r="BE248" s="27">
        <f t="shared" si="227"/>
        <v>0</v>
      </c>
      <c r="BF248" s="27">
        <f t="shared" si="227"/>
        <v>0</v>
      </c>
      <c r="BG248" s="27">
        <f t="shared" si="227"/>
        <v>0</v>
      </c>
      <c r="BH248" s="27">
        <f t="shared" si="227"/>
        <v>0</v>
      </c>
      <c r="BI248" s="27">
        <f t="shared" si="227"/>
        <v>0</v>
      </c>
      <c r="BJ248" s="27">
        <f t="shared" si="227"/>
        <v>0</v>
      </c>
      <c r="BK248" s="27">
        <f t="shared" si="227"/>
        <v>0</v>
      </c>
      <c r="BL248" s="27">
        <f t="shared" si="227"/>
        <v>0</v>
      </c>
      <c r="BM248" s="27">
        <f t="shared" si="227"/>
        <v>0</v>
      </c>
    </row>
    <row r="250" spans="2:65" ht="30" x14ac:dyDescent="0.25">
      <c r="C250" s="57" t="s">
        <v>159</v>
      </c>
      <c r="F250" s="57" t="s">
        <v>160</v>
      </c>
      <c r="G250" s="57" t="s">
        <v>160</v>
      </c>
      <c r="H250" s="57" t="s">
        <v>160</v>
      </c>
      <c r="I250" s="57" t="s">
        <v>160</v>
      </c>
      <c r="J250" s="57" t="s">
        <v>160</v>
      </c>
      <c r="K250" s="57" t="s">
        <v>160</v>
      </c>
      <c r="L250" s="57" t="s">
        <v>160</v>
      </c>
      <c r="M250" s="57" t="s">
        <v>160</v>
      </c>
      <c r="N250" s="57" t="s">
        <v>160</v>
      </c>
      <c r="O250" s="57" t="s">
        <v>160</v>
      </c>
      <c r="P250" s="57" t="s">
        <v>160</v>
      </c>
      <c r="Q250" s="57" t="s">
        <v>160</v>
      </c>
      <c r="R250" s="57" t="s">
        <v>160</v>
      </c>
      <c r="S250" s="57" t="s">
        <v>160</v>
      </c>
      <c r="T250" s="57" t="s">
        <v>160</v>
      </c>
      <c r="U250" s="57" t="s">
        <v>160</v>
      </c>
      <c r="V250" s="57" t="s">
        <v>160</v>
      </c>
      <c r="W250" s="57" t="s">
        <v>160</v>
      </c>
      <c r="X250" s="57" t="s">
        <v>160</v>
      </c>
      <c r="Y250" s="57" t="s">
        <v>160</v>
      </c>
      <c r="Z250" s="57" t="s">
        <v>160</v>
      </c>
      <c r="AA250" s="57" t="s">
        <v>160</v>
      </c>
      <c r="AB250" s="57" t="s">
        <v>160</v>
      </c>
      <c r="AC250" s="57" t="s">
        <v>160</v>
      </c>
      <c r="AD250" s="57" t="s">
        <v>160</v>
      </c>
      <c r="AE250" s="57" t="s">
        <v>160</v>
      </c>
      <c r="AF250" s="57" t="s">
        <v>160</v>
      </c>
      <c r="AG250" s="57" t="s">
        <v>160</v>
      </c>
      <c r="AH250" s="57" t="s">
        <v>160</v>
      </c>
      <c r="AI250" s="57" t="s">
        <v>160</v>
      </c>
      <c r="AJ250" s="57" t="s">
        <v>160</v>
      </c>
      <c r="AK250" s="57" t="s">
        <v>160</v>
      </c>
      <c r="AL250" s="57" t="s">
        <v>160</v>
      </c>
      <c r="AM250" s="57" t="s">
        <v>160</v>
      </c>
      <c r="AN250" s="57" t="s">
        <v>160</v>
      </c>
      <c r="AO250" s="57" t="s">
        <v>160</v>
      </c>
      <c r="AP250" s="57" t="s">
        <v>160</v>
      </c>
      <c r="AQ250" s="57" t="s">
        <v>160</v>
      </c>
      <c r="AR250" s="57" t="s">
        <v>160</v>
      </c>
      <c r="AS250" s="57" t="s">
        <v>160</v>
      </c>
      <c r="AT250" s="57" t="s">
        <v>160</v>
      </c>
      <c r="AU250" s="57" t="s">
        <v>160</v>
      </c>
      <c r="AV250" s="57" t="s">
        <v>160</v>
      </c>
      <c r="AW250" s="57" t="s">
        <v>160</v>
      </c>
      <c r="AX250" s="57" t="s">
        <v>160</v>
      </c>
      <c r="AY250" s="57" t="s">
        <v>160</v>
      </c>
      <c r="AZ250" s="57" t="s">
        <v>160</v>
      </c>
      <c r="BA250" s="57" t="s">
        <v>160</v>
      </c>
      <c r="BB250" s="57" t="s">
        <v>160</v>
      </c>
      <c r="BC250" s="57" t="s">
        <v>160</v>
      </c>
      <c r="BD250" s="57" t="s">
        <v>160</v>
      </c>
      <c r="BE250" s="57" t="s">
        <v>160</v>
      </c>
      <c r="BF250" s="57" t="s">
        <v>160</v>
      </c>
      <c r="BG250" s="57" t="s">
        <v>160</v>
      </c>
      <c r="BH250" s="57" t="s">
        <v>160</v>
      </c>
      <c r="BI250" s="57" t="s">
        <v>160</v>
      </c>
      <c r="BJ250" s="57" t="s">
        <v>160</v>
      </c>
      <c r="BK250" s="57" t="s">
        <v>160</v>
      </c>
      <c r="BL250" s="57" t="s">
        <v>160</v>
      </c>
      <c r="BM250" s="57" t="s">
        <v>160</v>
      </c>
    </row>
    <row r="251" spans="2:65" x14ac:dyDescent="0.25">
      <c r="B251" t="str">
        <f>+B236</f>
        <v>FABBRICATI</v>
      </c>
      <c r="C251" s="58">
        <f>+C236</f>
        <v>0.25</v>
      </c>
      <c r="F251" s="27"/>
      <c r="G251" s="27"/>
      <c r="H251" s="27"/>
      <c r="I251" s="27"/>
      <c r="J251" s="27"/>
      <c r="K251" s="27"/>
      <c r="L251" s="27"/>
      <c r="M251" s="27"/>
      <c r="N251" s="27"/>
      <c r="O251" s="27"/>
      <c r="P251" s="27"/>
      <c r="Q251" s="27"/>
      <c r="R251" s="27"/>
      <c r="S251" s="27"/>
      <c r="T251" s="27">
        <f>+IF(S258=$T$5,0,1)*(SUM($T$5)*$C251)/12</f>
        <v>0</v>
      </c>
      <c r="U251" s="27">
        <f t="shared" ref="U251:BM251" si="228">+IF(T258=$T$5,0,1)*(SUM($T$5)*$C251)/12</f>
        <v>0</v>
      </c>
      <c r="V251" s="27">
        <f t="shared" si="228"/>
        <v>0</v>
      </c>
      <c r="W251" s="27">
        <f t="shared" si="228"/>
        <v>0</v>
      </c>
      <c r="X251" s="27">
        <f t="shared" si="228"/>
        <v>0</v>
      </c>
      <c r="Y251" s="27">
        <f t="shared" si="228"/>
        <v>0</v>
      </c>
      <c r="Z251" s="27">
        <f t="shared" si="228"/>
        <v>0</v>
      </c>
      <c r="AA251" s="27">
        <f t="shared" si="228"/>
        <v>0</v>
      </c>
      <c r="AB251" s="27">
        <f t="shared" si="228"/>
        <v>0</v>
      </c>
      <c r="AC251" s="27">
        <f t="shared" si="228"/>
        <v>0</v>
      </c>
      <c r="AD251" s="27">
        <f t="shared" si="228"/>
        <v>0</v>
      </c>
      <c r="AE251" s="27">
        <f t="shared" si="228"/>
        <v>0</v>
      </c>
      <c r="AF251" s="27">
        <f t="shared" si="228"/>
        <v>0</v>
      </c>
      <c r="AG251" s="27">
        <f t="shared" si="228"/>
        <v>0</v>
      </c>
      <c r="AH251" s="27">
        <f t="shared" si="228"/>
        <v>0</v>
      </c>
      <c r="AI251" s="27">
        <f t="shared" si="228"/>
        <v>0</v>
      </c>
      <c r="AJ251" s="27">
        <f t="shared" si="228"/>
        <v>0</v>
      </c>
      <c r="AK251" s="27">
        <f t="shared" si="228"/>
        <v>0</v>
      </c>
      <c r="AL251" s="27">
        <f t="shared" si="228"/>
        <v>0</v>
      </c>
      <c r="AM251" s="27">
        <f t="shared" si="228"/>
        <v>0</v>
      </c>
      <c r="AN251" s="27">
        <f t="shared" si="228"/>
        <v>0</v>
      </c>
      <c r="AO251" s="27">
        <f t="shared" si="228"/>
        <v>0</v>
      </c>
      <c r="AP251" s="27">
        <f t="shared" si="228"/>
        <v>0</v>
      </c>
      <c r="AQ251" s="27">
        <f t="shared" si="228"/>
        <v>0</v>
      </c>
      <c r="AR251" s="27">
        <f t="shared" si="228"/>
        <v>0</v>
      </c>
      <c r="AS251" s="27">
        <f t="shared" si="228"/>
        <v>0</v>
      </c>
      <c r="AT251" s="27">
        <f t="shared" si="228"/>
        <v>0</v>
      </c>
      <c r="AU251" s="27">
        <f t="shared" si="228"/>
        <v>0</v>
      </c>
      <c r="AV251" s="27">
        <f t="shared" si="228"/>
        <v>0</v>
      </c>
      <c r="AW251" s="27">
        <f t="shared" si="228"/>
        <v>0</v>
      </c>
      <c r="AX251" s="27">
        <f t="shared" si="228"/>
        <v>0</v>
      </c>
      <c r="AY251" s="27">
        <f t="shared" si="228"/>
        <v>0</v>
      </c>
      <c r="AZ251" s="27">
        <f t="shared" si="228"/>
        <v>0</v>
      </c>
      <c r="BA251" s="27">
        <f t="shared" si="228"/>
        <v>0</v>
      </c>
      <c r="BB251" s="27">
        <f t="shared" si="228"/>
        <v>0</v>
      </c>
      <c r="BC251" s="27">
        <f t="shared" si="228"/>
        <v>0</v>
      </c>
      <c r="BD251" s="27">
        <f t="shared" si="228"/>
        <v>0</v>
      </c>
      <c r="BE251" s="27">
        <f t="shared" si="228"/>
        <v>0</v>
      </c>
      <c r="BF251" s="27">
        <f t="shared" si="228"/>
        <v>0</v>
      </c>
      <c r="BG251" s="27">
        <f t="shared" si="228"/>
        <v>0</v>
      </c>
      <c r="BH251" s="27">
        <f t="shared" si="228"/>
        <v>0</v>
      </c>
      <c r="BI251" s="27">
        <f t="shared" si="228"/>
        <v>0</v>
      </c>
      <c r="BJ251" s="27">
        <f t="shared" si="228"/>
        <v>0</v>
      </c>
      <c r="BK251" s="27">
        <f t="shared" si="228"/>
        <v>0</v>
      </c>
      <c r="BL251" s="27">
        <f t="shared" si="228"/>
        <v>0</v>
      </c>
      <c r="BM251" s="27">
        <f t="shared" si="228"/>
        <v>0</v>
      </c>
    </row>
    <row r="252" spans="2:65" x14ac:dyDescent="0.25">
      <c r="B252" t="str">
        <f t="shared" ref="B252:C256" si="229">+B237</f>
        <v>IMPIANTI E MACCHINARI</v>
      </c>
      <c r="C252" s="58">
        <f t="shared" si="229"/>
        <v>0.1</v>
      </c>
      <c r="F252" s="27"/>
      <c r="G252" s="27"/>
      <c r="H252" s="27"/>
      <c r="I252" s="27"/>
      <c r="J252" s="27"/>
      <c r="K252" s="27"/>
      <c r="L252" s="27"/>
      <c r="M252" s="27"/>
      <c r="N252" s="27"/>
      <c r="O252" s="27"/>
      <c r="P252" s="27"/>
      <c r="Q252" s="27"/>
      <c r="R252" s="27"/>
      <c r="S252" s="27"/>
      <c r="T252" s="27">
        <f>+IF(S259=$T$6,0,1)*(SUM($T$6)*$C252)/12</f>
        <v>0</v>
      </c>
      <c r="U252" s="27">
        <f t="shared" ref="U252:BM252" si="230">+IF(T259=$T$6,0,1)*(SUM($T$6)*$C252)/12</f>
        <v>0</v>
      </c>
      <c r="V252" s="27">
        <f t="shared" si="230"/>
        <v>0</v>
      </c>
      <c r="W252" s="27">
        <f t="shared" si="230"/>
        <v>0</v>
      </c>
      <c r="X252" s="27">
        <f t="shared" si="230"/>
        <v>0</v>
      </c>
      <c r="Y252" s="27">
        <f t="shared" si="230"/>
        <v>0</v>
      </c>
      <c r="Z252" s="27">
        <f t="shared" si="230"/>
        <v>0</v>
      </c>
      <c r="AA252" s="27">
        <f t="shared" si="230"/>
        <v>0</v>
      </c>
      <c r="AB252" s="27">
        <f t="shared" si="230"/>
        <v>0</v>
      </c>
      <c r="AC252" s="27">
        <f t="shared" si="230"/>
        <v>0</v>
      </c>
      <c r="AD252" s="27">
        <f t="shared" si="230"/>
        <v>0</v>
      </c>
      <c r="AE252" s="27">
        <f t="shared" si="230"/>
        <v>0</v>
      </c>
      <c r="AF252" s="27">
        <f t="shared" si="230"/>
        <v>0</v>
      </c>
      <c r="AG252" s="27">
        <f t="shared" si="230"/>
        <v>0</v>
      </c>
      <c r="AH252" s="27">
        <f t="shared" si="230"/>
        <v>0</v>
      </c>
      <c r="AI252" s="27">
        <f t="shared" si="230"/>
        <v>0</v>
      </c>
      <c r="AJ252" s="27">
        <f t="shared" si="230"/>
        <v>0</v>
      </c>
      <c r="AK252" s="27">
        <f t="shared" si="230"/>
        <v>0</v>
      </c>
      <c r="AL252" s="27">
        <f t="shared" si="230"/>
        <v>0</v>
      </c>
      <c r="AM252" s="27">
        <f t="shared" si="230"/>
        <v>0</v>
      </c>
      <c r="AN252" s="27">
        <f t="shared" si="230"/>
        <v>0</v>
      </c>
      <c r="AO252" s="27">
        <f t="shared" si="230"/>
        <v>0</v>
      </c>
      <c r="AP252" s="27">
        <f t="shared" si="230"/>
        <v>0</v>
      </c>
      <c r="AQ252" s="27">
        <f t="shared" si="230"/>
        <v>0</v>
      </c>
      <c r="AR252" s="27">
        <f t="shared" si="230"/>
        <v>0</v>
      </c>
      <c r="AS252" s="27">
        <f t="shared" si="230"/>
        <v>0</v>
      </c>
      <c r="AT252" s="27">
        <f t="shared" si="230"/>
        <v>0</v>
      </c>
      <c r="AU252" s="27">
        <f t="shared" si="230"/>
        <v>0</v>
      </c>
      <c r="AV252" s="27">
        <f t="shared" si="230"/>
        <v>0</v>
      </c>
      <c r="AW252" s="27">
        <f t="shared" si="230"/>
        <v>0</v>
      </c>
      <c r="AX252" s="27">
        <f t="shared" si="230"/>
        <v>0</v>
      </c>
      <c r="AY252" s="27">
        <f t="shared" si="230"/>
        <v>0</v>
      </c>
      <c r="AZ252" s="27">
        <f t="shared" si="230"/>
        <v>0</v>
      </c>
      <c r="BA252" s="27">
        <f t="shared" si="230"/>
        <v>0</v>
      </c>
      <c r="BB252" s="27">
        <f t="shared" si="230"/>
        <v>0</v>
      </c>
      <c r="BC252" s="27">
        <f t="shared" si="230"/>
        <v>0</v>
      </c>
      <c r="BD252" s="27">
        <f t="shared" si="230"/>
        <v>0</v>
      </c>
      <c r="BE252" s="27">
        <f t="shared" si="230"/>
        <v>0</v>
      </c>
      <c r="BF252" s="27">
        <f t="shared" si="230"/>
        <v>0</v>
      </c>
      <c r="BG252" s="27">
        <f t="shared" si="230"/>
        <v>0</v>
      </c>
      <c r="BH252" s="27">
        <f t="shared" si="230"/>
        <v>0</v>
      </c>
      <c r="BI252" s="27">
        <f t="shared" si="230"/>
        <v>0</v>
      </c>
      <c r="BJ252" s="27">
        <f t="shared" si="230"/>
        <v>0</v>
      </c>
      <c r="BK252" s="27">
        <f t="shared" si="230"/>
        <v>0</v>
      </c>
      <c r="BL252" s="27">
        <f t="shared" si="230"/>
        <v>0</v>
      </c>
      <c r="BM252" s="27">
        <f t="shared" si="230"/>
        <v>0</v>
      </c>
    </row>
    <row r="253" spans="2:65" x14ac:dyDescent="0.25">
      <c r="B253" t="str">
        <f t="shared" si="229"/>
        <v>ATTREZZATURE IND.LI E COMM.LI</v>
      </c>
      <c r="C253" s="58">
        <f t="shared" si="229"/>
        <v>0.2</v>
      </c>
      <c r="F253" s="27"/>
      <c r="G253" s="27"/>
      <c r="H253" s="27"/>
      <c r="I253" s="27"/>
      <c r="J253" s="27"/>
      <c r="K253" s="27"/>
      <c r="L253" s="27"/>
      <c r="M253" s="27"/>
      <c r="N253" s="27"/>
      <c r="O253" s="27"/>
      <c r="P253" s="27"/>
      <c r="Q253" s="27"/>
      <c r="R253" s="27"/>
      <c r="S253" s="27"/>
      <c r="T253" s="27">
        <f>+IF(S260=$T$7,0,1)*(SUM($T$7)*$C253)/12</f>
        <v>0</v>
      </c>
      <c r="U253" s="27">
        <f t="shared" ref="U253:BM253" si="231">+IF(T260=$T$7,0,1)*(SUM($T$7)*$C253)/12</f>
        <v>0</v>
      </c>
      <c r="V253" s="27">
        <f t="shared" si="231"/>
        <v>0</v>
      </c>
      <c r="W253" s="27">
        <f t="shared" si="231"/>
        <v>0</v>
      </c>
      <c r="X253" s="27">
        <f t="shared" si="231"/>
        <v>0</v>
      </c>
      <c r="Y253" s="27">
        <f t="shared" si="231"/>
        <v>0</v>
      </c>
      <c r="Z253" s="27">
        <f t="shared" si="231"/>
        <v>0</v>
      </c>
      <c r="AA253" s="27">
        <f t="shared" si="231"/>
        <v>0</v>
      </c>
      <c r="AB253" s="27">
        <f t="shared" si="231"/>
        <v>0</v>
      </c>
      <c r="AC253" s="27">
        <f t="shared" si="231"/>
        <v>0</v>
      </c>
      <c r="AD253" s="27">
        <f t="shared" si="231"/>
        <v>0</v>
      </c>
      <c r="AE253" s="27">
        <f t="shared" si="231"/>
        <v>0</v>
      </c>
      <c r="AF253" s="27">
        <f t="shared" si="231"/>
        <v>0</v>
      </c>
      <c r="AG253" s="27">
        <f t="shared" si="231"/>
        <v>0</v>
      </c>
      <c r="AH253" s="27">
        <f t="shared" si="231"/>
        <v>0</v>
      </c>
      <c r="AI253" s="27">
        <f t="shared" si="231"/>
        <v>0</v>
      </c>
      <c r="AJ253" s="27">
        <f t="shared" si="231"/>
        <v>0</v>
      </c>
      <c r="AK253" s="27">
        <f t="shared" si="231"/>
        <v>0</v>
      </c>
      <c r="AL253" s="27">
        <f t="shared" si="231"/>
        <v>0</v>
      </c>
      <c r="AM253" s="27">
        <f t="shared" si="231"/>
        <v>0</v>
      </c>
      <c r="AN253" s="27">
        <f t="shared" si="231"/>
        <v>0</v>
      </c>
      <c r="AO253" s="27">
        <f t="shared" si="231"/>
        <v>0</v>
      </c>
      <c r="AP253" s="27">
        <f t="shared" si="231"/>
        <v>0</v>
      </c>
      <c r="AQ253" s="27">
        <f t="shared" si="231"/>
        <v>0</v>
      </c>
      <c r="AR253" s="27">
        <f t="shared" si="231"/>
        <v>0</v>
      </c>
      <c r="AS253" s="27">
        <f t="shared" si="231"/>
        <v>0</v>
      </c>
      <c r="AT253" s="27">
        <f t="shared" si="231"/>
        <v>0</v>
      </c>
      <c r="AU253" s="27">
        <f t="shared" si="231"/>
        <v>0</v>
      </c>
      <c r="AV253" s="27">
        <f t="shared" si="231"/>
        <v>0</v>
      </c>
      <c r="AW253" s="27">
        <f t="shared" si="231"/>
        <v>0</v>
      </c>
      <c r="AX253" s="27">
        <f t="shared" si="231"/>
        <v>0</v>
      </c>
      <c r="AY253" s="27">
        <f t="shared" si="231"/>
        <v>0</v>
      </c>
      <c r="AZ253" s="27">
        <f t="shared" si="231"/>
        <v>0</v>
      </c>
      <c r="BA253" s="27">
        <f t="shared" si="231"/>
        <v>0</v>
      </c>
      <c r="BB253" s="27">
        <f t="shared" si="231"/>
        <v>0</v>
      </c>
      <c r="BC253" s="27">
        <f t="shared" si="231"/>
        <v>0</v>
      </c>
      <c r="BD253" s="27">
        <f t="shared" si="231"/>
        <v>0</v>
      </c>
      <c r="BE253" s="27">
        <f t="shared" si="231"/>
        <v>0</v>
      </c>
      <c r="BF253" s="27">
        <f t="shared" si="231"/>
        <v>0</v>
      </c>
      <c r="BG253" s="27">
        <f t="shared" si="231"/>
        <v>0</v>
      </c>
      <c r="BH253" s="27">
        <f t="shared" si="231"/>
        <v>0</v>
      </c>
      <c r="BI253" s="27">
        <f t="shared" si="231"/>
        <v>0</v>
      </c>
      <c r="BJ253" s="27">
        <f t="shared" si="231"/>
        <v>0</v>
      </c>
      <c r="BK253" s="27">
        <f t="shared" si="231"/>
        <v>0</v>
      </c>
      <c r="BL253" s="27">
        <f t="shared" si="231"/>
        <v>0</v>
      </c>
      <c r="BM253" s="27">
        <f t="shared" si="231"/>
        <v>0</v>
      </c>
    </row>
    <row r="254" spans="2:65" x14ac:dyDescent="0.25">
      <c r="B254" t="str">
        <f t="shared" si="229"/>
        <v>COSTI D'IMPIANTO E AMPLIAMENTO</v>
      </c>
      <c r="C254" s="58">
        <f t="shared" si="229"/>
        <v>0.5</v>
      </c>
      <c r="F254" s="27"/>
      <c r="G254" s="27"/>
      <c r="H254" s="27"/>
      <c r="I254" s="27"/>
      <c r="J254" s="27"/>
      <c r="K254" s="27"/>
      <c r="L254" s="27"/>
      <c r="M254" s="27"/>
      <c r="N254" s="27"/>
      <c r="O254" s="27"/>
      <c r="P254" s="27"/>
      <c r="Q254" s="27"/>
      <c r="R254" s="27"/>
      <c r="S254" s="27"/>
      <c r="T254" s="27">
        <f>+IF(S261=$T$8,0,1)*(SUM($T$8)*$C254)/12</f>
        <v>0</v>
      </c>
      <c r="U254" s="27">
        <f t="shared" ref="U254:BM254" si="232">+IF(T261=$T$8,0,1)*(SUM($T$8)*$C254)/12</f>
        <v>0</v>
      </c>
      <c r="V254" s="27">
        <f t="shared" si="232"/>
        <v>0</v>
      </c>
      <c r="W254" s="27">
        <f t="shared" si="232"/>
        <v>0</v>
      </c>
      <c r="X254" s="27">
        <f t="shared" si="232"/>
        <v>0</v>
      </c>
      <c r="Y254" s="27">
        <f t="shared" si="232"/>
        <v>0</v>
      </c>
      <c r="Z254" s="27">
        <f t="shared" si="232"/>
        <v>0</v>
      </c>
      <c r="AA254" s="27">
        <f t="shared" si="232"/>
        <v>0</v>
      </c>
      <c r="AB254" s="27">
        <f t="shared" si="232"/>
        <v>0</v>
      </c>
      <c r="AC254" s="27">
        <f t="shared" si="232"/>
        <v>0</v>
      </c>
      <c r="AD254" s="27">
        <f t="shared" si="232"/>
        <v>0</v>
      </c>
      <c r="AE254" s="27">
        <f t="shared" si="232"/>
        <v>0</v>
      </c>
      <c r="AF254" s="27">
        <f t="shared" si="232"/>
        <v>0</v>
      </c>
      <c r="AG254" s="27">
        <f t="shared" si="232"/>
        <v>0</v>
      </c>
      <c r="AH254" s="27">
        <f t="shared" si="232"/>
        <v>0</v>
      </c>
      <c r="AI254" s="27">
        <f t="shared" si="232"/>
        <v>0</v>
      </c>
      <c r="AJ254" s="27">
        <f t="shared" si="232"/>
        <v>0</v>
      </c>
      <c r="AK254" s="27">
        <f t="shared" si="232"/>
        <v>0</v>
      </c>
      <c r="AL254" s="27">
        <f t="shared" si="232"/>
        <v>0</v>
      </c>
      <c r="AM254" s="27">
        <f t="shared" si="232"/>
        <v>0</v>
      </c>
      <c r="AN254" s="27">
        <f t="shared" si="232"/>
        <v>0</v>
      </c>
      <c r="AO254" s="27">
        <f t="shared" si="232"/>
        <v>0</v>
      </c>
      <c r="AP254" s="27">
        <f t="shared" si="232"/>
        <v>0</v>
      </c>
      <c r="AQ254" s="27">
        <f t="shared" si="232"/>
        <v>0</v>
      </c>
      <c r="AR254" s="27">
        <f t="shared" si="232"/>
        <v>0</v>
      </c>
      <c r="AS254" s="27">
        <f t="shared" si="232"/>
        <v>0</v>
      </c>
      <c r="AT254" s="27">
        <f t="shared" si="232"/>
        <v>0</v>
      </c>
      <c r="AU254" s="27">
        <f t="shared" si="232"/>
        <v>0</v>
      </c>
      <c r="AV254" s="27">
        <f t="shared" si="232"/>
        <v>0</v>
      </c>
      <c r="AW254" s="27">
        <f t="shared" si="232"/>
        <v>0</v>
      </c>
      <c r="AX254" s="27">
        <f t="shared" si="232"/>
        <v>0</v>
      </c>
      <c r="AY254" s="27">
        <f t="shared" si="232"/>
        <v>0</v>
      </c>
      <c r="AZ254" s="27">
        <f t="shared" si="232"/>
        <v>0</v>
      </c>
      <c r="BA254" s="27">
        <f t="shared" si="232"/>
        <v>0</v>
      </c>
      <c r="BB254" s="27">
        <f t="shared" si="232"/>
        <v>0</v>
      </c>
      <c r="BC254" s="27">
        <f t="shared" si="232"/>
        <v>0</v>
      </c>
      <c r="BD254" s="27">
        <f t="shared" si="232"/>
        <v>0</v>
      </c>
      <c r="BE254" s="27">
        <f t="shared" si="232"/>
        <v>0</v>
      </c>
      <c r="BF254" s="27">
        <f t="shared" si="232"/>
        <v>0</v>
      </c>
      <c r="BG254" s="27">
        <f t="shared" si="232"/>
        <v>0</v>
      </c>
      <c r="BH254" s="27">
        <f t="shared" si="232"/>
        <v>0</v>
      </c>
      <c r="BI254" s="27">
        <f t="shared" si="232"/>
        <v>0</v>
      </c>
      <c r="BJ254" s="27">
        <f t="shared" si="232"/>
        <v>0</v>
      </c>
      <c r="BK254" s="27">
        <f t="shared" si="232"/>
        <v>0</v>
      </c>
      <c r="BL254" s="27">
        <f t="shared" si="232"/>
        <v>0</v>
      </c>
      <c r="BM254" s="27">
        <f t="shared" si="232"/>
        <v>0</v>
      </c>
    </row>
    <row r="255" spans="2:65" x14ac:dyDescent="0.25">
      <c r="B255" t="str">
        <f t="shared" si="229"/>
        <v>FEE D'INGRESSO</v>
      </c>
      <c r="C255" s="58">
        <f t="shared" si="229"/>
        <v>0.2</v>
      </c>
      <c r="F255" s="27"/>
      <c r="G255" s="27"/>
      <c r="H255" s="27"/>
      <c r="I255" s="27"/>
      <c r="J255" s="27"/>
      <c r="K255" s="27"/>
      <c r="L255" s="27"/>
      <c r="M255" s="27"/>
      <c r="N255" s="27"/>
      <c r="O255" s="27"/>
      <c r="P255" s="27"/>
      <c r="Q255" s="27"/>
      <c r="R255" s="27"/>
      <c r="S255" s="27"/>
      <c r="T255" s="27">
        <f>+IF(S262=$T$9,0,1)*(SUM($T$9)*$C255)/12</f>
        <v>0</v>
      </c>
      <c r="U255" s="27">
        <f t="shared" ref="U255:BM255" si="233">+IF(T262=$T$9,0,1)*(SUM($T$9)*$C255)/12</f>
        <v>0</v>
      </c>
      <c r="V255" s="27">
        <f t="shared" si="233"/>
        <v>0</v>
      </c>
      <c r="W255" s="27">
        <f t="shared" si="233"/>
        <v>0</v>
      </c>
      <c r="X255" s="27">
        <f t="shared" si="233"/>
        <v>0</v>
      </c>
      <c r="Y255" s="27">
        <f t="shared" si="233"/>
        <v>0</v>
      </c>
      <c r="Z255" s="27">
        <f t="shared" si="233"/>
        <v>0</v>
      </c>
      <c r="AA255" s="27">
        <f t="shared" si="233"/>
        <v>0</v>
      </c>
      <c r="AB255" s="27">
        <f t="shared" si="233"/>
        <v>0</v>
      </c>
      <c r="AC255" s="27">
        <f t="shared" si="233"/>
        <v>0</v>
      </c>
      <c r="AD255" s="27">
        <f t="shared" si="233"/>
        <v>0</v>
      </c>
      <c r="AE255" s="27">
        <f t="shared" si="233"/>
        <v>0</v>
      </c>
      <c r="AF255" s="27">
        <f t="shared" si="233"/>
        <v>0</v>
      </c>
      <c r="AG255" s="27">
        <f t="shared" si="233"/>
        <v>0</v>
      </c>
      <c r="AH255" s="27">
        <f t="shared" si="233"/>
        <v>0</v>
      </c>
      <c r="AI255" s="27">
        <f t="shared" si="233"/>
        <v>0</v>
      </c>
      <c r="AJ255" s="27">
        <f t="shared" si="233"/>
        <v>0</v>
      </c>
      <c r="AK255" s="27">
        <f t="shared" si="233"/>
        <v>0</v>
      </c>
      <c r="AL255" s="27">
        <f t="shared" si="233"/>
        <v>0</v>
      </c>
      <c r="AM255" s="27">
        <f t="shared" si="233"/>
        <v>0</v>
      </c>
      <c r="AN255" s="27">
        <f t="shared" si="233"/>
        <v>0</v>
      </c>
      <c r="AO255" s="27">
        <f t="shared" si="233"/>
        <v>0</v>
      </c>
      <c r="AP255" s="27">
        <f t="shared" si="233"/>
        <v>0</v>
      </c>
      <c r="AQ255" s="27">
        <f t="shared" si="233"/>
        <v>0</v>
      </c>
      <c r="AR255" s="27">
        <f t="shared" si="233"/>
        <v>0</v>
      </c>
      <c r="AS255" s="27">
        <f t="shared" si="233"/>
        <v>0</v>
      </c>
      <c r="AT255" s="27">
        <f t="shared" si="233"/>
        <v>0</v>
      </c>
      <c r="AU255" s="27">
        <f t="shared" si="233"/>
        <v>0</v>
      </c>
      <c r="AV255" s="27">
        <f t="shared" si="233"/>
        <v>0</v>
      </c>
      <c r="AW255" s="27">
        <f t="shared" si="233"/>
        <v>0</v>
      </c>
      <c r="AX255" s="27">
        <f t="shared" si="233"/>
        <v>0</v>
      </c>
      <c r="AY255" s="27">
        <f t="shared" si="233"/>
        <v>0</v>
      </c>
      <c r="AZ255" s="27">
        <f t="shared" si="233"/>
        <v>0</v>
      </c>
      <c r="BA255" s="27">
        <f t="shared" si="233"/>
        <v>0</v>
      </c>
      <c r="BB255" s="27">
        <f t="shared" si="233"/>
        <v>0</v>
      </c>
      <c r="BC255" s="27">
        <f t="shared" si="233"/>
        <v>0</v>
      </c>
      <c r="BD255" s="27">
        <f t="shared" si="233"/>
        <v>0</v>
      </c>
      <c r="BE255" s="27">
        <f t="shared" si="233"/>
        <v>0</v>
      </c>
      <c r="BF255" s="27">
        <f t="shared" si="233"/>
        <v>0</v>
      </c>
      <c r="BG255" s="27">
        <f t="shared" si="233"/>
        <v>0</v>
      </c>
      <c r="BH255" s="27">
        <f t="shared" si="233"/>
        <v>0</v>
      </c>
      <c r="BI255" s="27">
        <f t="shared" si="233"/>
        <v>0</v>
      </c>
      <c r="BJ255" s="27">
        <f t="shared" si="233"/>
        <v>0</v>
      </c>
      <c r="BK255" s="27">
        <f t="shared" si="233"/>
        <v>0</v>
      </c>
      <c r="BL255" s="27">
        <f t="shared" si="233"/>
        <v>0</v>
      </c>
      <c r="BM255" s="27">
        <f t="shared" si="233"/>
        <v>0</v>
      </c>
    </row>
    <row r="256" spans="2:65" x14ac:dyDescent="0.25">
      <c r="B256" t="str">
        <f t="shared" si="229"/>
        <v>ALTRE IMM.NI IMMATERIALI</v>
      </c>
      <c r="C256" s="58">
        <f t="shared" si="229"/>
        <v>0.25</v>
      </c>
      <c r="F256" s="27"/>
      <c r="G256" s="27"/>
      <c r="H256" s="27"/>
      <c r="I256" s="27"/>
      <c r="J256" s="27"/>
      <c r="K256" s="27"/>
      <c r="L256" s="27"/>
      <c r="M256" s="27"/>
      <c r="N256" s="27"/>
      <c r="O256" s="27"/>
      <c r="P256" s="27"/>
      <c r="Q256" s="27"/>
      <c r="R256" s="27"/>
      <c r="S256" s="27"/>
      <c r="T256" s="27">
        <f>+IF(S263=$T$10,0,1)*(SUM($T$10)*$C256)/12</f>
        <v>0</v>
      </c>
      <c r="U256" s="27">
        <f t="shared" ref="U256:BM256" si="234">+IF(T263=$T$10,0,1)*(SUM($T$10)*$C256)/12</f>
        <v>0</v>
      </c>
      <c r="V256" s="27">
        <f t="shared" si="234"/>
        <v>0</v>
      </c>
      <c r="W256" s="27">
        <f t="shared" si="234"/>
        <v>0</v>
      </c>
      <c r="X256" s="27">
        <f t="shared" si="234"/>
        <v>0</v>
      </c>
      <c r="Y256" s="27">
        <f t="shared" si="234"/>
        <v>0</v>
      </c>
      <c r="Z256" s="27">
        <f t="shared" si="234"/>
        <v>0</v>
      </c>
      <c r="AA256" s="27">
        <f t="shared" si="234"/>
        <v>0</v>
      </c>
      <c r="AB256" s="27">
        <f t="shared" si="234"/>
        <v>0</v>
      </c>
      <c r="AC256" s="27">
        <f t="shared" si="234"/>
        <v>0</v>
      </c>
      <c r="AD256" s="27">
        <f t="shared" si="234"/>
        <v>0</v>
      </c>
      <c r="AE256" s="27">
        <f t="shared" si="234"/>
        <v>0</v>
      </c>
      <c r="AF256" s="27">
        <f t="shared" si="234"/>
        <v>0</v>
      </c>
      <c r="AG256" s="27">
        <f t="shared" si="234"/>
        <v>0</v>
      </c>
      <c r="AH256" s="27">
        <f t="shared" si="234"/>
        <v>0</v>
      </c>
      <c r="AI256" s="27">
        <f t="shared" si="234"/>
        <v>0</v>
      </c>
      <c r="AJ256" s="27">
        <f t="shared" si="234"/>
        <v>0</v>
      </c>
      <c r="AK256" s="27">
        <f t="shared" si="234"/>
        <v>0</v>
      </c>
      <c r="AL256" s="27">
        <f t="shared" si="234"/>
        <v>0</v>
      </c>
      <c r="AM256" s="27">
        <f t="shared" si="234"/>
        <v>0</v>
      </c>
      <c r="AN256" s="27">
        <f t="shared" si="234"/>
        <v>0</v>
      </c>
      <c r="AO256" s="27">
        <f t="shared" si="234"/>
        <v>0</v>
      </c>
      <c r="AP256" s="27">
        <f t="shared" si="234"/>
        <v>0</v>
      </c>
      <c r="AQ256" s="27">
        <f t="shared" si="234"/>
        <v>0</v>
      </c>
      <c r="AR256" s="27">
        <f t="shared" si="234"/>
        <v>0</v>
      </c>
      <c r="AS256" s="27">
        <f t="shared" si="234"/>
        <v>0</v>
      </c>
      <c r="AT256" s="27">
        <f t="shared" si="234"/>
        <v>0</v>
      </c>
      <c r="AU256" s="27">
        <f t="shared" si="234"/>
        <v>0</v>
      </c>
      <c r="AV256" s="27">
        <f t="shared" si="234"/>
        <v>0</v>
      </c>
      <c r="AW256" s="27">
        <f t="shared" si="234"/>
        <v>0</v>
      </c>
      <c r="AX256" s="27">
        <f t="shared" si="234"/>
        <v>0</v>
      </c>
      <c r="AY256" s="27">
        <f t="shared" si="234"/>
        <v>0</v>
      </c>
      <c r="AZ256" s="27">
        <f t="shared" si="234"/>
        <v>0</v>
      </c>
      <c r="BA256" s="27">
        <f t="shared" si="234"/>
        <v>0</v>
      </c>
      <c r="BB256" s="27">
        <f t="shared" si="234"/>
        <v>0</v>
      </c>
      <c r="BC256" s="27">
        <f t="shared" si="234"/>
        <v>0</v>
      </c>
      <c r="BD256" s="27">
        <f t="shared" si="234"/>
        <v>0</v>
      </c>
      <c r="BE256" s="27">
        <f t="shared" si="234"/>
        <v>0</v>
      </c>
      <c r="BF256" s="27">
        <f t="shared" si="234"/>
        <v>0</v>
      </c>
      <c r="BG256" s="27">
        <f t="shared" si="234"/>
        <v>0</v>
      </c>
      <c r="BH256" s="27">
        <f t="shared" si="234"/>
        <v>0</v>
      </c>
      <c r="BI256" s="27">
        <f t="shared" si="234"/>
        <v>0</v>
      </c>
      <c r="BJ256" s="27">
        <f t="shared" si="234"/>
        <v>0</v>
      </c>
      <c r="BK256" s="27">
        <f t="shared" si="234"/>
        <v>0</v>
      </c>
      <c r="BL256" s="27">
        <f t="shared" si="234"/>
        <v>0</v>
      </c>
      <c r="BM256" s="27">
        <f t="shared" si="234"/>
        <v>0</v>
      </c>
    </row>
    <row r="257" spans="2:65" ht="30" x14ac:dyDescent="0.25">
      <c r="C257" s="57"/>
      <c r="F257" s="57" t="s">
        <v>161</v>
      </c>
      <c r="G257" s="57" t="s">
        <v>161</v>
      </c>
      <c r="H257" s="57" t="s">
        <v>161</v>
      </c>
      <c r="I257" s="57" t="s">
        <v>161</v>
      </c>
      <c r="J257" s="57" t="s">
        <v>161</v>
      </c>
      <c r="K257" s="57" t="s">
        <v>161</v>
      </c>
      <c r="L257" s="57" t="s">
        <v>161</v>
      </c>
      <c r="M257" s="57" t="s">
        <v>161</v>
      </c>
      <c r="N257" s="57" t="s">
        <v>161</v>
      </c>
      <c r="O257" s="57" t="s">
        <v>161</v>
      </c>
      <c r="P257" s="57" t="s">
        <v>161</v>
      </c>
      <c r="Q257" s="57" t="s">
        <v>161</v>
      </c>
      <c r="R257" s="57" t="s">
        <v>161</v>
      </c>
      <c r="S257" s="57" t="s">
        <v>161</v>
      </c>
      <c r="T257" s="57" t="s">
        <v>161</v>
      </c>
      <c r="U257" s="57" t="s">
        <v>161</v>
      </c>
      <c r="V257" s="57" t="s">
        <v>161</v>
      </c>
      <c r="W257" s="57" t="s">
        <v>161</v>
      </c>
      <c r="X257" s="57" t="s">
        <v>161</v>
      </c>
      <c r="Y257" s="57" t="s">
        <v>161</v>
      </c>
      <c r="Z257" s="57" t="s">
        <v>161</v>
      </c>
      <c r="AA257" s="57" t="s">
        <v>161</v>
      </c>
      <c r="AB257" s="57" t="s">
        <v>161</v>
      </c>
      <c r="AC257" s="57" t="s">
        <v>161</v>
      </c>
      <c r="AD257" s="57" t="s">
        <v>161</v>
      </c>
      <c r="AE257" s="57" t="s">
        <v>161</v>
      </c>
      <c r="AF257" s="57" t="s">
        <v>161</v>
      </c>
      <c r="AG257" s="57" t="s">
        <v>161</v>
      </c>
      <c r="AH257" s="57" t="s">
        <v>161</v>
      </c>
      <c r="AI257" s="57" t="s">
        <v>161</v>
      </c>
      <c r="AJ257" s="57" t="s">
        <v>161</v>
      </c>
      <c r="AK257" s="57" t="s">
        <v>161</v>
      </c>
      <c r="AL257" s="57" t="s">
        <v>161</v>
      </c>
      <c r="AM257" s="57" t="s">
        <v>161</v>
      </c>
      <c r="AN257" s="57" t="s">
        <v>161</v>
      </c>
      <c r="AO257" s="57" t="s">
        <v>161</v>
      </c>
      <c r="AP257" s="57" t="s">
        <v>161</v>
      </c>
      <c r="AQ257" s="57" t="s">
        <v>161</v>
      </c>
      <c r="AR257" s="57" t="s">
        <v>161</v>
      </c>
      <c r="AS257" s="57" t="s">
        <v>161</v>
      </c>
      <c r="AT257" s="57" t="s">
        <v>161</v>
      </c>
      <c r="AU257" s="57" t="s">
        <v>161</v>
      </c>
      <c r="AV257" s="57" t="s">
        <v>161</v>
      </c>
      <c r="AW257" s="57" t="s">
        <v>161</v>
      </c>
      <c r="AX257" s="57" t="s">
        <v>161</v>
      </c>
      <c r="AY257" s="57" t="s">
        <v>161</v>
      </c>
      <c r="AZ257" s="57" t="s">
        <v>161</v>
      </c>
      <c r="BA257" s="57" t="s">
        <v>161</v>
      </c>
      <c r="BB257" s="57" t="s">
        <v>161</v>
      </c>
      <c r="BC257" s="57" t="s">
        <v>161</v>
      </c>
      <c r="BD257" s="57" t="s">
        <v>161</v>
      </c>
      <c r="BE257" s="57" t="s">
        <v>161</v>
      </c>
      <c r="BF257" s="57" t="s">
        <v>161</v>
      </c>
      <c r="BG257" s="57" t="s">
        <v>161</v>
      </c>
      <c r="BH257" s="57" t="s">
        <v>161</v>
      </c>
      <c r="BI257" s="57" t="s">
        <v>161</v>
      </c>
      <c r="BJ257" s="57" t="s">
        <v>161</v>
      </c>
      <c r="BK257" s="57" t="s">
        <v>161</v>
      </c>
      <c r="BL257" s="57" t="s">
        <v>161</v>
      </c>
      <c r="BM257" s="57" t="s">
        <v>161</v>
      </c>
    </row>
    <row r="258" spans="2:65" x14ac:dyDescent="0.25">
      <c r="B258" t="str">
        <f>+B251</f>
        <v>FABBRICATI</v>
      </c>
      <c r="C258" s="58"/>
      <c r="F258" s="27"/>
      <c r="G258" s="27"/>
      <c r="H258" s="27"/>
      <c r="I258" s="27"/>
      <c r="J258" s="27"/>
      <c r="K258" s="27"/>
      <c r="L258" s="27"/>
      <c r="M258" s="27"/>
      <c r="N258" s="27"/>
      <c r="O258" s="27"/>
      <c r="P258" s="27"/>
      <c r="Q258" s="27"/>
      <c r="R258" s="27"/>
      <c r="S258" s="27"/>
      <c r="T258" s="27">
        <f t="shared" ref="T258:BM263" si="235">+S258+T251</f>
        <v>0</v>
      </c>
      <c r="U258" s="27">
        <f t="shared" si="235"/>
        <v>0</v>
      </c>
      <c r="V258" s="27">
        <f t="shared" si="235"/>
        <v>0</v>
      </c>
      <c r="W258" s="27">
        <f t="shared" si="235"/>
        <v>0</v>
      </c>
      <c r="X258" s="27">
        <f t="shared" si="235"/>
        <v>0</v>
      </c>
      <c r="Y258" s="27">
        <f t="shared" si="235"/>
        <v>0</v>
      </c>
      <c r="Z258" s="27">
        <f t="shared" si="235"/>
        <v>0</v>
      </c>
      <c r="AA258" s="27">
        <f t="shared" si="235"/>
        <v>0</v>
      </c>
      <c r="AB258" s="27">
        <f t="shared" si="235"/>
        <v>0</v>
      </c>
      <c r="AC258" s="27">
        <f t="shared" si="235"/>
        <v>0</v>
      </c>
      <c r="AD258" s="27">
        <f t="shared" si="235"/>
        <v>0</v>
      </c>
      <c r="AE258" s="27">
        <f t="shared" si="235"/>
        <v>0</v>
      </c>
      <c r="AF258" s="27">
        <f t="shared" si="235"/>
        <v>0</v>
      </c>
      <c r="AG258" s="27">
        <f t="shared" si="235"/>
        <v>0</v>
      </c>
      <c r="AH258" s="27">
        <f t="shared" si="235"/>
        <v>0</v>
      </c>
      <c r="AI258" s="27">
        <f t="shared" si="235"/>
        <v>0</v>
      </c>
      <c r="AJ258" s="27">
        <f t="shared" si="235"/>
        <v>0</v>
      </c>
      <c r="AK258" s="27">
        <f t="shared" si="235"/>
        <v>0</v>
      </c>
      <c r="AL258" s="27">
        <f t="shared" si="235"/>
        <v>0</v>
      </c>
      <c r="AM258" s="27">
        <f t="shared" si="235"/>
        <v>0</v>
      </c>
      <c r="AN258" s="27">
        <f t="shared" si="235"/>
        <v>0</v>
      </c>
      <c r="AO258" s="27">
        <f t="shared" si="235"/>
        <v>0</v>
      </c>
      <c r="AP258" s="27">
        <f t="shared" si="235"/>
        <v>0</v>
      </c>
      <c r="AQ258" s="27">
        <f t="shared" si="235"/>
        <v>0</v>
      </c>
      <c r="AR258" s="27">
        <f t="shared" si="235"/>
        <v>0</v>
      </c>
      <c r="AS258" s="27">
        <f t="shared" si="235"/>
        <v>0</v>
      </c>
      <c r="AT258" s="27">
        <f t="shared" si="235"/>
        <v>0</v>
      </c>
      <c r="AU258" s="27">
        <f t="shared" si="235"/>
        <v>0</v>
      </c>
      <c r="AV258" s="27">
        <f t="shared" si="235"/>
        <v>0</v>
      </c>
      <c r="AW258" s="27">
        <f t="shared" si="235"/>
        <v>0</v>
      </c>
      <c r="AX258" s="27">
        <f t="shared" si="235"/>
        <v>0</v>
      </c>
      <c r="AY258" s="27">
        <f t="shared" si="235"/>
        <v>0</v>
      </c>
      <c r="AZ258" s="27">
        <f t="shared" si="235"/>
        <v>0</v>
      </c>
      <c r="BA258" s="27">
        <f t="shared" si="235"/>
        <v>0</v>
      </c>
      <c r="BB258" s="27">
        <f t="shared" si="235"/>
        <v>0</v>
      </c>
      <c r="BC258" s="27">
        <f t="shared" si="235"/>
        <v>0</v>
      </c>
      <c r="BD258" s="27">
        <f t="shared" si="235"/>
        <v>0</v>
      </c>
      <c r="BE258" s="27">
        <f t="shared" si="235"/>
        <v>0</v>
      </c>
      <c r="BF258" s="27">
        <f t="shared" si="235"/>
        <v>0</v>
      </c>
      <c r="BG258" s="27">
        <f t="shared" si="235"/>
        <v>0</v>
      </c>
      <c r="BH258" s="27">
        <f t="shared" si="235"/>
        <v>0</v>
      </c>
      <c r="BI258" s="27">
        <f t="shared" si="235"/>
        <v>0</v>
      </c>
      <c r="BJ258" s="27">
        <f t="shared" si="235"/>
        <v>0</v>
      </c>
      <c r="BK258" s="27">
        <f t="shared" si="235"/>
        <v>0</v>
      </c>
      <c r="BL258" s="27">
        <f t="shared" si="235"/>
        <v>0</v>
      </c>
      <c r="BM258" s="27">
        <f t="shared" si="235"/>
        <v>0</v>
      </c>
    </row>
    <row r="259" spans="2:65" x14ac:dyDescent="0.25">
      <c r="B259" t="str">
        <f t="shared" ref="B259:B262" si="236">+B252</f>
        <v>IMPIANTI E MACCHINARI</v>
      </c>
      <c r="C259" s="58"/>
      <c r="F259" s="27"/>
      <c r="G259" s="27"/>
      <c r="H259" s="27"/>
      <c r="I259" s="27"/>
      <c r="J259" s="27"/>
      <c r="K259" s="27"/>
      <c r="L259" s="27"/>
      <c r="M259" s="27"/>
      <c r="N259" s="27"/>
      <c r="O259" s="27"/>
      <c r="P259" s="27"/>
      <c r="Q259" s="27"/>
      <c r="R259" s="27"/>
      <c r="S259" s="27"/>
      <c r="T259" s="27">
        <f t="shared" si="235"/>
        <v>0</v>
      </c>
      <c r="U259" s="27">
        <f t="shared" si="235"/>
        <v>0</v>
      </c>
      <c r="V259" s="27">
        <f t="shared" si="235"/>
        <v>0</v>
      </c>
      <c r="W259" s="27">
        <f t="shared" si="235"/>
        <v>0</v>
      </c>
      <c r="X259" s="27">
        <f t="shared" si="235"/>
        <v>0</v>
      </c>
      <c r="Y259" s="27">
        <f t="shared" si="235"/>
        <v>0</v>
      </c>
      <c r="Z259" s="27">
        <f t="shared" si="235"/>
        <v>0</v>
      </c>
      <c r="AA259" s="27">
        <f t="shared" si="235"/>
        <v>0</v>
      </c>
      <c r="AB259" s="27">
        <f t="shared" si="235"/>
        <v>0</v>
      </c>
      <c r="AC259" s="27">
        <f t="shared" si="235"/>
        <v>0</v>
      </c>
      <c r="AD259" s="27">
        <f t="shared" si="235"/>
        <v>0</v>
      </c>
      <c r="AE259" s="27">
        <f t="shared" si="235"/>
        <v>0</v>
      </c>
      <c r="AF259" s="27">
        <f t="shared" si="235"/>
        <v>0</v>
      </c>
      <c r="AG259" s="27">
        <f t="shared" si="235"/>
        <v>0</v>
      </c>
      <c r="AH259" s="27">
        <f t="shared" si="235"/>
        <v>0</v>
      </c>
      <c r="AI259" s="27">
        <f t="shared" si="235"/>
        <v>0</v>
      </c>
      <c r="AJ259" s="27">
        <f t="shared" si="235"/>
        <v>0</v>
      </c>
      <c r="AK259" s="27">
        <f t="shared" si="235"/>
        <v>0</v>
      </c>
      <c r="AL259" s="27">
        <f t="shared" si="235"/>
        <v>0</v>
      </c>
      <c r="AM259" s="27">
        <f t="shared" si="235"/>
        <v>0</v>
      </c>
      <c r="AN259" s="27">
        <f t="shared" si="235"/>
        <v>0</v>
      </c>
      <c r="AO259" s="27">
        <f t="shared" si="235"/>
        <v>0</v>
      </c>
      <c r="AP259" s="27">
        <f t="shared" si="235"/>
        <v>0</v>
      </c>
      <c r="AQ259" s="27">
        <f t="shared" si="235"/>
        <v>0</v>
      </c>
      <c r="AR259" s="27">
        <f t="shared" si="235"/>
        <v>0</v>
      </c>
      <c r="AS259" s="27">
        <f t="shared" si="235"/>
        <v>0</v>
      </c>
      <c r="AT259" s="27">
        <f t="shared" si="235"/>
        <v>0</v>
      </c>
      <c r="AU259" s="27">
        <f t="shared" si="235"/>
        <v>0</v>
      </c>
      <c r="AV259" s="27">
        <f t="shared" si="235"/>
        <v>0</v>
      </c>
      <c r="AW259" s="27">
        <f t="shared" si="235"/>
        <v>0</v>
      </c>
      <c r="AX259" s="27">
        <f t="shared" si="235"/>
        <v>0</v>
      </c>
      <c r="AY259" s="27">
        <f t="shared" si="235"/>
        <v>0</v>
      </c>
      <c r="AZ259" s="27">
        <f t="shared" si="235"/>
        <v>0</v>
      </c>
      <c r="BA259" s="27">
        <f t="shared" si="235"/>
        <v>0</v>
      </c>
      <c r="BB259" s="27">
        <f t="shared" si="235"/>
        <v>0</v>
      </c>
      <c r="BC259" s="27">
        <f t="shared" si="235"/>
        <v>0</v>
      </c>
      <c r="BD259" s="27">
        <f t="shared" si="235"/>
        <v>0</v>
      </c>
      <c r="BE259" s="27">
        <f t="shared" si="235"/>
        <v>0</v>
      </c>
      <c r="BF259" s="27">
        <f t="shared" si="235"/>
        <v>0</v>
      </c>
      <c r="BG259" s="27">
        <f t="shared" si="235"/>
        <v>0</v>
      </c>
      <c r="BH259" s="27">
        <f t="shared" si="235"/>
        <v>0</v>
      </c>
      <c r="BI259" s="27">
        <f t="shared" si="235"/>
        <v>0</v>
      </c>
      <c r="BJ259" s="27">
        <f t="shared" si="235"/>
        <v>0</v>
      </c>
      <c r="BK259" s="27">
        <f t="shared" si="235"/>
        <v>0</v>
      </c>
      <c r="BL259" s="27">
        <f t="shared" si="235"/>
        <v>0</v>
      </c>
      <c r="BM259" s="27">
        <f t="shared" si="235"/>
        <v>0</v>
      </c>
    </row>
    <row r="260" spans="2:65" x14ac:dyDescent="0.25">
      <c r="B260" t="str">
        <f t="shared" si="236"/>
        <v>ATTREZZATURE IND.LI E COMM.LI</v>
      </c>
      <c r="C260" s="58"/>
      <c r="F260" s="27"/>
      <c r="G260" s="27"/>
      <c r="H260" s="27"/>
      <c r="I260" s="27"/>
      <c r="J260" s="27"/>
      <c r="K260" s="27"/>
      <c r="L260" s="27"/>
      <c r="M260" s="27"/>
      <c r="N260" s="27"/>
      <c r="O260" s="27"/>
      <c r="P260" s="27"/>
      <c r="Q260" s="27"/>
      <c r="R260" s="27"/>
      <c r="S260" s="27"/>
      <c r="T260" s="27">
        <f t="shared" si="235"/>
        <v>0</v>
      </c>
      <c r="U260" s="27">
        <f t="shared" si="235"/>
        <v>0</v>
      </c>
      <c r="V260" s="27">
        <f t="shared" si="235"/>
        <v>0</v>
      </c>
      <c r="W260" s="27">
        <f t="shared" si="235"/>
        <v>0</v>
      </c>
      <c r="X260" s="27">
        <f t="shared" si="235"/>
        <v>0</v>
      </c>
      <c r="Y260" s="27">
        <f t="shared" si="235"/>
        <v>0</v>
      </c>
      <c r="Z260" s="27">
        <f t="shared" si="235"/>
        <v>0</v>
      </c>
      <c r="AA260" s="27">
        <f t="shared" si="235"/>
        <v>0</v>
      </c>
      <c r="AB260" s="27">
        <f t="shared" si="235"/>
        <v>0</v>
      </c>
      <c r="AC260" s="27">
        <f t="shared" si="235"/>
        <v>0</v>
      </c>
      <c r="AD260" s="27">
        <f t="shared" si="235"/>
        <v>0</v>
      </c>
      <c r="AE260" s="27">
        <f t="shared" si="235"/>
        <v>0</v>
      </c>
      <c r="AF260" s="27">
        <f t="shared" si="235"/>
        <v>0</v>
      </c>
      <c r="AG260" s="27">
        <f t="shared" si="235"/>
        <v>0</v>
      </c>
      <c r="AH260" s="27">
        <f t="shared" si="235"/>
        <v>0</v>
      </c>
      <c r="AI260" s="27">
        <f t="shared" si="235"/>
        <v>0</v>
      </c>
      <c r="AJ260" s="27">
        <f t="shared" si="235"/>
        <v>0</v>
      </c>
      <c r="AK260" s="27">
        <f t="shared" si="235"/>
        <v>0</v>
      </c>
      <c r="AL260" s="27">
        <f t="shared" si="235"/>
        <v>0</v>
      </c>
      <c r="AM260" s="27">
        <f t="shared" si="235"/>
        <v>0</v>
      </c>
      <c r="AN260" s="27">
        <f t="shared" si="235"/>
        <v>0</v>
      </c>
      <c r="AO260" s="27">
        <f t="shared" si="235"/>
        <v>0</v>
      </c>
      <c r="AP260" s="27">
        <f t="shared" si="235"/>
        <v>0</v>
      </c>
      <c r="AQ260" s="27">
        <f t="shared" si="235"/>
        <v>0</v>
      </c>
      <c r="AR260" s="27">
        <f t="shared" si="235"/>
        <v>0</v>
      </c>
      <c r="AS260" s="27">
        <f t="shared" si="235"/>
        <v>0</v>
      </c>
      <c r="AT260" s="27">
        <f t="shared" si="235"/>
        <v>0</v>
      </c>
      <c r="AU260" s="27">
        <f t="shared" si="235"/>
        <v>0</v>
      </c>
      <c r="AV260" s="27">
        <f t="shared" si="235"/>
        <v>0</v>
      </c>
      <c r="AW260" s="27">
        <f t="shared" si="235"/>
        <v>0</v>
      </c>
      <c r="AX260" s="27">
        <f t="shared" si="235"/>
        <v>0</v>
      </c>
      <c r="AY260" s="27">
        <f t="shared" si="235"/>
        <v>0</v>
      </c>
      <c r="AZ260" s="27">
        <f t="shared" si="235"/>
        <v>0</v>
      </c>
      <c r="BA260" s="27">
        <f t="shared" si="235"/>
        <v>0</v>
      </c>
      <c r="BB260" s="27">
        <f t="shared" si="235"/>
        <v>0</v>
      </c>
      <c r="BC260" s="27">
        <f t="shared" si="235"/>
        <v>0</v>
      </c>
      <c r="BD260" s="27">
        <f t="shared" si="235"/>
        <v>0</v>
      </c>
      <c r="BE260" s="27">
        <f t="shared" si="235"/>
        <v>0</v>
      </c>
      <c r="BF260" s="27">
        <f t="shared" si="235"/>
        <v>0</v>
      </c>
      <c r="BG260" s="27">
        <f t="shared" si="235"/>
        <v>0</v>
      </c>
      <c r="BH260" s="27">
        <f t="shared" si="235"/>
        <v>0</v>
      </c>
      <c r="BI260" s="27">
        <f t="shared" si="235"/>
        <v>0</v>
      </c>
      <c r="BJ260" s="27">
        <f t="shared" si="235"/>
        <v>0</v>
      </c>
      <c r="BK260" s="27">
        <f t="shared" si="235"/>
        <v>0</v>
      </c>
      <c r="BL260" s="27">
        <f t="shared" si="235"/>
        <v>0</v>
      </c>
      <c r="BM260" s="27">
        <f t="shared" si="235"/>
        <v>0</v>
      </c>
    </row>
    <row r="261" spans="2:65" x14ac:dyDescent="0.25">
      <c r="B261" t="str">
        <f t="shared" si="236"/>
        <v>COSTI D'IMPIANTO E AMPLIAMENTO</v>
      </c>
      <c r="C261" s="58"/>
      <c r="F261" s="27"/>
      <c r="G261" s="27"/>
      <c r="H261" s="27"/>
      <c r="I261" s="27"/>
      <c r="J261" s="27"/>
      <c r="K261" s="27"/>
      <c r="L261" s="27"/>
      <c r="M261" s="27"/>
      <c r="N261" s="27"/>
      <c r="O261" s="27"/>
      <c r="P261" s="27"/>
      <c r="Q261" s="27"/>
      <c r="R261" s="27"/>
      <c r="S261" s="27"/>
      <c r="T261" s="27">
        <f t="shared" si="235"/>
        <v>0</v>
      </c>
      <c r="U261" s="27">
        <f t="shared" si="235"/>
        <v>0</v>
      </c>
      <c r="V261" s="27">
        <f t="shared" si="235"/>
        <v>0</v>
      </c>
      <c r="W261" s="27">
        <f t="shared" si="235"/>
        <v>0</v>
      </c>
      <c r="X261" s="27">
        <f t="shared" si="235"/>
        <v>0</v>
      </c>
      <c r="Y261" s="27">
        <f t="shared" si="235"/>
        <v>0</v>
      </c>
      <c r="Z261" s="27">
        <f t="shared" si="235"/>
        <v>0</v>
      </c>
      <c r="AA261" s="27">
        <f t="shared" si="235"/>
        <v>0</v>
      </c>
      <c r="AB261" s="27">
        <f t="shared" si="235"/>
        <v>0</v>
      </c>
      <c r="AC261" s="27">
        <f t="shared" si="235"/>
        <v>0</v>
      </c>
      <c r="AD261" s="27">
        <f t="shared" si="235"/>
        <v>0</v>
      </c>
      <c r="AE261" s="27">
        <f t="shared" si="235"/>
        <v>0</v>
      </c>
      <c r="AF261" s="27">
        <f t="shared" si="235"/>
        <v>0</v>
      </c>
      <c r="AG261" s="27">
        <f t="shared" si="235"/>
        <v>0</v>
      </c>
      <c r="AH261" s="27">
        <f t="shared" si="235"/>
        <v>0</v>
      </c>
      <c r="AI261" s="27">
        <f t="shared" si="235"/>
        <v>0</v>
      </c>
      <c r="AJ261" s="27">
        <f t="shared" si="235"/>
        <v>0</v>
      </c>
      <c r="AK261" s="27">
        <f t="shared" si="235"/>
        <v>0</v>
      </c>
      <c r="AL261" s="27">
        <f t="shared" si="235"/>
        <v>0</v>
      </c>
      <c r="AM261" s="27">
        <f t="shared" si="235"/>
        <v>0</v>
      </c>
      <c r="AN261" s="27">
        <f t="shared" si="235"/>
        <v>0</v>
      </c>
      <c r="AO261" s="27">
        <f t="shared" si="235"/>
        <v>0</v>
      </c>
      <c r="AP261" s="27">
        <f t="shared" si="235"/>
        <v>0</v>
      </c>
      <c r="AQ261" s="27">
        <f t="shared" si="235"/>
        <v>0</v>
      </c>
      <c r="AR261" s="27">
        <f t="shared" si="235"/>
        <v>0</v>
      </c>
      <c r="AS261" s="27">
        <f t="shared" si="235"/>
        <v>0</v>
      </c>
      <c r="AT261" s="27">
        <f t="shared" si="235"/>
        <v>0</v>
      </c>
      <c r="AU261" s="27">
        <f t="shared" si="235"/>
        <v>0</v>
      </c>
      <c r="AV261" s="27">
        <f t="shared" si="235"/>
        <v>0</v>
      </c>
      <c r="AW261" s="27">
        <f t="shared" si="235"/>
        <v>0</v>
      </c>
      <c r="AX261" s="27">
        <f t="shared" si="235"/>
        <v>0</v>
      </c>
      <c r="AY261" s="27">
        <f t="shared" si="235"/>
        <v>0</v>
      </c>
      <c r="AZ261" s="27">
        <f t="shared" si="235"/>
        <v>0</v>
      </c>
      <c r="BA261" s="27">
        <f t="shared" si="235"/>
        <v>0</v>
      </c>
      <c r="BB261" s="27">
        <f t="shared" si="235"/>
        <v>0</v>
      </c>
      <c r="BC261" s="27">
        <f t="shared" si="235"/>
        <v>0</v>
      </c>
      <c r="BD261" s="27">
        <f t="shared" si="235"/>
        <v>0</v>
      </c>
      <c r="BE261" s="27">
        <f t="shared" si="235"/>
        <v>0</v>
      </c>
      <c r="BF261" s="27">
        <f t="shared" si="235"/>
        <v>0</v>
      </c>
      <c r="BG261" s="27">
        <f t="shared" si="235"/>
        <v>0</v>
      </c>
      <c r="BH261" s="27">
        <f t="shared" si="235"/>
        <v>0</v>
      </c>
      <c r="BI261" s="27">
        <f t="shared" si="235"/>
        <v>0</v>
      </c>
      <c r="BJ261" s="27">
        <f t="shared" si="235"/>
        <v>0</v>
      </c>
      <c r="BK261" s="27">
        <f t="shared" si="235"/>
        <v>0</v>
      </c>
      <c r="BL261" s="27">
        <f t="shared" si="235"/>
        <v>0</v>
      </c>
      <c r="BM261" s="27">
        <f t="shared" si="235"/>
        <v>0</v>
      </c>
    </row>
    <row r="262" spans="2:65" x14ac:dyDescent="0.25">
      <c r="B262" t="str">
        <f t="shared" si="236"/>
        <v>FEE D'INGRESSO</v>
      </c>
      <c r="C262" s="58"/>
      <c r="F262" s="27"/>
      <c r="G262" s="27"/>
      <c r="H262" s="27"/>
      <c r="I262" s="27"/>
      <c r="J262" s="27"/>
      <c r="K262" s="27"/>
      <c r="L262" s="27"/>
      <c r="M262" s="27"/>
      <c r="N262" s="27"/>
      <c r="O262" s="27"/>
      <c r="P262" s="27"/>
      <c r="Q262" s="27"/>
      <c r="R262" s="27"/>
      <c r="S262" s="27"/>
      <c r="T262" s="27">
        <f t="shared" si="235"/>
        <v>0</v>
      </c>
      <c r="U262" s="27">
        <f t="shared" si="235"/>
        <v>0</v>
      </c>
      <c r="V262" s="27">
        <f t="shared" si="235"/>
        <v>0</v>
      </c>
      <c r="W262" s="27">
        <f t="shared" si="235"/>
        <v>0</v>
      </c>
      <c r="X262" s="27">
        <f t="shared" si="235"/>
        <v>0</v>
      </c>
      <c r="Y262" s="27">
        <f t="shared" si="235"/>
        <v>0</v>
      </c>
      <c r="Z262" s="27">
        <f t="shared" si="235"/>
        <v>0</v>
      </c>
      <c r="AA262" s="27">
        <f t="shared" si="235"/>
        <v>0</v>
      </c>
      <c r="AB262" s="27">
        <f t="shared" si="235"/>
        <v>0</v>
      </c>
      <c r="AC262" s="27">
        <f t="shared" si="235"/>
        <v>0</v>
      </c>
      <c r="AD262" s="27">
        <f t="shared" si="235"/>
        <v>0</v>
      </c>
      <c r="AE262" s="27">
        <f t="shared" si="235"/>
        <v>0</v>
      </c>
      <c r="AF262" s="27">
        <f t="shared" si="235"/>
        <v>0</v>
      </c>
      <c r="AG262" s="27">
        <f t="shared" si="235"/>
        <v>0</v>
      </c>
      <c r="AH262" s="27">
        <f t="shared" si="235"/>
        <v>0</v>
      </c>
      <c r="AI262" s="27">
        <f t="shared" si="235"/>
        <v>0</v>
      </c>
      <c r="AJ262" s="27">
        <f t="shared" si="235"/>
        <v>0</v>
      </c>
      <c r="AK262" s="27">
        <f t="shared" si="235"/>
        <v>0</v>
      </c>
      <c r="AL262" s="27">
        <f t="shared" si="235"/>
        <v>0</v>
      </c>
      <c r="AM262" s="27">
        <f t="shared" si="235"/>
        <v>0</v>
      </c>
      <c r="AN262" s="27">
        <f t="shared" si="235"/>
        <v>0</v>
      </c>
      <c r="AO262" s="27">
        <f t="shared" si="235"/>
        <v>0</v>
      </c>
      <c r="AP262" s="27">
        <f t="shared" si="235"/>
        <v>0</v>
      </c>
      <c r="AQ262" s="27">
        <f t="shared" si="235"/>
        <v>0</v>
      </c>
      <c r="AR262" s="27">
        <f t="shared" si="235"/>
        <v>0</v>
      </c>
      <c r="AS262" s="27">
        <f t="shared" si="235"/>
        <v>0</v>
      </c>
      <c r="AT262" s="27">
        <f t="shared" si="235"/>
        <v>0</v>
      </c>
      <c r="AU262" s="27">
        <f t="shared" si="235"/>
        <v>0</v>
      </c>
      <c r="AV262" s="27">
        <f t="shared" si="235"/>
        <v>0</v>
      </c>
      <c r="AW262" s="27">
        <f t="shared" si="235"/>
        <v>0</v>
      </c>
      <c r="AX262" s="27">
        <f t="shared" si="235"/>
        <v>0</v>
      </c>
      <c r="AY262" s="27">
        <f t="shared" si="235"/>
        <v>0</v>
      </c>
      <c r="AZ262" s="27">
        <f t="shared" si="235"/>
        <v>0</v>
      </c>
      <c r="BA262" s="27">
        <f t="shared" si="235"/>
        <v>0</v>
      </c>
      <c r="BB262" s="27">
        <f t="shared" si="235"/>
        <v>0</v>
      </c>
      <c r="BC262" s="27">
        <f t="shared" si="235"/>
        <v>0</v>
      </c>
      <c r="BD262" s="27">
        <f t="shared" si="235"/>
        <v>0</v>
      </c>
      <c r="BE262" s="27">
        <f t="shared" si="235"/>
        <v>0</v>
      </c>
      <c r="BF262" s="27">
        <f t="shared" si="235"/>
        <v>0</v>
      </c>
      <c r="BG262" s="27">
        <f t="shared" si="235"/>
        <v>0</v>
      </c>
      <c r="BH262" s="27">
        <f t="shared" si="235"/>
        <v>0</v>
      </c>
      <c r="BI262" s="27">
        <f t="shared" si="235"/>
        <v>0</v>
      </c>
      <c r="BJ262" s="27">
        <f t="shared" si="235"/>
        <v>0</v>
      </c>
      <c r="BK262" s="27">
        <f t="shared" si="235"/>
        <v>0</v>
      </c>
      <c r="BL262" s="27">
        <f t="shared" si="235"/>
        <v>0</v>
      </c>
      <c r="BM262" s="27">
        <f t="shared" si="235"/>
        <v>0</v>
      </c>
    </row>
    <row r="263" spans="2:65" x14ac:dyDescent="0.25">
      <c r="B263" t="str">
        <f>+B256</f>
        <v>ALTRE IMM.NI IMMATERIALI</v>
      </c>
      <c r="C263" s="58"/>
      <c r="F263" s="27"/>
      <c r="G263" s="27"/>
      <c r="H263" s="27"/>
      <c r="I263" s="27"/>
      <c r="J263" s="27"/>
      <c r="K263" s="27"/>
      <c r="L263" s="27"/>
      <c r="M263" s="27"/>
      <c r="N263" s="27"/>
      <c r="O263" s="27"/>
      <c r="P263" s="27"/>
      <c r="Q263" s="27"/>
      <c r="R263" s="27"/>
      <c r="S263" s="27"/>
      <c r="T263" s="27">
        <f t="shared" si="235"/>
        <v>0</v>
      </c>
      <c r="U263" s="27">
        <f t="shared" si="235"/>
        <v>0</v>
      </c>
      <c r="V263" s="27">
        <f t="shared" si="235"/>
        <v>0</v>
      </c>
      <c r="W263" s="27">
        <f t="shared" si="235"/>
        <v>0</v>
      </c>
      <c r="X263" s="27">
        <f t="shared" si="235"/>
        <v>0</v>
      </c>
      <c r="Y263" s="27">
        <f t="shared" si="235"/>
        <v>0</v>
      </c>
      <c r="Z263" s="27">
        <f t="shared" si="235"/>
        <v>0</v>
      </c>
      <c r="AA263" s="27">
        <f t="shared" si="235"/>
        <v>0</v>
      </c>
      <c r="AB263" s="27">
        <f t="shared" si="235"/>
        <v>0</v>
      </c>
      <c r="AC263" s="27">
        <f t="shared" si="235"/>
        <v>0</v>
      </c>
      <c r="AD263" s="27">
        <f t="shared" si="235"/>
        <v>0</v>
      </c>
      <c r="AE263" s="27">
        <f t="shared" si="235"/>
        <v>0</v>
      </c>
      <c r="AF263" s="27">
        <f t="shared" si="235"/>
        <v>0</v>
      </c>
      <c r="AG263" s="27">
        <f t="shared" si="235"/>
        <v>0</v>
      </c>
      <c r="AH263" s="27">
        <f t="shared" si="235"/>
        <v>0</v>
      </c>
      <c r="AI263" s="27">
        <f t="shared" si="235"/>
        <v>0</v>
      </c>
      <c r="AJ263" s="27">
        <f t="shared" si="235"/>
        <v>0</v>
      </c>
      <c r="AK263" s="27">
        <f t="shared" si="235"/>
        <v>0</v>
      </c>
      <c r="AL263" s="27">
        <f t="shared" si="235"/>
        <v>0</v>
      </c>
      <c r="AM263" s="27">
        <f t="shared" si="235"/>
        <v>0</v>
      </c>
      <c r="AN263" s="27">
        <f t="shared" si="235"/>
        <v>0</v>
      </c>
      <c r="AO263" s="27">
        <f t="shared" si="235"/>
        <v>0</v>
      </c>
      <c r="AP263" s="27">
        <f t="shared" si="235"/>
        <v>0</v>
      </c>
      <c r="AQ263" s="27">
        <f t="shared" si="235"/>
        <v>0</v>
      </c>
      <c r="AR263" s="27">
        <f t="shared" si="235"/>
        <v>0</v>
      </c>
      <c r="AS263" s="27">
        <f t="shared" ref="AS263:BM263" si="237">+AR263+AS256</f>
        <v>0</v>
      </c>
      <c r="AT263" s="27">
        <f t="shared" si="237"/>
        <v>0</v>
      </c>
      <c r="AU263" s="27">
        <f t="shared" si="237"/>
        <v>0</v>
      </c>
      <c r="AV263" s="27">
        <f t="shared" si="237"/>
        <v>0</v>
      </c>
      <c r="AW263" s="27">
        <f t="shared" si="237"/>
        <v>0</v>
      </c>
      <c r="AX263" s="27">
        <f t="shared" si="237"/>
        <v>0</v>
      </c>
      <c r="AY263" s="27">
        <f t="shared" si="237"/>
        <v>0</v>
      </c>
      <c r="AZ263" s="27">
        <f t="shared" si="237"/>
        <v>0</v>
      </c>
      <c r="BA263" s="27">
        <f t="shared" si="237"/>
        <v>0</v>
      </c>
      <c r="BB263" s="27">
        <f t="shared" si="237"/>
        <v>0</v>
      </c>
      <c r="BC263" s="27">
        <f t="shared" si="237"/>
        <v>0</v>
      </c>
      <c r="BD263" s="27">
        <f t="shared" si="237"/>
        <v>0</v>
      </c>
      <c r="BE263" s="27">
        <f t="shared" si="237"/>
        <v>0</v>
      </c>
      <c r="BF263" s="27">
        <f t="shared" si="237"/>
        <v>0</v>
      </c>
      <c r="BG263" s="27">
        <f t="shared" si="237"/>
        <v>0</v>
      </c>
      <c r="BH263" s="27">
        <f t="shared" si="237"/>
        <v>0</v>
      </c>
      <c r="BI263" s="27">
        <f t="shared" si="237"/>
        <v>0</v>
      </c>
      <c r="BJ263" s="27">
        <f t="shared" si="237"/>
        <v>0</v>
      </c>
      <c r="BK263" s="27">
        <f t="shared" si="237"/>
        <v>0</v>
      </c>
      <c r="BL263" s="27">
        <f t="shared" si="237"/>
        <v>0</v>
      </c>
      <c r="BM263" s="27">
        <f t="shared" si="237"/>
        <v>0</v>
      </c>
    </row>
    <row r="265" spans="2:65" ht="30" x14ac:dyDescent="0.25">
      <c r="C265" s="57" t="s">
        <v>159</v>
      </c>
      <c r="F265" s="57" t="s">
        <v>160</v>
      </c>
      <c r="G265" s="57" t="s">
        <v>160</v>
      </c>
      <c r="H265" s="57" t="s">
        <v>160</v>
      </c>
      <c r="I265" s="57" t="s">
        <v>160</v>
      </c>
      <c r="J265" s="57" t="s">
        <v>160</v>
      </c>
      <c r="K265" s="57" t="s">
        <v>160</v>
      </c>
      <c r="L265" s="57" t="s">
        <v>160</v>
      </c>
      <c r="M265" s="57" t="s">
        <v>160</v>
      </c>
      <c r="N265" s="57" t="s">
        <v>160</v>
      </c>
      <c r="O265" s="57" t="s">
        <v>160</v>
      </c>
      <c r="P265" s="57" t="s">
        <v>160</v>
      </c>
      <c r="Q265" s="57" t="s">
        <v>160</v>
      </c>
      <c r="R265" s="57" t="s">
        <v>160</v>
      </c>
      <c r="S265" s="57" t="s">
        <v>160</v>
      </c>
      <c r="T265" s="57" t="s">
        <v>160</v>
      </c>
      <c r="U265" s="57" t="s">
        <v>160</v>
      </c>
      <c r="V265" s="57" t="s">
        <v>160</v>
      </c>
      <c r="W265" s="57" t="s">
        <v>160</v>
      </c>
      <c r="X265" s="57" t="s">
        <v>160</v>
      </c>
      <c r="Y265" s="57" t="s">
        <v>160</v>
      </c>
      <c r="Z265" s="57" t="s">
        <v>160</v>
      </c>
      <c r="AA265" s="57" t="s">
        <v>160</v>
      </c>
      <c r="AB265" s="57" t="s">
        <v>160</v>
      </c>
      <c r="AC265" s="57" t="s">
        <v>160</v>
      </c>
      <c r="AD265" s="57" t="s">
        <v>160</v>
      </c>
      <c r="AE265" s="57" t="s">
        <v>160</v>
      </c>
      <c r="AF265" s="57" t="s">
        <v>160</v>
      </c>
      <c r="AG265" s="57" t="s">
        <v>160</v>
      </c>
      <c r="AH265" s="57" t="s">
        <v>160</v>
      </c>
      <c r="AI265" s="57" t="s">
        <v>160</v>
      </c>
      <c r="AJ265" s="57" t="s">
        <v>160</v>
      </c>
      <c r="AK265" s="57" t="s">
        <v>160</v>
      </c>
      <c r="AL265" s="57" t="s">
        <v>160</v>
      </c>
      <c r="AM265" s="57" t="s">
        <v>160</v>
      </c>
      <c r="AN265" s="57" t="s">
        <v>160</v>
      </c>
      <c r="AO265" s="57" t="s">
        <v>160</v>
      </c>
      <c r="AP265" s="57" t="s">
        <v>160</v>
      </c>
      <c r="AQ265" s="57" t="s">
        <v>160</v>
      </c>
      <c r="AR265" s="57" t="s">
        <v>160</v>
      </c>
      <c r="AS265" s="57" t="s">
        <v>160</v>
      </c>
      <c r="AT265" s="57" t="s">
        <v>160</v>
      </c>
      <c r="AU265" s="57" t="s">
        <v>160</v>
      </c>
      <c r="AV265" s="57" t="s">
        <v>160</v>
      </c>
      <c r="AW265" s="57" t="s">
        <v>160</v>
      </c>
      <c r="AX265" s="57" t="s">
        <v>160</v>
      </c>
      <c r="AY265" s="57" t="s">
        <v>160</v>
      </c>
      <c r="AZ265" s="57" t="s">
        <v>160</v>
      </c>
      <c r="BA265" s="57" t="s">
        <v>160</v>
      </c>
      <c r="BB265" s="57" t="s">
        <v>160</v>
      </c>
      <c r="BC265" s="57" t="s">
        <v>160</v>
      </c>
      <c r="BD265" s="57" t="s">
        <v>160</v>
      </c>
      <c r="BE265" s="57" t="s">
        <v>160</v>
      </c>
      <c r="BF265" s="57" t="s">
        <v>160</v>
      </c>
      <c r="BG265" s="57" t="s">
        <v>160</v>
      </c>
      <c r="BH265" s="57" t="s">
        <v>160</v>
      </c>
      <c r="BI265" s="57" t="s">
        <v>160</v>
      </c>
      <c r="BJ265" s="57" t="s">
        <v>160</v>
      </c>
      <c r="BK265" s="57" t="s">
        <v>160</v>
      </c>
      <c r="BL265" s="57" t="s">
        <v>160</v>
      </c>
      <c r="BM265" s="57" t="s">
        <v>160</v>
      </c>
    </row>
    <row r="266" spans="2:65" x14ac:dyDescent="0.25">
      <c r="B266" t="str">
        <f>+B251</f>
        <v>FABBRICATI</v>
      </c>
      <c r="C266" s="58">
        <f>+C251</f>
        <v>0.25</v>
      </c>
      <c r="F266" s="27"/>
      <c r="G266" s="27"/>
      <c r="H266" s="27"/>
      <c r="I266" s="27"/>
      <c r="J266" s="27"/>
      <c r="K266" s="27"/>
      <c r="L266" s="27"/>
      <c r="M266" s="27"/>
      <c r="N266" s="27"/>
      <c r="O266" s="27"/>
      <c r="P266" s="27"/>
      <c r="Q266" s="27"/>
      <c r="R266" s="27"/>
      <c r="S266" s="27"/>
      <c r="T266" s="27"/>
      <c r="U266" s="27">
        <f>+IF(T273=$U$5,0,1)*(SUM($U$5)*$C266)/12</f>
        <v>0</v>
      </c>
      <c r="V266" s="27">
        <f t="shared" ref="V266:BM266" si="238">+IF(U273=$U$5,0,1)*(SUM($U$5)*$C266)/12</f>
        <v>0</v>
      </c>
      <c r="W266" s="27">
        <f t="shared" si="238"/>
        <v>0</v>
      </c>
      <c r="X266" s="27">
        <f t="shared" si="238"/>
        <v>0</v>
      </c>
      <c r="Y266" s="27">
        <f t="shared" si="238"/>
        <v>0</v>
      </c>
      <c r="Z266" s="27">
        <f t="shared" si="238"/>
        <v>0</v>
      </c>
      <c r="AA266" s="27">
        <f t="shared" si="238"/>
        <v>0</v>
      </c>
      <c r="AB266" s="27">
        <f t="shared" si="238"/>
        <v>0</v>
      </c>
      <c r="AC266" s="27">
        <f t="shared" si="238"/>
        <v>0</v>
      </c>
      <c r="AD266" s="27">
        <f t="shared" si="238"/>
        <v>0</v>
      </c>
      <c r="AE266" s="27">
        <f t="shared" si="238"/>
        <v>0</v>
      </c>
      <c r="AF266" s="27">
        <f t="shared" si="238"/>
        <v>0</v>
      </c>
      <c r="AG266" s="27">
        <f t="shared" si="238"/>
        <v>0</v>
      </c>
      <c r="AH266" s="27">
        <f t="shared" si="238"/>
        <v>0</v>
      </c>
      <c r="AI266" s="27">
        <f t="shared" si="238"/>
        <v>0</v>
      </c>
      <c r="AJ266" s="27">
        <f t="shared" si="238"/>
        <v>0</v>
      </c>
      <c r="AK266" s="27">
        <f t="shared" si="238"/>
        <v>0</v>
      </c>
      <c r="AL266" s="27">
        <f t="shared" si="238"/>
        <v>0</v>
      </c>
      <c r="AM266" s="27">
        <f t="shared" si="238"/>
        <v>0</v>
      </c>
      <c r="AN266" s="27">
        <f t="shared" si="238"/>
        <v>0</v>
      </c>
      <c r="AO266" s="27">
        <f t="shared" si="238"/>
        <v>0</v>
      </c>
      <c r="AP266" s="27">
        <f t="shared" si="238"/>
        <v>0</v>
      </c>
      <c r="AQ266" s="27">
        <f t="shared" si="238"/>
        <v>0</v>
      </c>
      <c r="AR266" s="27">
        <f t="shared" si="238"/>
        <v>0</v>
      </c>
      <c r="AS266" s="27">
        <f t="shared" si="238"/>
        <v>0</v>
      </c>
      <c r="AT266" s="27">
        <f t="shared" si="238"/>
        <v>0</v>
      </c>
      <c r="AU266" s="27">
        <f t="shared" si="238"/>
        <v>0</v>
      </c>
      <c r="AV266" s="27">
        <f t="shared" si="238"/>
        <v>0</v>
      </c>
      <c r="AW266" s="27">
        <f t="shared" si="238"/>
        <v>0</v>
      </c>
      <c r="AX266" s="27">
        <f t="shared" si="238"/>
        <v>0</v>
      </c>
      <c r="AY266" s="27">
        <f t="shared" si="238"/>
        <v>0</v>
      </c>
      <c r="AZ266" s="27">
        <f t="shared" si="238"/>
        <v>0</v>
      </c>
      <c r="BA266" s="27">
        <f t="shared" si="238"/>
        <v>0</v>
      </c>
      <c r="BB266" s="27">
        <f t="shared" si="238"/>
        <v>0</v>
      </c>
      <c r="BC266" s="27">
        <f t="shared" si="238"/>
        <v>0</v>
      </c>
      <c r="BD266" s="27">
        <f t="shared" si="238"/>
        <v>0</v>
      </c>
      <c r="BE266" s="27">
        <f t="shared" si="238"/>
        <v>0</v>
      </c>
      <c r="BF266" s="27">
        <f t="shared" si="238"/>
        <v>0</v>
      </c>
      <c r="BG266" s="27">
        <f t="shared" si="238"/>
        <v>0</v>
      </c>
      <c r="BH266" s="27">
        <f t="shared" si="238"/>
        <v>0</v>
      </c>
      <c r="BI266" s="27">
        <f t="shared" si="238"/>
        <v>0</v>
      </c>
      <c r="BJ266" s="27">
        <f t="shared" si="238"/>
        <v>0</v>
      </c>
      <c r="BK266" s="27">
        <f t="shared" si="238"/>
        <v>0</v>
      </c>
      <c r="BL266" s="27">
        <f t="shared" si="238"/>
        <v>0</v>
      </c>
      <c r="BM266" s="27">
        <f t="shared" si="238"/>
        <v>0</v>
      </c>
    </row>
    <row r="267" spans="2:65" x14ac:dyDescent="0.25">
      <c r="B267" t="str">
        <f t="shared" ref="B267:C271" si="239">+B252</f>
        <v>IMPIANTI E MACCHINARI</v>
      </c>
      <c r="C267" s="58">
        <f t="shared" si="239"/>
        <v>0.1</v>
      </c>
      <c r="F267" s="27"/>
      <c r="G267" s="27"/>
      <c r="H267" s="27"/>
      <c r="I267" s="27"/>
      <c r="J267" s="27"/>
      <c r="K267" s="27"/>
      <c r="L267" s="27"/>
      <c r="M267" s="27"/>
      <c r="N267" s="27"/>
      <c r="O267" s="27"/>
      <c r="P267" s="27"/>
      <c r="Q267" s="27"/>
      <c r="R267" s="27"/>
      <c r="S267" s="27"/>
      <c r="T267" s="27"/>
      <c r="U267" s="27">
        <f>+IF(T274=$U$6,0,1)*(SUM($U$6)*$C267)/12</f>
        <v>0</v>
      </c>
      <c r="V267" s="27">
        <f t="shared" ref="V267:BM267" si="240">+IF(U274=$U$6,0,1)*(SUM($U$6)*$C267)/12</f>
        <v>0</v>
      </c>
      <c r="W267" s="27">
        <f t="shared" si="240"/>
        <v>0</v>
      </c>
      <c r="X267" s="27">
        <f t="shared" si="240"/>
        <v>0</v>
      </c>
      <c r="Y267" s="27">
        <f t="shared" si="240"/>
        <v>0</v>
      </c>
      <c r="Z267" s="27">
        <f t="shared" si="240"/>
        <v>0</v>
      </c>
      <c r="AA267" s="27">
        <f t="shared" si="240"/>
        <v>0</v>
      </c>
      <c r="AB267" s="27">
        <f t="shared" si="240"/>
        <v>0</v>
      </c>
      <c r="AC267" s="27">
        <f t="shared" si="240"/>
        <v>0</v>
      </c>
      <c r="AD267" s="27">
        <f t="shared" si="240"/>
        <v>0</v>
      </c>
      <c r="AE267" s="27">
        <f t="shared" si="240"/>
        <v>0</v>
      </c>
      <c r="AF267" s="27">
        <f t="shared" si="240"/>
        <v>0</v>
      </c>
      <c r="AG267" s="27">
        <f t="shared" si="240"/>
        <v>0</v>
      </c>
      <c r="AH267" s="27">
        <f t="shared" si="240"/>
        <v>0</v>
      </c>
      <c r="AI267" s="27">
        <f t="shared" si="240"/>
        <v>0</v>
      </c>
      <c r="AJ267" s="27">
        <f t="shared" si="240"/>
        <v>0</v>
      </c>
      <c r="AK267" s="27">
        <f t="shared" si="240"/>
        <v>0</v>
      </c>
      <c r="AL267" s="27">
        <f t="shared" si="240"/>
        <v>0</v>
      </c>
      <c r="AM267" s="27">
        <f t="shared" si="240"/>
        <v>0</v>
      </c>
      <c r="AN267" s="27">
        <f t="shared" si="240"/>
        <v>0</v>
      </c>
      <c r="AO267" s="27">
        <f t="shared" si="240"/>
        <v>0</v>
      </c>
      <c r="AP267" s="27">
        <f t="shared" si="240"/>
        <v>0</v>
      </c>
      <c r="AQ267" s="27">
        <f t="shared" si="240"/>
        <v>0</v>
      </c>
      <c r="AR267" s="27">
        <f t="shared" si="240"/>
        <v>0</v>
      </c>
      <c r="AS267" s="27">
        <f t="shared" si="240"/>
        <v>0</v>
      </c>
      <c r="AT267" s="27">
        <f t="shared" si="240"/>
        <v>0</v>
      </c>
      <c r="AU267" s="27">
        <f t="shared" si="240"/>
        <v>0</v>
      </c>
      <c r="AV267" s="27">
        <f t="shared" si="240"/>
        <v>0</v>
      </c>
      <c r="AW267" s="27">
        <f t="shared" si="240"/>
        <v>0</v>
      </c>
      <c r="AX267" s="27">
        <f t="shared" si="240"/>
        <v>0</v>
      </c>
      <c r="AY267" s="27">
        <f t="shared" si="240"/>
        <v>0</v>
      </c>
      <c r="AZ267" s="27">
        <f t="shared" si="240"/>
        <v>0</v>
      </c>
      <c r="BA267" s="27">
        <f t="shared" si="240"/>
        <v>0</v>
      </c>
      <c r="BB267" s="27">
        <f t="shared" si="240"/>
        <v>0</v>
      </c>
      <c r="BC267" s="27">
        <f t="shared" si="240"/>
        <v>0</v>
      </c>
      <c r="BD267" s="27">
        <f t="shared" si="240"/>
        <v>0</v>
      </c>
      <c r="BE267" s="27">
        <f t="shared" si="240"/>
        <v>0</v>
      </c>
      <c r="BF267" s="27">
        <f t="shared" si="240"/>
        <v>0</v>
      </c>
      <c r="BG267" s="27">
        <f t="shared" si="240"/>
        <v>0</v>
      </c>
      <c r="BH267" s="27">
        <f t="shared" si="240"/>
        <v>0</v>
      </c>
      <c r="BI267" s="27">
        <f t="shared" si="240"/>
        <v>0</v>
      </c>
      <c r="BJ267" s="27">
        <f t="shared" si="240"/>
        <v>0</v>
      </c>
      <c r="BK267" s="27">
        <f t="shared" si="240"/>
        <v>0</v>
      </c>
      <c r="BL267" s="27">
        <f t="shared" si="240"/>
        <v>0</v>
      </c>
      <c r="BM267" s="27">
        <f t="shared" si="240"/>
        <v>0</v>
      </c>
    </row>
    <row r="268" spans="2:65" x14ac:dyDescent="0.25">
      <c r="B268" t="str">
        <f t="shared" si="239"/>
        <v>ATTREZZATURE IND.LI E COMM.LI</v>
      </c>
      <c r="C268" s="58">
        <f t="shared" si="239"/>
        <v>0.2</v>
      </c>
      <c r="F268" s="27"/>
      <c r="G268" s="27"/>
      <c r="H268" s="27"/>
      <c r="I268" s="27"/>
      <c r="J268" s="27"/>
      <c r="K268" s="27"/>
      <c r="L268" s="27"/>
      <c r="M268" s="27"/>
      <c r="N268" s="27"/>
      <c r="O268" s="27"/>
      <c r="P268" s="27"/>
      <c r="Q268" s="27"/>
      <c r="R268" s="27"/>
      <c r="S268" s="27"/>
      <c r="T268" s="27"/>
      <c r="U268" s="27">
        <f>+IF(T275=$U$7,0,1)*(SUM($U$7)*$C268)/12</f>
        <v>0</v>
      </c>
      <c r="V268" s="27">
        <f t="shared" ref="V268:BM268" si="241">+IF(U275=$U$7,0,1)*(SUM($U$7)*$C268)/12</f>
        <v>0</v>
      </c>
      <c r="W268" s="27">
        <f t="shared" si="241"/>
        <v>0</v>
      </c>
      <c r="X268" s="27">
        <f t="shared" si="241"/>
        <v>0</v>
      </c>
      <c r="Y268" s="27">
        <f t="shared" si="241"/>
        <v>0</v>
      </c>
      <c r="Z268" s="27">
        <f t="shared" si="241"/>
        <v>0</v>
      </c>
      <c r="AA268" s="27">
        <f t="shared" si="241"/>
        <v>0</v>
      </c>
      <c r="AB268" s="27">
        <f t="shared" si="241"/>
        <v>0</v>
      </c>
      <c r="AC268" s="27">
        <f t="shared" si="241"/>
        <v>0</v>
      </c>
      <c r="AD268" s="27">
        <f t="shared" si="241"/>
        <v>0</v>
      </c>
      <c r="AE268" s="27">
        <f t="shared" si="241"/>
        <v>0</v>
      </c>
      <c r="AF268" s="27">
        <f t="shared" si="241"/>
        <v>0</v>
      </c>
      <c r="AG268" s="27">
        <f t="shared" si="241"/>
        <v>0</v>
      </c>
      <c r="AH268" s="27">
        <f t="shared" si="241"/>
        <v>0</v>
      </c>
      <c r="AI268" s="27">
        <f t="shared" si="241"/>
        <v>0</v>
      </c>
      <c r="AJ268" s="27">
        <f t="shared" si="241"/>
        <v>0</v>
      </c>
      <c r="AK268" s="27">
        <f t="shared" si="241"/>
        <v>0</v>
      </c>
      <c r="AL268" s="27">
        <f t="shared" si="241"/>
        <v>0</v>
      </c>
      <c r="AM268" s="27">
        <f t="shared" si="241"/>
        <v>0</v>
      </c>
      <c r="AN268" s="27">
        <f t="shared" si="241"/>
        <v>0</v>
      </c>
      <c r="AO268" s="27">
        <f t="shared" si="241"/>
        <v>0</v>
      </c>
      <c r="AP268" s="27">
        <f t="shared" si="241"/>
        <v>0</v>
      </c>
      <c r="AQ268" s="27">
        <f t="shared" si="241"/>
        <v>0</v>
      </c>
      <c r="AR268" s="27">
        <f t="shared" si="241"/>
        <v>0</v>
      </c>
      <c r="AS268" s="27">
        <f t="shared" si="241"/>
        <v>0</v>
      </c>
      <c r="AT268" s="27">
        <f t="shared" si="241"/>
        <v>0</v>
      </c>
      <c r="AU268" s="27">
        <f t="shared" si="241"/>
        <v>0</v>
      </c>
      <c r="AV268" s="27">
        <f t="shared" si="241"/>
        <v>0</v>
      </c>
      <c r="AW268" s="27">
        <f t="shared" si="241"/>
        <v>0</v>
      </c>
      <c r="AX268" s="27">
        <f t="shared" si="241"/>
        <v>0</v>
      </c>
      <c r="AY268" s="27">
        <f t="shared" si="241"/>
        <v>0</v>
      </c>
      <c r="AZ268" s="27">
        <f t="shared" si="241"/>
        <v>0</v>
      </c>
      <c r="BA268" s="27">
        <f t="shared" si="241"/>
        <v>0</v>
      </c>
      <c r="BB268" s="27">
        <f t="shared" si="241"/>
        <v>0</v>
      </c>
      <c r="BC268" s="27">
        <f t="shared" si="241"/>
        <v>0</v>
      </c>
      <c r="BD268" s="27">
        <f t="shared" si="241"/>
        <v>0</v>
      </c>
      <c r="BE268" s="27">
        <f t="shared" si="241"/>
        <v>0</v>
      </c>
      <c r="BF268" s="27">
        <f t="shared" si="241"/>
        <v>0</v>
      </c>
      <c r="BG268" s="27">
        <f t="shared" si="241"/>
        <v>0</v>
      </c>
      <c r="BH268" s="27">
        <f t="shared" si="241"/>
        <v>0</v>
      </c>
      <c r="BI268" s="27">
        <f t="shared" si="241"/>
        <v>0</v>
      </c>
      <c r="BJ268" s="27">
        <f t="shared" si="241"/>
        <v>0</v>
      </c>
      <c r="BK268" s="27">
        <f t="shared" si="241"/>
        <v>0</v>
      </c>
      <c r="BL268" s="27">
        <f t="shared" si="241"/>
        <v>0</v>
      </c>
      <c r="BM268" s="27">
        <f t="shared" si="241"/>
        <v>0</v>
      </c>
    </row>
    <row r="269" spans="2:65" x14ac:dyDescent="0.25">
      <c r="B269" t="str">
        <f t="shared" si="239"/>
        <v>COSTI D'IMPIANTO E AMPLIAMENTO</v>
      </c>
      <c r="C269" s="58">
        <f t="shared" si="239"/>
        <v>0.5</v>
      </c>
      <c r="F269" s="27"/>
      <c r="G269" s="27"/>
      <c r="H269" s="27"/>
      <c r="I269" s="27"/>
      <c r="J269" s="27"/>
      <c r="K269" s="27"/>
      <c r="L269" s="27"/>
      <c r="M269" s="27"/>
      <c r="N269" s="27"/>
      <c r="O269" s="27"/>
      <c r="P269" s="27"/>
      <c r="Q269" s="27"/>
      <c r="R269" s="27"/>
      <c r="S269" s="27"/>
      <c r="T269" s="27"/>
      <c r="U269" s="27">
        <f>+IF(T276=$U$8,0,1)*(SUM($U$8)*$C269)/12</f>
        <v>0</v>
      </c>
      <c r="V269" s="27">
        <f t="shared" ref="V269:BM269" si="242">+IF(U276=$U$8,0,1)*(SUM($U$8)*$C269)/12</f>
        <v>0</v>
      </c>
      <c r="W269" s="27">
        <f t="shared" si="242"/>
        <v>0</v>
      </c>
      <c r="X269" s="27">
        <f t="shared" si="242"/>
        <v>0</v>
      </c>
      <c r="Y269" s="27">
        <f t="shared" si="242"/>
        <v>0</v>
      </c>
      <c r="Z269" s="27">
        <f t="shared" si="242"/>
        <v>0</v>
      </c>
      <c r="AA269" s="27">
        <f t="shared" si="242"/>
        <v>0</v>
      </c>
      <c r="AB269" s="27">
        <f t="shared" si="242"/>
        <v>0</v>
      </c>
      <c r="AC269" s="27">
        <f t="shared" si="242"/>
        <v>0</v>
      </c>
      <c r="AD269" s="27">
        <f t="shared" si="242"/>
        <v>0</v>
      </c>
      <c r="AE269" s="27">
        <f t="shared" si="242"/>
        <v>0</v>
      </c>
      <c r="AF269" s="27">
        <f t="shared" si="242"/>
        <v>0</v>
      </c>
      <c r="AG269" s="27">
        <f t="shared" si="242"/>
        <v>0</v>
      </c>
      <c r="AH269" s="27">
        <f t="shared" si="242"/>
        <v>0</v>
      </c>
      <c r="AI269" s="27">
        <f t="shared" si="242"/>
        <v>0</v>
      </c>
      <c r="AJ269" s="27">
        <f t="shared" si="242"/>
        <v>0</v>
      </c>
      <c r="AK269" s="27">
        <f t="shared" si="242"/>
        <v>0</v>
      </c>
      <c r="AL269" s="27">
        <f t="shared" si="242"/>
        <v>0</v>
      </c>
      <c r="AM269" s="27">
        <f t="shared" si="242"/>
        <v>0</v>
      </c>
      <c r="AN269" s="27">
        <f t="shared" si="242"/>
        <v>0</v>
      </c>
      <c r="AO269" s="27">
        <f t="shared" si="242"/>
        <v>0</v>
      </c>
      <c r="AP269" s="27">
        <f t="shared" si="242"/>
        <v>0</v>
      </c>
      <c r="AQ269" s="27">
        <f t="shared" si="242"/>
        <v>0</v>
      </c>
      <c r="AR269" s="27">
        <f t="shared" si="242"/>
        <v>0</v>
      </c>
      <c r="AS269" s="27">
        <f t="shared" si="242"/>
        <v>0</v>
      </c>
      <c r="AT269" s="27">
        <f t="shared" si="242"/>
        <v>0</v>
      </c>
      <c r="AU269" s="27">
        <f t="shared" si="242"/>
        <v>0</v>
      </c>
      <c r="AV269" s="27">
        <f t="shared" si="242"/>
        <v>0</v>
      </c>
      <c r="AW269" s="27">
        <f t="shared" si="242"/>
        <v>0</v>
      </c>
      <c r="AX269" s="27">
        <f t="shared" si="242"/>
        <v>0</v>
      </c>
      <c r="AY269" s="27">
        <f t="shared" si="242"/>
        <v>0</v>
      </c>
      <c r="AZ269" s="27">
        <f t="shared" si="242"/>
        <v>0</v>
      </c>
      <c r="BA269" s="27">
        <f t="shared" si="242"/>
        <v>0</v>
      </c>
      <c r="BB269" s="27">
        <f t="shared" si="242"/>
        <v>0</v>
      </c>
      <c r="BC269" s="27">
        <f t="shared" si="242"/>
        <v>0</v>
      </c>
      <c r="BD269" s="27">
        <f t="shared" si="242"/>
        <v>0</v>
      </c>
      <c r="BE269" s="27">
        <f t="shared" si="242"/>
        <v>0</v>
      </c>
      <c r="BF269" s="27">
        <f t="shared" si="242"/>
        <v>0</v>
      </c>
      <c r="BG269" s="27">
        <f t="shared" si="242"/>
        <v>0</v>
      </c>
      <c r="BH269" s="27">
        <f t="shared" si="242"/>
        <v>0</v>
      </c>
      <c r="BI269" s="27">
        <f t="shared" si="242"/>
        <v>0</v>
      </c>
      <c r="BJ269" s="27">
        <f t="shared" si="242"/>
        <v>0</v>
      </c>
      <c r="BK269" s="27">
        <f t="shared" si="242"/>
        <v>0</v>
      </c>
      <c r="BL269" s="27">
        <f t="shared" si="242"/>
        <v>0</v>
      </c>
      <c r="BM269" s="27">
        <f t="shared" si="242"/>
        <v>0</v>
      </c>
    </row>
    <row r="270" spans="2:65" x14ac:dyDescent="0.25">
      <c r="B270" t="str">
        <f t="shared" si="239"/>
        <v>FEE D'INGRESSO</v>
      </c>
      <c r="C270" s="58">
        <f t="shared" si="239"/>
        <v>0.2</v>
      </c>
      <c r="F270" s="27"/>
      <c r="G270" s="27"/>
      <c r="H270" s="27"/>
      <c r="I270" s="27"/>
      <c r="J270" s="27"/>
      <c r="K270" s="27"/>
      <c r="L270" s="27"/>
      <c r="M270" s="27"/>
      <c r="N270" s="27"/>
      <c r="O270" s="27"/>
      <c r="P270" s="27"/>
      <c r="Q270" s="27"/>
      <c r="R270" s="27"/>
      <c r="S270" s="27"/>
      <c r="T270" s="27"/>
      <c r="U270" s="27">
        <f>+IF(T277=$U$9,0,1)*(SUM($U$9)*$C270)/12</f>
        <v>0</v>
      </c>
      <c r="V270" s="27">
        <f t="shared" ref="V270:BM270" si="243">+IF(U277=$U$9,0,1)*(SUM($U$9)*$C270)/12</f>
        <v>0</v>
      </c>
      <c r="W270" s="27">
        <f t="shared" si="243"/>
        <v>0</v>
      </c>
      <c r="X270" s="27">
        <f t="shared" si="243"/>
        <v>0</v>
      </c>
      <c r="Y270" s="27">
        <f t="shared" si="243"/>
        <v>0</v>
      </c>
      <c r="Z270" s="27">
        <f t="shared" si="243"/>
        <v>0</v>
      </c>
      <c r="AA270" s="27">
        <f t="shared" si="243"/>
        <v>0</v>
      </c>
      <c r="AB270" s="27">
        <f t="shared" si="243"/>
        <v>0</v>
      </c>
      <c r="AC270" s="27">
        <f t="shared" si="243"/>
        <v>0</v>
      </c>
      <c r="AD270" s="27">
        <f t="shared" si="243"/>
        <v>0</v>
      </c>
      <c r="AE270" s="27">
        <f t="shared" si="243"/>
        <v>0</v>
      </c>
      <c r="AF270" s="27">
        <f t="shared" si="243"/>
        <v>0</v>
      </c>
      <c r="AG270" s="27">
        <f t="shared" si="243"/>
        <v>0</v>
      </c>
      <c r="AH270" s="27">
        <f t="shared" si="243"/>
        <v>0</v>
      </c>
      <c r="AI270" s="27">
        <f t="shared" si="243"/>
        <v>0</v>
      </c>
      <c r="AJ270" s="27">
        <f t="shared" si="243"/>
        <v>0</v>
      </c>
      <c r="AK270" s="27">
        <f t="shared" si="243"/>
        <v>0</v>
      </c>
      <c r="AL270" s="27">
        <f t="shared" si="243"/>
        <v>0</v>
      </c>
      <c r="AM270" s="27">
        <f t="shared" si="243"/>
        <v>0</v>
      </c>
      <c r="AN270" s="27">
        <f t="shared" si="243"/>
        <v>0</v>
      </c>
      <c r="AO270" s="27">
        <f t="shared" si="243"/>
        <v>0</v>
      </c>
      <c r="AP270" s="27">
        <f t="shared" si="243"/>
        <v>0</v>
      </c>
      <c r="AQ270" s="27">
        <f t="shared" si="243"/>
        <v>0</v>
      </c>
      <c r="AR270" s="27">
        <f t="shared" si="243"/>
        <v>0</v>
      </c>
      <c r="AS270" s="27">
        <f t="shared" si="243"/>
        <v>0</v>
      </c>
      <c r="AT270" s="27">
        <f t="shared" si="243"/>
        <v>0</v>
      </c>
      <c r="AU270" s="27">
        <f t="shared" si="243"/>
        <v>0</v>
      </c>
      <c r="AV270" s="27">
        <f t="shared" si="243"/>
        <v>0</v>
      </c>
      <c r="AW270" s="27">
        <f t="shared" si="243"/>
        <v>0</v>
      </c>
      <c r="AX270" s="27">
        <f t="shared" si="243"/>
        <v>0</v>
      </c>
      <c r="AY270" s="27">
        <f t="shared" si="243"/>
        <v>0</v>
      </c>
      <c r="AZ270" s="27">
        <f t="shared" si="243"/>
        <v>0</v>
      </c>
      <c r="BA270" s="27">
        <f t="shared" si="243"/>
        <v>0</v>
      </c>
      <c r="BB270" s="27">
        <f t="shared" si="243"/>
        <v>0</v>
      </c>
      <c r="BC270" s="27">
        <f t="shared" si="243"/>
        <v>0</v>
      </c>
      <c r="BD270" s="27">
        <f t="shared" si="243"/>
        <v>0</v>
      </c>
      <c r="BE270" s="27">
        <f t="shared" si="243"/>
        <v>0</v>
      </c>
      <c r="BF270" s="27">
        <f t="shared" si="243"/>
        <v>0</v>
      </c>
      <c r="BG270" s="27">
        <f t="shared" si="243"/>
        <v>0</v>
      </c>
      <c r="BH270" s="27">
        <f t="shared" si="243"/>
        <v>0</v>
      </c>
      <c r="BI270" s="27">
        <f t="shared" si="243"/>
        <v>0</v>
      </c>
      <c r="BJ270" s="27">
        <f t="shared" si="243"/>
        <v>0</v>
      </c>
      <c r="BK270" s="27">
        <f t="shared" si="243"/>
        <v>0</v>
      </c>
      <c r="BL270" s="27">
        <f t="shared" si="243"/>
        <v>0</v>
      </c>
      <c r="BM270" s="27">
        <f t="shared" si="243"/>
        <v>0</v>
      </c>
    </row>
    <row r="271" spans="2:65" x14ac:dyDescent="0.25">
      <c r="B271" t="str">
        <f t="shared" si="239"/>
        <v>ALTRE IMM.NI IMMATERIALI</v>
      </c>
      <c r="C271" s="58">
        <f t="shared" si="239"/>
        <v>0.25</v>
      </c>
      <c r="F271" s="27"/>
      <c r="G271" s="27"/>
      <c r="H271" s="27"/>
      <c r="I271" s="27"/>
      <c r="J271" s="27"/>
      <c r="K271" s="27"/>
      <c r="L271" s="27"/>
      <c r="M271" s="27"/>
      <c r="N271" s="27"/>
      <c r="O271" s="27"/>
      <c r="P271" s="27"/>
      <c r="Q271" s="27"/>
      <c r="R271" s="27"/>
      <c r="S271" s="27"/>
      <c r="T271" s="27"/>
      <c r="U271" s="27">
        <f>+IF(T278=$U$10,0,1)*(SUM($U$10)*$C271)/12</f>
        <v>0</v>
      </c>
      <c r="V271" s="27">
        <f t="shared" ref="V271:BM271" si="244">+IF(U278=$U$10,0,1)*(SUM($U$10)*$C271)/12</f>
        <v>0</v>
      </c>
      <c r="W271" s="27">
        <f t="shared" si="244"/>
        <v>0</v>
      </c>
      <c r="X271" s="27">
        <f t="shared" si="244"/>
        <v>0</v>
      </c>
      <c r="Y271" s="27">
        <f t="shared" si="244"/>
        <v>0</v>
      </c>
      <c r="Z271" s="27">
        <f t="shared" si="244"/>
        <v>0</v>
      </c>
      <c r="AA271" s="27">
        <f t="shared" si="244"/>
        <v>0</v>
      </c>
      <c r="AB271" s="27">
        <f t="shared" si="244"/>
        <v>0</v>
      </c>
      <c r="AC271" s="27">
        <f t="shared" si="244"/>
        <v>0</v>
      </c>
      <c r="AD271" s="27">
        <f t="shared" si="244"/>
        <v>0</v>
      </c>
      <c r="AE271" s="27">
        <f t="shared" si="244"/>
        <v>0</v>
      </c>
      <c r="AF271" s="27">
        <f t="shared" si="244"/>
        <v>0</v>
      </c>
      <c r="AG271" s="27">
        <f t="shared" si="244"/>
        <v>0</v>
      </c>
      <c r="AH271" s="27">
        <f t="shared" si="244"/>
        <v>0</v>
      </c>
      <c r="AI271" s="27">
        <f t="shared" si="244"/>
        <v>0</v>
      </c>
      <c r="AJ271" s="27">
        <f t="shared" si="244"/>
        <v>0</v>
      </c>
      <c r="AK271" s="27">
        <f t="shared" si="244"/>
        <v>0</v>
      </c>
      <c r="AL271" s="27">
        <f t="shared" si="244"/>
        <v>0</v>
      </c>
      <c r="AM271" s="27">
        <f t="shared" si="244"/>
        <v>0</v>
      </c>
      <c r="AN271" s="27">
        <f t="shared" si="244"/>
        <v>0</v>
      </c>
      <c r="AO271" s="27">
        <f t="shared" si="244"/>
        <v>0</v>
      </c>
      <c r="AP271" s="27">
        <f t="shared" si="244"/>
        <v>0</v>
      </c>
      <c r="AQ271" s="27">
        <f t="shared" si="244"/>
        <v>0</v>
      </c>
      <c r="AR271" s="27">
        <f t="shared" si="244"/>
        <v>0</v>
      </c>
      <c r="AS271" s="27">
        <f t="shared" si="244"/>
        <v>0</v>
      </c>
      <c r="AT271" s="27">
        <f t="shared" si="244"/>
        <v>0</v>
      </c>
      <c r="AU271" s="27">
        <f t="shared" si="244"/>
        <v>0</v>
      </c>
      <c r="AV271" s="27">
        <f t="shared" si="244"/>
        <v>0</v>
      </c>
      <c r="AW271" s="27">
        <f t="shared" si="244"/>
        <v>0</v>
      </c>
      <c r="AX271" s="27">
        <f t="shared" si="244"/>
        <v>0</v>
      </c>
      <c r="AY271" s="27">
        <f t="shared" si="244"/>
        <v>0</v>
      </c>
      <c r="AZ271" s="27">
        <f t="shared" si="244"/>
        <v>0</v>
      </c>
      <c r="BA271" s="27">
        <f t="shared" si="244"/>
        <v>0</v>
      </c>
      <c r="BB271" s="27">
        <f t="shared" si="244"/>
        <v>0</v>
      </c>
      <c r="BC271" s="27">
        <f t="shared" si="244"/>
        <v>0</v>
      </c>
      <c r="BD271" s="27">
        <f t="shared" si="244"/>
        <v>0</v>
      </c>
      <c r="BE271" s="27">
        <f t="shared" si="244"/>
        <v>0</v>
      </c>
      <c r="BF271" s="27">
        <f t="shared" si="244"/>
        <v>0</v>
      </c>
      <c r="BG271" s="27">
        <f t="shared" si="244"/>
        <v>0</v>
      </c>
      <c r="BH271" s="27">
        <f t="shared" si="244"/>
        <v>0</v>
      </c>
      <c r="BI271" s="27">
        <f t="shared" si="244"/>
        <v>0</v>
      </c>
      <c r="BJ271" s="27">
        <f t="shared" si="244"/>
        <v>0</v>
      </c>
      <c r="BK271" s="27">
        <f t="shared" si="244"/>
        <v>0</v>
      </c>
      <c r="BL271" s="27">
        <f t="shared" si="244"/>
        <v>0</v>
      </c>
      <c r="BM271" s="27">
        <f t="shared" si="244"/>
        <v>0</v>
      </c>
    </row>
    <row r="272" spans="2:65" ht="30" x14ac:dyDescent="0.25">
      <c r="C272" s="57"/>
      <c r="F272" s="57" t="s">
        <v>161</v>
      </c>
      <c r="G272" s="57" t="s">
        <v>161</v>
      </c>
      <c r="H272" s="57" t="s">
        <v>161</v>
      </c>
      <c r="I272" s="57" t="s">
        <v>161</v>
      </c>
      <c r="J272" s="57" t="s">
        <v>161</v>
      </c>
      <c r="K272" s="57" t="s">
        <v>161</v>
      </c>
      <c r="L272" s="57" t="s">
        <v>161</v>
      </c>
      <c r="M272" s="57" t="s">
        <v>161</v>
      </c>
      <c r="N272" s="57" t="s">
        <v>161</v>
      </c>
      <c r="O272" s="57" t="s">
        <v>161</v>
      </c>
      <c r="P272" s="57" t="s">
        <v>161</v>
      </c>
      <c r="Q272" s="57" t="s">
        <v>161</v>
      </c>
      <c r="R272" s="57" t="s">
        <v>161</v>
      </c>
      <c r="S272" s="57" t="s">
        <v>161</v>
      </c>
      <c r="T272" s="57" t="s">
        <v>161</v>
      </c>
      <c r="U272" s="57" t="s">
        <v>161</v>
      </c>
      <c r="V272" s="57" t="s">
        <v>161</v>
      </c>
      <c r="W272" s="57" t="s">
        <v>161</v>
      </c>
      <c r="X272" s="57" t="s">
        <v>161</v>
      </c>
      <c r="Y272" s="57" t="s">
        <v>161</v>
      </c>
      <c r="Z272" s="57" t="s">
        <v>161</v>
      </c>
      <c r="AA272" s="57" t="s">
        <v>161</v>
      </c>
      <c r="AB272" s="57" t="s">
        <v>161</v>
      </c>
      <c r="AC272" s="57" t="s">
        <v>161</v>
      </c>
      <c r="AD272" s="57" t="s">
        <v>161</v>
      </c>
      <c r="AE272" s="57" t="s">
        <v>161</v>
      </c>
      <c r="AF272" s="57" t="s">
        <v>161</v>
      </c>
      <c r="AG272" s="57" t="s">
        <v>161</v>
      </c>
      <c r="AH272" s="57" t="s">
        <v>161</v>
      </c>
      <c r="AI272" s="57" t="s">
        <v>161</v>
      </c>
      <c r="AJ272" s="57" t="s">
        <v>161</v>
      </c>
      <c r="AK272" s="57" t="s">
        <v>161</v>
      </c>
      <c r="AL272" s="57" t="s">
        <v>161</v>
      </c>
      <c r="AM272" s="57" t="s">
        <v>161</v>
      </c>
      <c r="AN272" s="57" t="s">
        <v>161</v>
      </c>
      <c r="AO272" s="57" t="s">
        <v>161</v>
      </c>
      <c r="AP272" s="57" t="s">
        <v>161</v>
      </c>
      <c r="AQ272" s="57" t="s">
        <v>161</v>
      </c>
      <c r="AR272" s="57" t="s">
        <v>161</v>
      </c>
      <c r="AS272" s="57" t="s">
        <v>161</v>
      </c>
      <c r="AT272" s="57" t="s">
        <v>161</v>
      </c>
      <c r="AU272" s="57" t="s">
        <v>161</v>
      </c>
      <c r="AV272" s="57" t="s">
        <v>161</v>
      </c>
      <c r="AW272" s="57" t="s">
        <v>161</v>
      </c>
      <c r="AX272" s="57" t="s">
        <v>161</v>
      </c>
      <c r="AY272" s="57" t="s">
        <v>161</v>
      </c>
      <c r="AZ272" s="57" t="s">
        <v>161</v>
      </c>
      <c r="BA272" s="57" t="s">
        <v>161</v>
      </c>
      <c r="BB272" s="57" t="s">
        <v>161</v>
      </c>
      <c r="BC272" s="57" t="s">
        <v>161</v>
      </c>
      <c r="BD272" s="57" t="s">
        <v>161</v>
      </c>
      <c r="BE272" s="57" t="s">
        <v>161</v>
      </c>
      <c r="BF272" s="57" t="s">
        <v>161</v>
      </c>
      <c r="BG272" s="57" t="s">
        <v>161</v>
      </c>
      <c r="BH272" s="57" t="s">
        <v>161</v>
      </c>
      <c r="BI272" s="57" t="s">
        <v>161</v>
      </c>
      <c r="BJ272" s="57" t="s">
        <v>161</v>
      </c>
      <c r="BK272" s="57" t="s">
        <v>161</v>
      </c>
      <c r="BL272" s="57" t="s">
        <v>161</v>
      </c>
      <c r="BM272" s="57" t="s">
        <v>161</v>
      </c>
    </row>
    <row r="273" spans="2:65" x14ac:dyDescent="0.25">
      <c r="B273" t="str">
        <f>+B266</f>
        <v>FABBRICATI</v>
      </c>
      <c r="C273" s="58"/>
      <c r="F273" s="27"/>
      <c r="G273" s="27"/>
      <c r="H273" s="27"/>
      <c r="I273" s="27"/>
      <c r="J273" s="27"/>
      <c r="K273" s="27"/>
      <c r="L273" s="27"/>
      <c r="M273" s="27"/>
      <c r="N273" s="27"/>
      <c r="O273" s="27"/>
      <c r="P273" s="27"/>
      <c r="Q273" s="27"/>
      <c r="R273" s="27"/>
      <c r="S273" s="27"/>
      <c r="T273" s="27"/>
      <c r="U273" s="27">
        <f t="shared" ref="U273:BM278" si="245">+T273+U266</f>
        <v>0</v>
      </c>
      <c r="V273" s="27">
        <f t="shared" si="245"/>
        <v>0</v>
      </c>
      <c r="W273" s="27">
        <f t="shared" si="245"/>
        <v>0</v>
      </c>
      <c r="X273" s="27">
        <f t="shared" si="245"/>
        <v>0</v>
      </c>
      <c r="Y273" s="27">
        <f t="shared" si="245"/>
        <v>0</v>
      </c>
      <c r="Z273" s="27">
        <f t="shared" si="245"/>
        <v>0</v>
      </c>
      <c r="AA273" s="27">
        <f t="shared" si="245"/>
        <v>0</v>
      </c>
      <c r="AB273" s="27">
        <f t="shared" si="245"/>
        <v>0</v>
      </c>
      <c r="AC273" s="27">
        <f t="shared" si="245"/>
        <v>0</v>
      </c>
      <c r="AD273" s="27">
        <f t="shared" si="245"/>
        <v>0</v>
      </c>
      <c r="AE273" s="27">
        <f t="shared" si="245"/>
        <v>0</v>
      </c>
      <c r="AF273" s="27">
        <f t="shared" si="245"/>
        <v>0</v>
      </c>
      <c r="AG273" s="27">
        <f t="shared" si="245"/>
        <v>0</v>
      </c>
      <c r="AH273" s="27">
        <f t="shared" si="245"/>
        <v>0</v>
      </c>
      <c r="AI273" s="27">
        <f t="shared" si="245"/>
        <v>0</v>
      </c>
      <c r="AJ273" s="27">
        <f t="shared" si="245"/>
        <v>0</v>
      </c>
      <c r="AK273" s="27">
        <f t="shared" si="245"/>
        <v>0</v>
      </c>
      <c r="AL273" s="27">
        <f t="shared" si="245"/>
        <v>0</v>
      </c>
      <c r="AM273" s="27">
        <f t="shared" si="245"/>
        <v>0</v>
      </c>
      <c r="AN273" s="27">
        <f t="shared" si="245"/>
        <v>0</v>
      </c>
      <c r="AO273" s="27">
        <f t="shared" si="245"/>
        <v>0</v>
      </c>
      <c r="AP273" s="27">
        <f t="shared" si="245"/>
        <v>0</v>
      </c>
      <c r="AQ273" s="27">
        <f t="shared" si="245"/>
        <v>0</v>
      </c>
      <c r="AR273" s="27">
        <f t="shared" si="245"/>
        <v>0</v>
      </c>
      <c r="AS273" s="27">
        <f t="shared" si="245"/>
        <v>0</v>
      </c>
      <c r="AT273" s="27">
        <f t="shared" si="245"/>
        <v>0</v>
      </c>
      <c r="AU273" s="27">
        <f t="shared" si="245"/>
        <v>0</v>
      </c>
      <c r="AV273" s="27">
        <f t="shared" si="245"/>
        <v>0</v>
      </c>
      <c r="AW273" s="27">
        <f t="shared" si="245"/>
        <v>0</v>
      </c>
      <c r="AX273" s="27">
        <f t="shared" si="245"/>
        <v>0</v>
      </c>
      <c r="AY273" s="27">
        <f t="shared" si="245"/>
        <v>0</v>
      </c>
      <c r="AZ273" s="27">
        <f t="shared" si="245"/>
        <v>0</v>
      </c>
      <c r="BA273" s="27">
        <f t="shared" si="245"/>
        <v>0</v>
      </c>
      <c r="BB273" s="27">
        <f t="shared" si="245"/>
        <v>0</v>
      </c>
      <c r="BC273" s="27">
        <f t="shared" si="245"/>
        <v>0</v>
      </c>
      <c r="BD273" s="27">
        <f t="shared" si="245"/>
        <v>0</v>
      </c>
      <c r="BE273" s="27">
        <f t="shared" si="245"/>
        <v>0</v>
      </c>
      <c r="BF273" s="27">
        <f t="shared" si="245"/>
        <v>0</v>
      </c>
      <c r="BG273" s="27">
        <f t="shared" si="245"/>
        <v>0</v>
      </c>
      <c r="BH273" s="27">
        <f t="shared" si="245"/>
        <v>0</v>
      </c>
      <c r="BI273" s="27">
        <f t="shared" si="245"/>
        <v>0</v>
      </c>
      <c r="BJ273" s="27">
        <f t="shared" si="245"/>
        <v>0</v>
      </c>
      <c r="BK273" s="27">
        <f t="shared" si="245"/>
        <v>0</v>
      </c>
      <c r="BL273" s="27">
        <f t="shared" si="245"/>
        <v>0</v>
      </c>
      <c r="BM273" s="27">
        <f t="shared" si="245"/>
        <v>0</v>
      </c>
    </row>
    <row r="274" spans="2:65" x14ac:dyDescent="0.25">
      <c r="B274" t="str">
        <f t="shared" ref="B274:B277" si="246">+B267</f>
        <v>IMPIANTI E MACCHINARI</v>
      </c>
      <c r="C274" s="58"/>
      <c r="F274" s="27"/>
      <c r="G274" s="27"/>
      <c r="H274" s="27"/>
      <c r="I274" s="27"/>
      <c r="J274" s="27"/>
      <c r="K274" s="27"/>
      <c r="L274" s="27"/>
      <c r="M274" s="27"/>
      <c r="N274" s="27"/>
      <c r="O274" s="27"/>
      <c r="P274" s="27"/>
      <c r="Q274" s="27"/>
      <c r="R274" s="27"/>
      <c r="S274" s="27"/>
      <c r="T274" s="27"/>
      <c r="U274" s="27">
        <f t="shared" si="245"/>
        <v>0</v>
      </c>
      <c r="V274" s="27">
        <f t="shared" si="245"/>
        <v>0</v>
      </c>
      <c r="W274" s="27">
        <f t="shared" si="245"/>
        <v>0</v>
      </c>
      <c r="X274" s="27">
        <f t="shared" si="245"/>
        <v>0</v>
      </c>
      <c r="Y274" s="27">
        <f t="shared" si="245"/>
        <v>0</v>
      </c>
      <c r="Z274" s="27">
        <f t="shared" si="245"/>
        <v>0</v>
      </c>
      <c r="AA274" s="27">
        <f t="shared" si="245"/>
        <v>0</v>
      </c>
      <c r="AB274" s="27">
        <f t="shared" si="245"/>
        <v>0</v>
      </c>
      <c r="AC274" s="27">
        <f t="shared" si="245"/>
        <v>0</v>
      </c>
      <c r="AD274" s="27">
        <f t="shared" si="245"/>
        <v>0</v>
      </c>
      <c r="AE274" s="27">
        <f t="shared" si="245"/>
        <v>0</v>
      </c>
      <c r="AF274" s="27">
        <f t="shared" si="245"/>
        <v>0</v>
      </c>
      <c r="AG274" s="27">
        <f t="shared" si="245"/>
        <v>0</v>
      </c>
      <c r="AH274" s="27">
        <f t="shared" si="245"/>
        <v>0</v>
      </c>
      <c r="AI274" s="27">
        <f t="shared" si="245"/>
        <v>0</v>
      </c>
      <c r="AJ274" s="27">
        <f t="shared" si="245"/>
        <v>0</v>
      </c>
      <c r="AK274" s="27">
        <f t="shared" si="245"/>
        <v>0</v>
      </c>
      <c r="AL274" s="27">
        <f t="shared" si="245"/>
        <v>0</v>
      </c>
      <c r="AM274" s="27">
        <f t="shared" si="245"/>
        <v>0</v>
      </c>
      <c r="AN274" s="27">
        <f t="shared" si="245"/>
        <v>0</v>
      </c>
      <c r="AO274" s="27">
        <f t="shared" si="245"/>
        <v>0</v>
      </c>
      <c r="AP274" s="27">
        <f t="shared" si="245"/>
        <v>0</v>
      </c>
      <c r="AQ274" s="27">
        <f t="shared" si="245"/>
        <v>0</v>
      </c>
      <c r="AR274" s="27">
        <f t="shared" si="245"/>
        <v>0</v>
      </c>
      <c r="AS274" s="27">
        <f t="shared" si="245"/>
        <v>0</v>
      </c>
      <c r="AT274" s="27">
        <f t="shared" si="245"/>
        <v>0</v>
      </c>
      <c r="AU274" s="27">
        <f t="shared" si="245"/>
        <v>0</v>
      </c>
      <c r="AV274" s="27">
        <f t="shared" si="245"/>
        <v>0</v>
      </c>
      <c r="AW274" s="27">
        <f t="shared" si="245"/>
        <v>0</v>
      </c>
      <c r="AX274" s="27">
        <f t="shared" si="245"/>
        <v>0</v>
      </c>
      <c r="AY274" s="27">
        <f t="shared" si="245"/>
        <v>0</v>
      </c>
      <c r="AZ274" s="27">
        <f t="shared" si="245"/>
        <v>0</v>
      </c>
      <c r="BA274" s="27">
        <f t="shared" si="245"/>
        <v>0</v>
      </c>
      <c r="BB274" s="27">
        <f t="shared" si="245"/>
        <v>0</v>
      </c>
      <c r="BC274" s="27">
        <f t="shared" si="245"/>
        <v>0</v>
      </c>
      <c r="BD274" s="27">
        <f t="shared" si="245"/>
        <v>0</v>
      </c>
      <c r="BE274" s="27">
        <f t="shared" si="245"/>
        <v>0</v>
      </c>
      <c r="BF274" s="27">
        <f t="shared" si="245"/>
        <v>0</v>
      </c>
      <c r="BG274" s="27">
        <f t="shared" si="245"/>
        <v>0</v>
      </c>
      <c r="BH274" s="27">
        <f t="shared" si="245"/>
        <v>0</v>
      </c>
      <c r="BI274" s="27">
        <f t="shared" si="245"/>
        <v>0</v>
      </c>
      <c r="BJ274" s="27">
        <f t="shared" si="245"/>
        <v>0</v>
      </c>
      <c r="BK274" s="27">
        <f t="shared" si="245"/>
        <v>0</v>
      </c>
      <c r="BL274" s="27">
        <f t="shared" si="245"/>
        <v>0</v>
      </c>
      <c r="BM274" s="27">
        <f t="shared" si="245"/>
        <v>0</v>
      </c>
    </row>
    <row r="275" spans="2:65" x14ac:dyDescent="0.25">
      <c r="B275" t="str">
        <f t="shared" si="246"/>
        <v>ATTREZZATURE IND.LI E COMM.LI</v>
      </c>
      <c r="C275" s="58"/>
      <c r="F275" s="27"/>
      <c r="G275" s="27"/>
      <c r="H275" s="27"/>
      <c r="I275" s="27"/>
      <c r="J275" s="27"/>
      <c r="K275" s="27"/>
      <c r="L275" s="27"/>
      <c r="M275" s="27"/>
      <c r="N275" s="27"/>
      <c r="O275" s="27"/>
      <c r="P275" s="27"/>
      <c r="Q275" s="27"/>
      <c r="R275" s="27"/>
      <c r="S275" s="27"/>
      <c r="T275" s="27"/>
      <c r="U275" s="27">
        <f t="shared" si="245"/>
        <v>0</v>
      </c>
      <c r="V275" s="27">
        <f t="shared" si="245"/>
        <v>0</v>
      </c>
      <c r="W275" s="27">
        <f t="shared" si="245"/>
        <v>0</v>
      </c>
      <c r="X275" s="27">
        <f t="shared" si="245"/>
        <v>0</v>
      </c>
      <c r="Y275" s="27">
        <f t="shared" si="245"/>
        <v>0</v>
      </c>
      <c r="Z275" s="27">
        <f t="shared" si="245"/>
        <v>0</v>
      </c>
      <c r="AA275" s="27">
        <f t="shared" si="245"/>
        <v>0</v>
      </c>
      <c r="AB275" s="27">
        <f t="shared" si="245"/>
        <v>0</v>
      </c>
      <c r="AC275" s="27">
        <f t="shared" si="245"/>
        <v>0</v>
      </c>
      <c r="AD275" s="27">
        <f t="shared" si="245"/>
        <v>0</v>
      </c>
      <c r="AE275" s="27">
        <f t="shared" si="245"/>
        <v>0</v>
      </c>
      <c r="AF275" s="27">
        <f t="shared" si="245"/>
        <v>0</v>
      </c>
      <c r="AG275" s="27">
        <f t="shared" si="245"/>
        <v>0</v>
      </c>
      <c r="AH275" s="27">
        <f t="shared" si="245"/>
        <v>0</v>
      </c>
      <c r="AI275" s="27">
        <f t="shared" si="245"/>
        <v>0</v>
      </c>
      <c r="AJ275" s="27">
        <f t="shared" si="245"/>
        <v>0</v>
      </c>
      <c r="AK275" s="27">
        <f t="shared" si="245"/>
        <v>0</v>
      </c>
      <c r="AL275" s="27">
        <f t="shared" si="245"/>
        <v>0</v>
      </c>
      <c r="AM275" s="27">
        <f t="shared" si="245"/>
        <v>0</v>
      </c>
      <c r="AN275" s="27">
        <f t="shared" si="245"/>
        <v>0</v>
      </c>
      <c r="AO275" s="27">
        <f t="shared" si="245"/>
        <v>0</v>
      </c>
      <c r="AP275" s="27">
        <f t="shared" si="245"/>
        <v>0</v>
      </c>
      <c r="AQ275" s="27">
        <f t="shared" si="245"/>
        <v>0</v>
      </c>
      <c r="AR275" s="27">
        <f t="shared" si="245"/>
        <v>0</v>
      </c>
      <c r="AS275" s="27">
        <f t="shared" si="245"/>
        <v>0</v>
      </c>
      <c r="AT275" s="27">
        <f t="shared" si="245"/>
        <v>0</v>
      </c>
      <c r="AU275" s="27">
        <f t="shared" si="245"/>
        <v>0</v>
      </c>
      <c r="AV275" s="27">
        <f t="shared" si="245"/>
        <v>0</v>
      </c>
      <c r="AW275" s="27">
        <f t="shared" si="245"/>
        <v>0</v>
      </c>
      <c r="AX275" s="27">
        <f t="shared" si="245"/>
        <v>0</v>
      </c>
      <c r="AY275" s="27">
        <f t="shared" si="245"/>
        <v>0</v>
      </c>
      <c r="AZ275" s="27">
        <f t="shared" si="245"/>
        <v>0</v>
      </c>
      <c r="BA275" s="27">
        <f t="shared" si="245"/>
        <v>0</v>
      </c>
      <c r="BB275" s="27">
        <f t="shared" si="245"/>
        <v>0</v>
      </c>
      <c r="BC275" s="27">
        <f t="shared" si="245"/>
        <v>0</v>
      </c>
      <c r="BD275" s="27">
        <f t="shared" si="245"/>
        <v>0</v>
      </c>
      <c r="BE275" s="27">
        <f t="shared" si="245"/>
        <v>0</v>
      </c>
      <c r="BF275" s="27">
        <f t="shared" si="245"/>
        <v>0</v>
      </c>
      <c r="BG275" s="27">
        <f t="shared" si="245"/>
        <v>0</v>
      </c>
      <c r="BH275" s="27">
        <f t="shared" si="245"/>
        <v>0</v>
      </c>
      <c r="BI275" s="27">
        <f t="shared" si="245"/>
        <v>0</v>
      </c>
      <c r="BJ275" s="27">
        <f t="shared" si="245"/>
        <v>0</v>
      </c>
      <c r="BK275" s="27">
        <f t="shared" si="245"/>
        <v>0</v>
      </c>
      <c r="BL275" s="27">
        <f t="shared" si="245"/>
        <v>0</v>
      </c>
      <c r="BM275" s="27">
        <f t="shared" si="245"/>
        <v>0</v>
      </c>
    </row>
    <row r="276" spans="2:65" x14ac:dyDescent="0.25">
      <c r="B276" t="str">
        <f t="shared" si="246"/>
        <v>COSTI D'IMPIANTO E AMPLIAMENTO</v>
      </c>
      <c r="C276" s="58"/>
      <c r="F276" s="27"/>
      <c r="G276" s="27"/>
      <c r="H276" s="27"/>
      <c r="I276" s="27"/>
      <c r="J276" s="27"/>
      <c r="K276" s="27"/>
      <c r="L276" s="27"/>
      <c r="M276" s="27"/>
      <c r="N276" s="27"/>
      <c r="O276" s="27"/>
      <c r="P276" s="27"/>
      <c r="Q276" s="27"/>
      <c r="R276" s="27"/>
      <c r="S276" s="27"/>
      <c r="T276" s="27"/>
      <c r="U276" s="27">
        <f t="shared" si="245"/>
        <v>0</v>
      </c>
      <c r="V276" s="27">
        <f t="shared" si="245"/>
        <v>0</v>
      </c>
      <c r="W276" s="27">
        <f t="shared" si="245"/>
        <v>0</v>
      </c>
      <c r="X276" s="27">
        <f t="shared" si="245"/>
        <v>0</v>
      </c>
      <c r="Y276" s="27">
        <f t="shared" si="245"/>
        <v>0</v>
      </c>
      <c r="Z276" s="27">
        <f t="shared" si="245"/>
        <v>0</v>
      </c>
      <c r="AA276" s="27">
        <f t="shared" si="245"/>
        <v>0</v>
      </c>
      <c r="AB276" s="27">
        <f t="shared" si="245"/>
        <v>0</v>
      </c>
      <c r="AC276" s="27">
        <f t="shared" si="245"/>
        <v>0</v>
      </c>
      <c r="AD276" s="27">
        <f t="shared" si="245"/>
        <v>0</v>
      </c>
      <c r="AE276" s="27">
        <f t="shared" si="245"/>
        <v>0</v>
      </c>
      <c r="AF276" s="27">
        <f t="shared" si="245"/>
        <v>0</v>
      </c>
      <c r="AG276" s="27">
        <f t="shared" si="245"/>
        <v>0</v>
      </c>
      <c r="AH276" s="27">
        <f t="shared" si="245"/>
        <v>0</v>
      </c>
      <c r="AI276" s="27">
        <f t="shared" si="245"/>
        <v>0</v>
      </c>
      <c r="AJ276" s="27">
        <f t="shared" si="245"/>
        <v>0</v>
      </c>
      <c r="AK276" s="27">
        <f t="shared" si="245"/>
        <v>0</v>
      </c>
      <c r="AL276" s="27">
        <f t="shared" si="245"/>
        <v>0</v>
      </c>
      <c r="AM276" s="27">
        <f t="shared" si="245"/>
        <v>0</v>
      </c>
      <c r="AN276" s="27">
        <f t="shared" si="245"/>
        <v>0</v>
      </c>
      <c r="AO276" s="27">
        <f t="shared" si="245"/>
        <v>0</v>
      </c>
      <c r="AP276" s="27">
        <f t="shared" si="245"/>
        <v>0</v>
      </c>
      <c r="AQ276" s="27">
        <f t="shared" si="245"/>
        <v>0</v>
      </c>
      <c r="AR276" s="27">
        <f t="shared" si="245"/>
        <v>0</v>
      </c>
      <c r="AS276" s="27">
        <f t="shared" si="245"/>
        <v>0</v>
      </c>
      <c r="AT276" s="27">
        <f t="shared" si="245"/>
        <v>0</v>
      </c>
      <c r="AU276" s="27">
        <f t="shared" si="245"/>
        <v>0</v>
      </c>
      <c r="AV276" s="27">
        <f t="shared" si="245"/>
        <v>0</v>
      </c>
      <c r="AW276" s="27">
        <f t="shared" si="245"/>
        <v>0</v>
      </c>
      <c r="AX276" s="27">
        <f t="shared" si="245"/>
        <v>0</v>
      </c>
      <c r="AY276" s="27">
        <f t="shared" si="245"/>
        <v>0</v>
      </c>
      <c r="AZ276" s="27">
        <f t="shared" si="245"/>
        <v>0</v>
      </c>
      <c r="BA276" s="27">
        <f t="shared" si="245"/>
        <v>0</v>
      </c>
      <c r="BB276" s="27">
        <f t="shared" si="245"/>
        <v>0</v>
      </c>
      <c r="BC276" s="27">
        <f t="shared" si="245"/>
        <v>0</v>
      </c>
      <c r="BD276" s="27">
        <f t="shared" si="245"/>
        <v>0</v>
      </c>
      <c r="BE276" s="27">
        <f t="shared" si="245"/>
        <v>0</v>
      </c>
      <c r="BF276" s="27">
        <f t="shared" si="245"/>
        <v>0</v>
      </c>
      <c r="BG276" s="27">
        <f t="shared" si="245"/>
        <v>0</v>
      </c>
      <c r="BH276" s="27">
        <f t="shared" si="245"/>
        <v>0</v>
      </c>
      <c r="BI276" s="27">
        <f t="shared" si="245"/>
        <v>0</v>
      </c>
      <c r="BJ276" s="27">
        <f t="shared" si="245"/>
        <v>0</v>
      </c>
      <c r="BK276" s="27">
        <f t="shared" si="245"/>
        <v>0</v>
      </c>
      <c r="BL276" s="27">
        <f t="shared" si="245"/>
        <v>0</v>
      </c>
      <c r="BM276" s="27">
        <f t="shared" si="245"/>
        <v>0</v>
      </c>
    </row>
    <row r="277" spans="2:65" x14ac:dyDescent="0.25">
      <c r="B277" t="str">
        <f t="shared" si="246"/>
        <v>FEE D'INGRESSO</v>
      </c>
      <c r="C277" s="58"/>
      <c r="F277" s="27"/>
      <c r="G277" s="27"/>
      <c r="H277" s="27"/>
      <c r="I277" s="27"/>
      <c r="J277" s="27"/>
      <c r="K277" s="27"/>
      <c r="L277" s="27"/>
      <c r="M277" s="27"/>
      <c r="N277" s="27"/>
      <c r="O277" s="27"/>
      <c r="P277" s="27"/>
      <c r="Q277" s="27"/>
      <c r="R277" s="27"/>
      <c r="S277" s="27"/>
      <c r="T277" s="27"/>
      <c r="U277" s="27">
        <f t="shared" si="245"/>
        <v>0</v>
      </c>
      <c r="V277" s="27">
        <f t="shared" si="245"/>
        <v>0</v>
      </c>
      <c r="W277" s="27">
        <f t="shared" si="245"/>
        <v>0</v>
      </c>
      <c r="X277" s="27">
        <f t="shared" si="245"/>
        <v>0</v>
      </c>
      <c r="Y277" s="27">
        <f t="shared" si="245"/>
        <v>0</v>
      </c>
      <c r="Z277" s="27">
        <f t="shared" si="245"/>
        <v>0</v>
      </c>
      <c r="AA277" s="27">
        <f t="shared" si="245"/>
        <v>0</v>
      </c>
      <c r="AB277" s="27">
        <f t="shared" si="245"/>
        <v>0</v>
      </c>
      <c r="AC277" s="27">
        <f t="shared" si="245"/>
        <v>0</v>
      </c>
      <c r="AD277" s="27">
        <f t="shared" si="245"/>
        <v>0</v>
      </c>
      <c r="AE277" s="27">
        <f t="shared" si="245"/>
        <v>0</v>
      </c>
      <c r="AF277" s="27">
        <f t="shared" si="245"/>
        <v>0</v>
      </c>
      <c r="AG277" s="27">
        <f t="shared" si="245"/>
        <v>0</v>
      </c>
      <c r="AH277" s="27">
        <f t="shared" si="245"/>
        <v>0</v>
      </c>
      <c r="AI277" s="27">
        <f t="shared" si="245"/>
        <v>0</v>
      </c>
      <c r="AJ277" s="27">
        <f t="shared" si="245"/>
        <v>0</v>
      </c>
      <c r="AK277" s="27">
        <f t="shared" si="245"/>
        <v>0</v>
      </c>
      <c r="AL277" s="27">
        <f t="shared" si="245"/>
        <v>0</v>
      </c>
      <c r="AM277" s="27">
        <f t="shared" si="245"/>
        <v>0</v>
      </c>
      <c r="AN277" s="27">
        <f t="shared" si="245"/>
        <v>0</v>
      </c>
      <c r="AO277" s="27">
        <f t="shared" si="245"/>
        <v>0</v>
      </c>
      <c r="AP277" s="27">
        <f t="shared" si="245"/>
        <v>0</v>
      </c>
      <c r="AQ277" s="27">
        <f t="shared" si="245"/>
        <v>0</v>
      </c>
      <c r="AR277" s="27">
        <f t="shared" si="245"/>
        <v>0</v>
      </c>
      <c r="AS277" s="27">
        <f t="shared" si="245"/>
        <v>0</v>
      </c>
      <c r="AT277" s="27">
        <f t="shared" si="245"/>
        <v>0</v>
      </c>
      <c r="AU277" s="27">
        <f t="shared" si="245"/>
        <v>0</v>
      </c>
      <c r="AV277" s="27">
        <f t="shared" si="245"/>
        <v>0</v>
      </c>
      <c r="AW277" s="27">
        <f t="shared" si="245"/>
        <v>0</v>
      </c>
      <c r="AX277" s="27">
        <f t="shared" si="245"/>
        <v>0</v>
      </c>
      <c r="AY277" s="27">
        <f t="shared" si="245"/>
        <v>0</v>
      </c>
      <c r="AZ277" s="27">
        <f t="shared" si="245"/>
        <v>0</v>
      </c>
      <c r="BA277" s="27">
        <f t="shared" si="245"/>
        <v>0</v>
      </c>
      <c r="BB277" s="27">
        <f t="shared" si="245"/>
        <v>0</v>
      </c>
      <c r="BC277" s="27">
        <f t="shared" si="245"/>
        <v>0</v>
      </c>
      <c r="BD277" s="27">
        <f t="shared" si="245"/>
        <v>0</v>
      </c>
      <c r="BE277" s="27">
        <f t="shared" si="245"/>
        <v>0</v>
      </c>
      <c r="BF277" s="27">
        <f t="shared" si="245"/>
        <v>0</v>
      </c>
      <c r="BG277" s="27">
        <f t="shared" si="245"/>
        <v>0</v>
      </c>
      <c r="BH277" s="27">
        <f t="shared" si="245"/>
        <v>0</v>
      </c>
      <c r="BI277" s="27">
        <f t="shared" si="245"/>
        <v>0</v>
      </c>
      <c r="BJ277" s="27">
        <f t="shared" si="245"/>
        <v>0</v>
      </c>
      <c r="BK277" s="27">
        <f t="shared" si="245"/>
        <v>0</v>
      </c>
      <c r="BL277" s="27">
        <f t="shared" si="245"/>
        <v>0</v>
      </c>
      <c r="BM277" s="27">
        <f t="shared" si="245"/>
        <v>0</v>
      </c>
    </row>
    <row r="278" spans="2:65" x14ac:dyDescent="0.25">
      <c r="B278" t="str">
        <f>+B271</f>
        <v>ALTRE IMM.NI IMMATERIALI</v>
      </c>
      <c r="C278" s="58"/>
      <c r="F278" s="27"/>
      <c r="G278" s="27"/>
      <c r="H278" s="27"/>
      <c r="I278" s="27"/>
      <c r="J278" s="27"/>
      <c r="K278" s="27"/>
      <c r="L278" s="27"/>
      <c r="M278" s="27"/>
      <c r="N278" s="27"/>
      <c r="O278" s="27"/>
      <c r="P278" s="27"/>
      <c r="Q278" s="27"/>
      <c r="R278" s="27"/>
      <c r="S278" s="27"/>
      <c r="T278" s="27"/>
      <c r="U278" s="27">
        <f t="shared" si="245"/>
        <v>0</v>
      </c>
      <c r="V278" s="27">
        <f t="shared" si="245"/>
        <v>0</v>
      </c>
      <c r="W278" s="27">
        <f t="shared" si="245"/>
        <v>0</v>
      </c>
      <c r="X278" s="27">
        <f t="shared" si="245"/>
        <v>0</v>
      </c>
      <c r="Y278" s="27">
        <f t="shared" si="245"/>
        <v>0</v>
      </c>
      <c r="Z278" s="27">
        <f t="shared" si="245"/>
        <v>0</v>
      </c>
      <c r="AA278" s="27">
        <f t="shared" si="245"/>
        <v>0</v>
      </c>
      <c r="AB278" s="27">
        <f t="shared" si="245"/>
        <v>0</v>
      </c>
      <c r="AC278" s="27">
        <f t="shared" si="245"/>
        <v>0</v>
      </c>
      <c r="AD278" s="27">
        <f t="shared" si="245"/>
        <v>0</v>
      </c>
      <c r="AE278" s="27">
        <f t="shared" si="245"/>
        <v>0</v>
      </c>
      <c r="AF278" s="27">
        <f t="shared" si="245"/>
        <v>0</v>
      </c>
      <c r="AG278" s="27">
        <f t="shared" si="245"/>
        <v>0</v>
      </c>
      <c r="AH278" s="27">
        <f t="shared" si="245"/>
        <v>0</v>
      </c>
      <c r="AI278" s="27">
        <f t="shared" si="245"/>
        <v>0</v>
      </c>
      <c r="AJ278" s="27">
        <f t="shared" si="245"/>
        <v>0</v>
      </c>
      <c r="AK278" s="27">
        <f t="shared" si="245"/>
        <v>0</v>
      </c>
      <c r="AL278" s="27">
        <f t="shared" si="245"/>
        <v>0</v>
      </c>
      <c r="AM278" s="27">
        <f t="shared" si="245"/>
        <v>0</v>
      </c>
      <c r="AN278" s="27">
        <f t="shared" si="245"/>
        <v>0</v>
      </c>
      <c r="AO278" s="27">
        <f t="shared" si="245"/>
        <v>0</v>
      </c>
      <c r="AP278" s="27">
        <f t="shared" si="245"/>
        <v>0</v>
      </c>
      <c r="AQ278" s="27">
        <f t="shared" si="245"/>
        <v>0</v>
      </c>
      <c r="AR278" s="27">
        <f t="shared" si="245"/>
        <v>0</v>
      </c>
      <c r="AS278" s="27">
        <f t="shared" si="245"/>
        <v>0</v>
      </c>
      <c r="AT278" s="27">
        <f t="shared" si="245"/>
        <v>0</v>
      </c>
      <c r="AU278" s="27">
        <f t="shared" si="245"/>
        <v>0</v>
      </c>
      <c r="AV278" s="27">
        <f t="shared" si="245"/>
        <v>0</v>
      </c>
      <c r="AW278" s="27">
        <f t="shared" si="245"/>
        <v>0</v>
      </c>
      <c r="AX278" s="27">
        <f t="shared" si="245"/>
        <v>0</v>
      </c>
      <c r="AY278" s="27">
        <f t="shared" ref="AY278:BM278" si="247">+AX278+AY271</f>
        <v>0</v>
      </c>
      <c r="AZ278" s="27">
        <f t="shared" si="247"/>
        <v>0</v>
      </c>
      <c r="BA278" s="27">
        <f t="shared" si="247"/>
        <v>0</v>
      </c>
      <c r="BB278" s="27">
        <f t="shared" si="247"/>
        <v>0</v>
      </c>
      <c r="BC278" s="27">
        <f t="shared" si="247"/>
        <v>0</v>
      </c>
      <c r="BD278" s="27">
        <f t="shared" si="247"/>
        <v>0</v>
      </c>
      <c r="BE278" s="27">
        <f t="shared" si="247"/>
        <v>0</v>
      </c>
      <c r="BF278" s="27">
        <f t="shared" si="247"/>
        <v>0</v>
      </c>
      <c r="BG278" s="27">
        <f t="shared" si="247"/>
        <v>0</v>
      </c>
      <c r="BH278" s="27">
        <f t="shared" si="247"/>
        <v>0</v>
      </c>
      <c r="BI278" s="27">
        <f t="shared" si="247"/>
        <v>0</v>
      </c>
      <c r="BJ278" s="27">
        <f t="shared" si="247"/>
        <v>0</v>
      </c>
      <c r="BK278" s="27">
        <f t="shared" si="247"/>
        <v>0</v>
      </c>
      <c r="BL278" s="27">
        <f t="shared" si="247"/>
        <v>0</v>
      </c>
      <c r="BM278" s="27">
        <f t="shared" si="247"/>
        <v>0</v>
      </c>
    </row>
    <row r="280" spans="2:65" ht="30" x14ac:dyDescent="0.25">
      <c r="C280" s="57" t="s">
        <v>159</v>
      </c>
      <c r="F280" s="57" t="s">
        <v>160</v>
      </c>
      <c r="G280" s="57" t="s">
        <v>160</v>
      </c>
      <c r="H280" s="57" t="s">
        <v>160</v>
      </c>
      <c r="I280" s="57" t="s">
        <v>160</v>
      </c>
      <c r="J280" s="57" t="s">
        <v>160</v>
      </c>
      <c r="K280" s="57" t="s">
        <v>160</v>
      </c>
      <c r="L280" s="57" t="s">
        <v>160</v>
      </c>
      <c r="M280" s="57" t="s">
        <v>160</v>
      </c>
      <c r="N280" s="57" t="s">
        <v>160</v>
      </c>
      <c r="O280" s="57" t="s">
        <v>160</v>
      </c>
      <c r="P280" s="57" t="s">
        <v>160</v>
      </c>
      <c r="Q280" s="57" t="s">
        <v>160</v>
      </c>
      <c r="R280" s="57" t="s">
        <v>160</v>
      </c>
      <c r="S280" s="57" t="s">
        <v>160</v>
      </c>
      <c r="T280" s="57" t="s">
        <v>160</v>
      </c>
      <c r="U280" s="57" t="s">
        <v>160</v>
      </c>
      <c r="V280" s="57" t="s">
        <v>160</v>
      </c>
      <c r="W280" s="57" t="s">
        <v>160</v>
      </c>
      <c r="X280" s="57" t="s">
        <v>160</v>
      </c>
      <c r="Y280" s="57" t="s">
        <v>160</v>
      </c>
      <c r="Z280" s="57" t="s">
        <v>160</v>
      </c>
      <c r="AA280" s="57" t="s">
        <v>160</v>
      </c>
      <c r="AB280" s="57" t="s">
        <v>160</v>
      </c>
      <c r="AC280" s="57" t="s">
        <v>160</v>
      </c>
      <c r="AD280" s="57" t="s">
        <v>160</v>
      </c>
      <c r="AE280" s="57" t="s">
        <v>160</v>
      </c>
      <c r="AF280" s="57" t="s">
        <v>160</v>
      </c>
      <c r="AG280" s="57" t="s">
        <v>160</v>
      </c>
      <c r="AH280" s="57" t="s">
        <v>160</v>
      </c>
      <c r="AI280" s="57" t="s">
        <v>160</v>
      </c>
      <c r="AJ280" s="57" t="s">
        <v>160</v>
      </c>
      <c r="AK280" s="57" t="s">
        <v>160</v>
      </c>
      <c r="AL280" s="57" t="s">
        <v>160</v>
      </c>
      <c r="AM280" s="57" t="s">
        <v>160</v>
      </c>
      <c r="AN280" s="57" t="s">
        <v>160</v>
      </c>
      <c r="AO280" s="57" t="s">
        <v>160</v>
      </c>
      <c r="AP280" s="57" t="s">
        <v>160</v>
      </c>
      <c r="AQ280" s="57" t="s">
        <v>160</v>
      </c>
      <c r="AR280" s="57" t="s">
        <v>160</v>
      </c>
      <c r="AS280" s="57" t="s">
        <v>160</v>
      </c>
      <c r="AT280" s="57" t="s">
        <v>160</v>
      </c>
      <c r="AU280" s="57" t="s">
        <v>160</v>
      </c>
      <c r="AV280" s="57" t="s">
        <v>160</v>
      </c>
      <c r="AW280" s="57" t="s">
        <v>160</v>
      </c>
      <c r="AX280" s="57" t="s">
        <v>160</v>
      </c>
      <c r="AY280" s="57" t="s">
        <v>160</v>
      </c>
      <c r="AZ280" s="57" t="s">
        <v>160</v>
      </c>
      <c r="BA280" s="57" t="s">
        <v>160</v>
      </c>
      <c r="BB280" s="57" t="s">
        <v>160</v>
      </c>
      <c r="BC280" s="57" t="s">
        <v>160</v>
      </c>
      <c r="BD280" s="57" t="s">
        <v>160</v>
      </c>
      <c r="BE280" s="57" t="s">
        <v>160</v>
      </c>
      <c r="BF280" s="57" t="s">
        <v>160</v>
      </c>
      <c r="BG280" s="57" t="s">
        <v>160</v>
      </c>
      <c r="BH280" s="57" t="s">
        <v>160</v>
      </c>
      <c r="BI280" s="57" t="s">
        <v>160</v>
      </c>
      <c r="BJ280" s="57" t="s">
        <v>160</v>
      </c>
      <c r="BK280" s="57" t="s">
        <v>160</v>
      </c>
      <c r="BL280" s="57" t="s">
        <v>160</v>
      </c>
      <c r="BM280" s="57" t="s">
        <v>160</v>
      </c>
    </row>
    <row r="281" spans="2:65" x14ac:dyDescent="0.25">
      <c r="B281" t="str">
        <f>+B266</f>
        <v>FABBRICATI</v>
      </c>
      <c r="C281" s="58">
        <f>+C266</f>
        <v>0.25</v>
      </c>
      <c r="F281" s="27"/>
      <c r="G281" s="27"/>
      <c r="H281" s="27"/>
      <c r="I281" s="27"/>
      <c r="J281" s="27"/>
      <c r="K281" s="27"/>
      <c r="L281" s="27"/>
      <c r="M281" s="27"/>
      <c r="N281" s="27"/>
      <c r="O281" s="27"/>
      <c r="P281" s="27"/>
      <c r="Q281" s="27"/>
      <c r="R281" s="27"/>
      <c r="S281" s="27"/>
      <c r="T281" s="27"/>
      <c r="U281" s="27"/>
      <c r="V281" s="27">
        <f>+IF(U288=$V$5,0,1)*(SUM($V$5)*$C281)/12</f>
        <v>0</v>
      </c>
      <c r="W281" s="27">
        <f t="shared" ref="W281:BM281" si="248">+IF(V288=$V$5,0,1)*(SUM($V$5)*$C281)/12</f>
        <v>0</v>
      </c>
      <c r="X281" s="27">
        <f t="shared" si="248"/>
        <v>0</v>
      </c>
      <c r="Y281" s="27">
        <f t="shared" si="248"/>
        <v>0</v>
      </c>
      <c r="Z281" s="27">
        <f t="shared" si="248"/>
        <v>0</v>
      </c>
      <c r="AA281" s="27">
        <f t="shared" si="248"/>
        <v>0</v>
      </c>
      <c r="AB281" s="27">
        <f t="shared" si="248"/>
        <v>0</v>
      </c>
      <c r="AC281" s="27">
        <f t="shared" si="248"/>
        <v>0</v>
      </c>
      <c r="AD281" s="27">
        <f t="shared" si="248"/>
        <v>0</v>
      </c>
      <c r="AE281" s="27">
        <f t="shared" si="248"/>
        <v>0</v>
      </c>
      <c r="AF281" s="27">
        <f t="shared" si="248"/>
        <v>0</v>
      </c>
      <c r="AG281" s="27">
        <f t="shared" si="248"/>
        <v>0</v>
      </c>
      <c r="AH281" s="27">
        <f t="shared" si="248"/>
        <v>0</v>
      </c>
      <c r="AI281" s="27">
        <f t="shared" si="248"/>
        <v>0</v>
      </c>
      <c r="AJ281" s="27">
        <f t="shared" si="248"/>
        <v>0</v>
      </c>
      <c r="AK281" s="27">
        <f t="shared" si="248"/>
        <v>0</v>
      </c>
      <c r="AL281" s="27">
        <f t="shared" si="248"/>
        <v>0</v>
      </c>
      <c r="AM281" s="27">
        <f t="shared" si="248"/>
        <v>0</v>
      </c>
      <c r="AN281" s="27">
        <f t="shared" si="248"/>
        <v>0</v>
      </c>
      <c r="AO281" s="27">
        <f t="shared" si="248"/>
        <v>0</v>
      </c>
      <c r="AP281" s="27">
        <f t="shared" si="248"/>
        <v>0</v>
      </c>
      <c r="AQ281" s="27">
        <f t="shared" si="248"/>
        <v>0</v>
      </c>
      <c r="AR281" s="27">
        <f t="shared" si="248"/>
        <v>0</v>
      </c>
      <c r="AS281" s="27">
        <f t="shared" si="248"/>
        <v>0</v>
      </c>
      <c r="AT281" s="27">
        <f t="shared" si="248"/>
        <v>0</v>
      </c>
      <c r="AU281" s="27">
        <f t="shared" si="248"/>
        <v>0</v>
      </c>
      <c r="AV281" s="27">
        <f t="shared" si="248"/>
        <v>0</v>
      </c>
      <c r="AW281" s="27">
        <f t="shared" si="248"/>
        <v>0</v>
      </c>
      <c r="AX281" s="27">
        <f t="shared" si="248"/>
        <v>0</v>
      </c>
      <c r="AY281" s="27">
        <f t="shared" si="248"/>
        <v>0</v>
      </c>
      <c r="AZ281" s="27">
        <f t="shared" si="248"/>
        <v>0</v>
      </c>
      <c r="BA281" s="27">
        <f t="shared" si="248"/>
        <v>0</v>
      </c>
      <c r="BB281" s="27">
        <f t="shared" si="248"/>
        <v>0</v>
      </c>
      <c r="BC281" s="27">
        <f t="shared" si="248"/>
        <v>0</v>
      </c>
      <c r="BD281" s="27">
        <f t="shared" si="248"/>
        <v>0</v>
      </c>
      <c r="BE281" s="27">
        <f t="shared" si="248"/>
        <v>0</v>
      </c>
      <c r="BF281" s="27">
        <f t="shared" si="248"/>
        <v>0</v>
      </c>
      <c r="BG281" s="27">
        <f t="shared" si="248"/>
        <v>0</v>
      </c>
      <c r="BH281" s="27">
        <f t="shared" si="248"/>
        <v>0</v>
      </c>
      <c r="BI281" s="27">
        <f t="shared" si="248"/>
        <v>0</v>
      </c>
      <c r="BJ281" s="27">
        <f t="shared" si="248"/>
        <v>0</v>
      </c>
      <c r="BK281" s="27">
        <f t="shared" si="248"/>
        <v>0</v>
      </c>
      <c r="BL281" s="27">
        <f t="shared" si="248"/>
        <v>0</v>
      </c>
      <c r="BM281" s="27">
        <f t="shared" si="248"/>
        <v>0</v>
      </c>
    </row>
    <row r="282" spans="2:65" x14ac:dyDescent="0.25">
      <c r="B282" t="str">
        <f t="shared" ref="B282:C286" si="249">+B267</f>
        <v>IMPIANTI E MACCHINARI</v>
      </c>
      <c r="C282" s="58">
        <f t="shared" si="249"/>
        <v>0.1</v>
      </c>
      <c r="F282" s="27"/>
      <c r="G282" s="27"/>
      <c r="H282" s="27"/>
      <c r="I282" s="27"/>
      <c r="J282" s="27"/>
      <c r="K282" s="27"/>
      <c r="L282" s="27"/>
      <c r="M282" s="27"/>
      <c r="N282" s="27"/>
      <c r="O282" s="27"/>
      <c r="P282" s="27"/>
      <c r="Q282" s="27"/>
      <c r="R282" s="27"/>
      <c r="S282" s="27"/>
      <c r="T282" s="27"/>
      <c r="U282" s="27"/>
      <c r="V282" s="27">
        <f>+IF(U289=$V$6,0,1)*(SUM($V$6)*$C282)/12</f>
        <v>0</v>
      </c>
      <c r="W282" s="27">
        <f t="shared" ref="W282:BM282" si="250">+IF(V289=$V$6,0,1)*(SUM($V$6)*$C282)/12</f>
        <v>0</v>
      </c>
      <c r="X282" s="27">
        <f t="shared" si="250"/>
        <v>0</v>
      </c>
      <c r="Y282" s="27">
        <f t="shared" si="250"/>
        <v>0</v>
      </c>
      <c r="Z282" s="27">
        <f t="shared" si="250"/>
        <v>0</v>
      </c>
      <c r="AA282" s="27">
        <f t="shared" si="250"/>
        <v>0</v>
      </c>
      <c r="AB282" s="27">
        <f t="shared" si="250"/>
        <v>0</v>
      </c>
      <c r="AC282" s="27">
        <f t="shared" si="250"/>
        <v>0</v>
      </c>
      <c r="AD282" s="27">
        <f t="shared" si="250"/>
        <v>0</v>
      </c>
      <c r="AE282" s="27">
        <f t="shared" si="250"/>
        <v>0</v>
      </c>
      <c r="AF282" s="27">
        <f t="shared" si="250"/>
        <v>0</v>
      </c>
      <c r="AG282" s="27">
        <f t="shared" si="250"/>
        <v>0</v>
      </c>
      <c r="AH282" s="27">
        <f t="shared" si="250"/>
        <v>0</v>
      </c>
      <c r="AI282" s="27">
        <f t="shared" si="250"/>
        <v>0</v>
      </c>
      <c r="AJ282" s="27">
        <f t="shared" si="250"/>
        <v>0</v>
      </c>
      <c r="AK282" s="27">
        <f t="shared" si="250"/>
        <v>0</v>
      </c>
      <c r="AL282" s="27">
        <f t="shared" si="250"/>
        <v>0</v>
      </c>
      <c r="AM282" s="27">
        <f t="shared" si="250"/>
        <v>0</v>
      </c>
      <c r="AN282" s="27">
        <f t="shared" si="250"/>
        <v>0</v>
      </c>
      <c r="AO282" s="27">
        <f t="shared" si="250"/>
        <v>0</v>
      </c>
      <c r="AP282" s="27">
        <f t="shared" si="250"/>
        <v>0</v>
      </c>
      <c r="AQ282" s="27">
        <f t="shared" si="250"/>
        <v>0</v>
      </c>
      <c r="AR282" s="27">
        <f t="shared" si="250"/>
        <v>0</v>
      </c>
      <c r="AS282" s="27">
        <f t="shared" si="250"/>
        <v>0</v>
      </c>
      <c r="AT282" s="27">
        <f t="shared" si="250"/>
        <v>0</v>
      </c>
      <c r="AU282" s="27">
        <f t="shared" si="250"/>
        <v>0</v>
      </c>
      <c r="AV282" s="27">
        <f t="shared" si="250"/>
        <v>0</v>
      </c>
      <c r="AW282" s="27">
        <f t="shared" si="250"/>
        <v>0</v>
      </c>
      <c r="AX282" s="27">
        <f t="shared" si="250"/>
        <v>0</v>
      </c>
      <c r="AY282" s="27">
        <f t="shared" si="250"/>
        <v>0</v>
      </c>
      <c r="AZ282" s="27">
        <f t="shared" si="250"/>
        <v>0</v>
      </c>
      <c r="BA282" s="27">
        <f t="shared" si="250"/>
        <v>0</v>
      </c>
      <c r="BB282" s="27">
        <f t="shared" si="250"/>
        <v>0</v>
      </c>
      <c r="BC282" s="27">
        <f t="shared" si="250"/>
        <v>0</v>
      </c>
      <c r="BD282" s="27">
        <f t="shared" si="250"/>
        <v>0</v>
      </c>
      <c r="BE282" s="27">
        <f t="shared" si="250"/>
        <v>0</v>
      </c>
      <c r="BF282" s="27">
        <f t="shared" si="250"/>
        <v>0</v>
      </c>
      <c r="BG282" s="27">
        <f t="shared" si="250"/>
        <v>0</v>
      </c>
      <c r="BH282" s="27">
        <f t="shared" si="250"/>
        <v>0</v>
      </c>
      <c r="BI282" s="27">
        <f t="shared" si="250"/>
        <v>0</v>
      </c>
      <c r="BJ282" s="27">
        <f t="shared" si="250"/>
        <v>0</v>
      </c>
      <c r="BK282" s="27">
        <f t="shared" si="250"/>
        <v>0</v>
      </c>
      <c r="BL282" s="27">
        <f t="shared" si="250"/>
        <v>0</v>
      </c>
      <c r="BM282" s="27">
        <f t="shared" si="250"/>
        <v>0</v>
      </c>
    </row>
    <row r="283" spans="2:65" x14ac:dyDescent="0.25">
      <c r="B283" t="str">
        <f t="shared" si="249"/>
        <v>ATTREZZATURE IND.LI E COMM.LI</v>
      </c>
      <c r="C283" s="58">
        <f t="shared" si="249"/>
        <v>0.2</v>
      </c>
      <c r="F283" s="27"/>
      <c r="G283" s="27"/>
      <c r="H283" s="27"/>
      <c r="I283" s="27"/>
      <c r="J283" s="27"/>
      <c r="K283" s="27"/>
      <c r="L283" s="27"/>
      <c r="M283" s="27"/>
      <c r="N283" s="27"/>
      <c r="O283" s="27"/>
      <c r="P283" s="27"/>
      <c r="Q283" s="27"/>
      <c r="R283" s="27"/>
      <c r="S283" s="27"/>
      <c r="T283" s="27"/>
      <c r="U283" s="27"/>
      <c r="V283" s="27">
        <f>+IF(U290=$V$7,0,1)*(SUM($V$7)*$C283)/12</f>
        <v>0</v>
      </c>
      <c r="W283" s="27">
        <f t="shared" ref="W283:BM283" si="251">+IF(V290=$V$7,0,1)*(SUM($V$7)*$C283)/12</f>
        <v>0</v>
      </c>
      <c r="X283" s="27">
        <f t="shared" si="251"/>
        <v>0</v>
      </c>
      <c r="Y283" s="27">
        <f t="shared" si="251"/>
        <v>0</v>
      </c>
      <c r="Z283" s="27">
        <f t="shared" si="251"/>
        <v>0</v>
      </c>
      <c r="AA283" s="27">
        <f t="shared" si="251"/>
        <v>0</v>
      </c>
      <c r="AB283" s="27">
        <f t="shared" si="251"/>
        <v>0</v>
      </c>
      <c r="AC283" s="27">
        <f t="shared" si="251"/>
        <v>0</v>
      </c>
      <c r="AD283" s="27">
        <f t="shared" si="251"/>
        <v>0</v>
      </c>
      <c r="AE283" s="27">
        <f t="shared" si="251"/>
        <v>0</v>
      </c>
      <c r="AF283" s="27">
        <f t="shared" si="251"/>
        <v>0</v>
      </c>
      <c r="AG283" s="27">
        <f t="shared" si="251"/>
        <v>0</v>
      </c>
      <c r="AH283" s="27">
        <f t="shared" si="251"/>
        <v>0</v>
      </c>
      <c r="AI283" s="27">
        <f t="shared" si="251"/>
        <v>0</v>
      </c>
      <c r="AJ283" s="27">
        <f t="shared" si="251"/>
        <v>0</v>
      </c>
      <c r="AK283" s="27">
        <f t="shared" si="251"/>
        <v>0</v>
      </c>
      <c r="AL283" s="27">
        <f t="shared" si="251"/>
        <v>0</v>
      </c>
      <c r="AM283" s="27">
        <f t="shared" si="251"/>
        <v>0</v>
      </c>
      <c r="AN283" s="27">
        <f t="shared" si="251"/>
        <v>0</v>
      </c>
      <c r="AO283" s="27">
        <f t="shared" si="251"/>
        <v>0</v>
      </c>
      <c r="AP283" s="27">
        <f t="shared" si="251"/>
        <v>0</v>
      </c>
      <c r="AQ283" s="27">
        <f t="shared" si="251"/>
        <v>0</v>
      </c>
      <c r="AR283" s="27">
        <f t="shared" si="251"/>
        <v>0</v>
      </c>
      <c r="AS283" s="27">
        <f t="shared" si="251"/>
        <v>0</v>
      </c>
      <c r="AT283" s="27">
        <f t="shared" si="251"/>
        <v>0</v>
      </c>
      <c r="AU283" s="27">
        <f t="shared" si="251"/>
        <v>0</v>
      </c>
      <c r="AV283" s="27">
        <f t="shared" si="251"/>
        <v>0</v>
      </c>
      <c r="AW283" s="27">
        <f t="shared" si="251"/>
        <v>0</v>
      </c>
      <c r="AX283" s="27">
        <f t="shared" si="251"/>
        <v>0</v>
      </c>
      <c r="AY283" s="27">
        <f t="shared" si="251"/>
        <v>0</v>
      </c>
      <c r="AZ283" s="27">
        <f t="shared" si="251"/>
        <v>0</v>
      </c>
      <c r="BA283" s="27">
        <f t="shared" si="251"/>
        <v>0</v>
      </c>
      <c r="BB283" s="27">
        <f t="shared" si="251"/>
        <v>0</v>
      </c>
      <c r="BC283" s="27">
        <f t="shared" si="251"/>
        <v>0</v>
      </c>
      <c r="BD283" s="27">
        <f t="shared" si="251"/>
        <v>0</v>
      </c>
      <c r="BE283" s="27">
        <f t="shared" si="251"/>
        <v>0</v>
      </c>
      <c r="BF283" s="27">
        <f t="shared" si="251"/>
        <v>0</v>
      </c>
      <c r="BG283" s="27">
        <f t="shared" si="251"/>
        <v>0</v>
      </c>
      <c r="BH283" s="27">
        <f t="shared" si="251"/>
        <v>0</v>
      </c>
      <c r="BI283" s="27">
        <f t="shared" si="251"/>
        <v>0</v>
      </c>
      <c r="BJ283" s="27">
        <f t="shared" si="251"/>
        <v>0</v>
      </c>
      <c r="BK283" s="27">
        <f t="shared" si="251"/>
        <v>0</v>
      </c>
      <c r="BL283" s="27">
        <f t="shared" si="251"/>
        <v>0</v>
      </c>
      <c r="BM283" s="27">
        <f t="shared" si="251"/>
        <v>0</v>
      </c>
    </row>
    <row r="284" spans="2:65" x14ac:dyDescent="0.25">
      <c r="B284" t="str">
        <f t="shared" si="249"/>
        <v>COSTI D'IMPIANTO E AMPLIAMENTO</v>
      </c>
      <c r="C284" s="58">
        <f t="shared" si="249"/>
        <v>0.5</v>
      </c>
      <c r="F284" s="27"/>
      <c r="G284" s="27"/>
      <c r="H284" s="27"/>
      <c r="I284" s="27"/>
      <c r="J284" s="27"/>
      <c r="K284" s="27"/>
      <c r="L284" s="27"/>
      <c r="M284" s="27"/>
      <c r="N284" s="27"/>
      <c r="O284" s="27"/>
      <c r="P284" s="27"/>
      <c r="Q284" s="27"/>
      <c r="R284" s="27"/>
      <c r="S284" s="27"/>
      <c r="T284" s="27"/>
      <c r="U284" s="27"/>
      <c r="V284" s="27">
        <f>+IF(U291=$V$8,0,1)*(SUM($V$8)*$C284)/12</f>
        <v>0</v>
      </c>
      <c r="W284" s="27">
        <f t="shared" ref="W284:BM284" si="252">+IF(V291=$V$8,0,1)*(SUM($V$8)*$C284)/12</f>
        <v>0</v>
      </c>
      <c r="X284" s="27">
        <f t="shared" si="252"/>
        <v>0</v>
      </c>
      <c r="Y284" s="27">
        <f t="shared" si="252"/>
        <v>0</v>
      </c>
      <c r="Z284" s="27">
        <f t="shared" si="252"/>
        <v>0</v>
      </c>
      <c r="AA284" s="27">
        <f t="shared" si="252"/>
        <v>0</v>
      </c>
      <c r="AB284" s="27">
        <f t="shared" si="252"/>
        <v>0</v>
      </c>
      <c r="AC284" s="27">
        <f t="shared" si="252"/>
        <v>0</v>
      </c>
      <c r="AD284" s="27">
        <f t="shared" si="252"/>
        <v>0</v>
      </c>
      <c r="AE284" s="27">
        <f t="shared" si="252"/>
        <v>0</v>
      </c>
      <c r="AF284" s="27">
        <f t="shared" si="252"/>
        <v>0</v>
      </c>
      <c r="AG284" s="27">
        <f t="shared" si="252"/>
        <v>0</v>
      </c>
      <c r="AH284" s="27">
        <f t="shared" si="252"/>
        <v>0</v>
      </c>
      <c r="AI284" s="27">
        <f t="shared" si="252"/>
        <v>0</v>
      </c>
      <c r="AJ284" s="27">
        <f t="shared" si="252"/>
        <v>0</v>
      </c>
      <c r="AK284" s="27">
        <f t="shared" si="252"/>
        <v>0</v>
      </c>
      <c r="AL284" s="27">
        <f t="shared" si="252"/>
        <v>0</v>
      </c>
      <c r="AM284" s="27">
        <f t="shared" si="252"/>
        <v>0</v>
      </c>
      <c r="AN284" s="27">
        <f t="shared" si="252"/>
        <v>0</v>
      </c>
      <c r="AO284" s="27">
        <f t="shared" si="252"/>
        <v>0</v>
      </c>
      <c r="AP284" s="27">
        <f t="shared" si="252"/>
        <v>0</v>
      </c>
      <c r="AQ284" s="27">
        <f t="shared" si="252"/>
        <v>0</v>
      </c>
      <c r="AR284" s="27">
        <f t="shared" si="252"/>
        <v>0</v>
      </c>
      <c r="AS284" s="27">
        <f t="shared" si="252"/>
        <v>0</v>
      </c>
      <c r="AT284" s="27">
        <f t="shared" si="252"/>
        <v>0</v>
      </c>
      <c r="AU284" s="27">
        <f t="shared" si="252"/>
        <v>0</v>
      </c>
      <c r="AV284" s="27">
        <f t="shared" si="252"/>
        <v>0</v>
      </c>
      <c r="AW284" s="27">
        <f t="shared" si="252"/>
        <v>0</v>
      </c>
      <c r="AX284" s="27">
        <f t="shared" si="252"/>
        <v>0</v>
      </c>
      <c r="AY284" s="27">
        <f t="shared" si="252"/>
        <v>0</v>
      </c>
      <c r="AZ284" s="27">
        <f t="shared" si="252"/>
        <v>0</v>
      </c>
      <c r="BA284" s="27">
        <f t="shared" si="252"/>
        <v>0</v>
      </c>
      <c r="BB284" s="27">
        <f t="shared" si="252"/>
        <v>0</v>
      </c>
      <c r="BC284" s="27">
        <f t="shared" si="252"/>
        <v>0</v>
      </c>
      <c r="BD284" s="27">
        <f t="shared" si="252"/>
        <v>0</v>
      </c>
      <c r="BE284" s="27">
        <f t="shared" si="252"/>
        <v>0</v>
      </c>
      <c r="BF284" s="27">
        <f t="shared" si="252"/>
        <v>0</v>
      </c>
      <c r="BG284" s="27">
        <f t="shared" si="252"/>
        <v>0</v>
      </c>
      <c r="BH284" s="27">
        <f t="shared" si="252"/>
        <v>0</v>
      </c>
      <c r="BI284" s="27">
        <f t="shared" si="252"/>
        <v>0</v>
      </c>
      <c r="BJ284" s="27">
        <f t="shared" si="252"/>
        <v>0</v>
      </c>
      <c r="BK284" s="27">
        <f t="shared" si="252"/>
        <v>0</v>
      </c>
      <c r="BL284" s="27">
        <f t="shared" si="252"/>
        <v>0</v>
      </c>
      <c r="BM284" s="27">
        <f t="shared" si="252"/>
        <v>0</v>
      </c>
    </row>
    <row r="285" spans="2:65" x14ac:dyDescent="0.25">
      <c r="B285" t="str">
        <f t="shared" si="249"/>
        <v>FEE D'INGRESSO</v>
      </c>
      <c r="C285" s="58">
        <f t="shared" si="249"/>
        <v>0.2</v>
      </c>
      <c r="F285" s="27"/>
      <c r="G285" s="27"/>
      <c r="H285" s="27"/>
      <c r="I285" s="27"/>
      <c r="J285" s="27"/>
      <c r="K285" s="27"/>
      <c r="L285" s="27"/>
      <c r="M285" s="27"/>
      <c r="N285" s="27"/>
      <c r="O285" s="27"/>
      <c r="P285" s="27"/>
      <c r="Q285" s="27"/>
      <c r="R285" s="27"/>
      <c r="S285" s="27"/>
      <c r="T285" s="27"/>
      <c r="U285" s="27"/>
      <c r="V285" s="27">
        <f>+IF(U292=$V$9,0,1)*(SUM($V$9)*$C285)/12</f>
        <v>0</v>
      </c>
      <c r="W285" s="27">
        <f t="shared" ref="W285:BM285" si="253">+IF(V292=$V$9,0,1)*(SUM($V$9)*$C285)/12</f>
        <v>0</v>
      </c>
      <c r="X285" s="27">
        <f t="shared" si="253"/>
        <v>0</v>
      </c>
      <c r="Y285" s="27">
        <f t="shared" si="253"/>
        <v>0</v>
      </c>
      <c r="Z285" s="27">
        <f t="shared" si="253"/>
        <v>0</v>
      </c>
      <c r="AA285" s="27">
        <f t="shared" si="253"/>
        <v>0</v>
      </c>
      <c r="AB285" s="27">
        <f t="shared" si="253"/>
        <v>0</v>
      </c>
      <c r="AC285" s="27">
        <f t="shared" si="253"/>
        <v>0</v>
      </c>
      <c r="AD285" s="27">
        <f t="shared" si="253"/>
        <v>0</v>
      </c>
      <c r="AE285" s="27">
        <f t="shared" si="253"/>
        <v>0</v>
      </c>
      <c r="AF285" s="27">
        <f t="shared" si="253"/>
        <v>0</v>
      </c>
      <c r="AG285" s="27">
        <f t="shared" si="253"/>
        <v>0</v>
      </c>
      <c r="AH285" s="27">
        <f t="shared" si="253"/>
        <v>0</v>
      </c>
      <c r="AI285" s="27">
        <f t="shared" si="253"/>
        <v>0</v>
      </c>
      <c r="AJ285" s="27">
        <f t="shared" si="253"/>
        <v>0</v>
      </c>
      <c r="AK285" s="27">
        <f t="shared" si="253"/>
        <v>0</v>
      </c>
      <c r="AL285" s="27">
        <f t="shared" si="253"/>
        <v>0</v>
      </c>
      <c r="AM285" s="27">
        <f t="shared" si="253"/>
        <v>0</v>
      </c>
      <c r="AN285" s="27">
        <f t="shared" si="253"/>
        <v>0</v>
      </c>
      <c r="AO285" s="27">
        <f t="shared" si="253"/>
        <v>0</v>
      </c>
      <c r="AP285" s="27">
        <f t="shared" si="253"/>
        <v>0</v>
      </c>
      <c r="AQ285" s="27">
        <f t="shared" si="253"/>
        <v>0</v>
      </c>
      <c r="AR285" s="27">
        <f t="shared" si="253"/>
        <v>0</v>
      </c>
      <c r="AS285" s="27">
        <f t="shared" si="253"/>
        <v>0</v>
      </c>
      <c r="AT285" s="27">
        <f t="shared" si="253"/>
        <v>0</v>
      </c>
      <c r="AU285" s="27">
        <f t="shared" si="253"/>
        <v>0</v>
      </c>
      <c r="AV285" s="27">
        <f t="shared" si="253"/>
        <v>0</v>
      </c>
      <c r="AW285" s="27">
        <f t="shared" si="253"/>
        <v>0</v>
      </c>
      <c r="AX285" s="27">
        <f t="shared" si="253"/>
        <v>0</v>
      </c>
      <c r="AY285" s="27">
        <f t="shared" si="253"/>
        <v>0</v>
      </c>
      <c r="AZ285" s="27">
        <f t="shared" si="253"/>
        <v>0</v>
      </c>
      <c r="BA285" s="27">
        <f t="shared" si="253"/>
        <v>0</v>
      </c>
      <c r="BB285" s="27">
        <f t="shared" si="253"/>
        <v>0</v>
      </c>
      <c r="BC285" s="27">
        <f t="shared" si="253"/>
        <v>0</v>
      </c>
      <c r="BD285" s="27">
        <f t="shared" si="253"/>
        <v>0</v>
      </c>
      <c r="BE285" s="27">
        <f t="shared" si="253"/>
        <v>0</v>
      </c>
      <c r="BF285" s="27">
        <f t="shared" si="253"/>
        <v>0</v>
      </c>
      <c r="BG285" s="27">
        <f t="shared" si="253"/>
        <v>0</v>
      </c>
      <c r="BH285" s="27">
        <f t="shared" si="253"/>
        <v>0</v>
      </c>
      <c r="BI285" s="27">
        <f t="shared" si="253"/>
        <v>0</v>
      </c>
      <c r="BJ285" s="27">
        <f t="shared" si="253"/>
        <v>0</v>
      </c>
      <c r="BK285" s="27">
        <f t="shared" si="253"/>
        <v>0</v>
      </c>
      <c r="BL285" s="27">
        <f t="shared" si="253"/>
        <v>0</v>
      </c>
      <c r="BM285" s="27">
        <f t="shared" si="253"/>
        <v>0</v>
      </c>
    </row>
    <row r="286" spans="2:65" x14ac:dyDescent="0.25">
      <c r="B286" t="str">
        <f t="shared" si="249"/>
        <v>ALTRE IMM.NI IMMATERIALI</v>
      </c>
      <c r="C286" s="58">
        <f t="shared" si="249"/>
        <v>0.25</v>
      </c>
      <c r="F286" s="27"/>
      <c r="G286" s="27"/>
      <c r="H286" s="27"/>
      <c r="I286" s="27"/>
      <c r="J286" s="27"/>
      <c r="K286" s="27"/>
      <c r="L286" s="27"/>
      <c r="M286" s="27"/>
      <c r="N286" s="27"/>
      <c r="O286" s="27"/>
      <c r="P286" s="27"/>
      <c r="Q286" s="27"/>
      <c r="R286" s="27"/>
      <c r="S286" s="27"/>
      <c r="T286" s="27"/>
      <c r="U286" s="27"/>
      <c r="V286" s="27">
        <f>+IF(U293=$V$10,0,1)*(SUM($V$10)*$C286)/12</f>
        <v>0</v>
      </c>
      <c r="W286" s="27">
        <f t="shared" ref="W286:BM286" si="254">+IF(V293=$V$10,0,1)*(SUM($V$10)*$C286)/12</f>
        <v>0</v>
      </c>
      <c r="X286" s="27">
        <f t="shared" si="254"/>
        <v>0</v>
      </c>
      <c r="Y286" s="27">
        <f t="shared" si="254"/>
        <v>0</v>
      </c>
      <c r="Z286" s="27">
        <f t="shared" si="254"/>
        <v>0</v>
      </c>
      <c r="AA286" s="27">
        <f t="shared" si="254"/>
        <v>0</v>
      </c>
      <c r="AB286" s="27">
        <f t="shared" si="254"/>
        <v>0</v>
      </c>
      <c r="AC286" s="27">
        <f t="shared" si="254"/>
        <v>0</v>
      </c>
      <c r="AD286" s="27">
        <f t="shared" si="254"/>
        <v>0</v>
      </c>
      <c r="AE286" s="27">
        <f t="shared" si="254"/>
        <v>0</v>
      </c>
      <c r="AF286" s="27">
        <f t="shared" si="254"/>
        <v>0</v>
      </c>
      <c r="AG286" s="27">
        <f t="shared" si="254"/>
        <v>0</v>
      </c>
      <c r="AH286" s="27">
        <f t="shared" si="254"/>
        <v>0</v>
      </c>
      <c r="AI286" s="27">
        <f t="shared" si="254"/>
        <v>0</v>
      </c>
      <c r="AJ286" s="27">
        <f t="shared" si="254"/>
        <v>0</v>
      </c>
      <c r="AK286" s="27">
        <f t="shared" si="254"/>
        <v>0</v>
      </c>
      <c r="AL286" s="27">
        <f t="shared" si="254"/>
        <v>0</v>
      </c>
      <c r="AM286" s="27">
        <f t="shared" si="254"/>
        <v>0</v>
      </c>
      <c r="AN286" s="27">
        <f t="shared" si="254"/>
        <v>0</v>
      </c>
      <c r="AO286" s="27">
        <f t="shared" si="254"/>
        <v>0</v>
      </c>
      <c r="AP286" s="27">
        <f t="shared" si="254"/>
        <v>0</v>
      </c>
      <c r="AQ286" s="27">
        <f t="shared" si="254"/>
        <v>0</v>
      </c>
      <c r="AR286" s="27">
        <f t="shared" si="254"/>
        <v>0</v>
      </c>
      <c r="AS286" s="27">
        <f t="shared" si="254"/>
        <v>0</v>
      </c>
      <c r="AT286" s="27">
        <f t="shared" si="254"/>
        <v>0</v>
      </c>
      <c r="AU286" s="27">
        <f t="shared" si="254"/>
        <v>0</v>
      </c>
      <c r="AV286" s="27">
        <f t="shared" si="254"/>
        <v>0</v>
      </c>
      <c r="AW286" s="27">
        <f t="shared" si="254"/>
        <v>0</v>
      </c>
      <c r="AX286" s="27">
        <f t="shared" si="254"/>
        <v>0</v>
      </c>
      <c r="AY286" s="27">
        <f t="shared" si="254"/>
        <v>0</v>
      </c>
      <c r="AZ286" s="27">
        <f t="shared" si="254"/>
        <v>0</v>
      </c>
      <c r="BA286" s="27">
        <f t="shared" si="254"/>
        <v>0</v>
      </c>
      <c r="BB286" s="27">
        <f t="shared" si="254"/>
        <v>0</v>
      </c>
      <c r="BC286" s="27">
        <f t="shared" si="254"/>
        <v>0</v>
      </c>
      <c r="BD286" s="27">
        <f t="shared" si="254"/>
        <v>0</v>
      </c>
      <c r="BE286" s="27">
        <f t="shared" si="254"/>
        <v>0</v>
      </c>
      <c r="BF286" s="27">
        <f t="shared" si="254"/>
        <v>0</v>
      </c>
      <c r="BG286" s="27">
        <f t="shared" si="254"/>
        <v>0</v>
      </c>
      <c r="BH286" s="27">
        <f t="shared" si="254"/>
        <v>0</v>
      </c>
      <c r="BI286" s="27">
        <f t="shared" si="254"/>
        <v>0</v>
      </c>
      <c r="BJ286" s="27">
        <f t="shared" si="254"/>
        <v>0</v>
      </c>
      <c r="BK286" s="27">
        <f t="shared" si="254"/>
        <v>0</v>
      </c>
      <c r="BL286" s="27">
        <f t="shared" si="254"/>
        <v>0</v>
      </c>
      <c r="BM286" s="27">
        <f t="shared" si="254"/>
        <v>0</v>
      </c>
    </row>
    <row r="287" spans="2:65" ht="30" x14ac:dyDescent="0.25">
      <c r="C287" s="57"/>
      <c r="F287" s="57" t="s">
        <v>161</v>
      </c>
      <c r="G287" s="57" t="s">
        <v>161</v>
      </c>
      <c r="H287" s="57" t="s">
        <v>161</v>
      </c>
      <c r="I287" s="57" t="s">
        <v>161</v>
      </c>
      <c r="J287" s="57" t="s">
        <v>161</v>
      </c>
      <c r="K287" s="57" t="s">
        <v>161</v>
      </c>
      <c r="L287" s="57" t="s">
        <v>161</v>
      </c>
      <c r="M287" s="57" t="s">
        <v>161</v>
      </c>
      <c r="N287" s="57" t="s">
        <v>161</v>
      </c>
      <c r="O287" s="57" t="s">
        <v>161</v>
      </c>
      <c r="P287" s="57" t="s">
        <v>161</v>
      </c>
      <c r="Q287" s="57" t="s">
        <v>161</v>
      </c>
      <c r="R287" s="57" t="s">
        <v>161</v>
      </c>
      <c r="S287" s="57" t="s">
        <v>161</v>
      </c>
      <c r="T287" s="57" t="s">
        <v>161</v>
      </c>
      <c r="U287" s="57" t="s">
        <v>161</v>
      </c>
      <c r="V287" s="57" t="s">
        <v>161</v>
      </c>
      <c r="W287" s="57" t="s">
        <v>161</v>
      </c>
      <c r="X287" s="57" t="s">
        <v>161</v>
      </c>
      <c r="Y287" s="57" t="s">
        <v>161</v>
      </c>
      <c r="Z287" s="57" t="s">
        <v>161</v>
      </c>
      <c r="AA287" s="57" t="s">
        <v>161</v>
      </c>
      <c r="AB287" s="57" t="s">
        <v>161</v>
      </c>
      <c r="AC287" s="57" t="s">
        <v>161</v>
      </c>
      <c r="AD287" s="57" t="s">
        <v>161</v>
      </c>
      <c r="AE287" s="57" t="s">
        <v>161</v>
      </c>
      <c r="AF287" s="57" t="s">
        <v>161</v>
      </c>
      <c r="AG287" s="57" t="s">
        <v>161</v>
      </c>
      <c r="AH287" s="57" t="s">
        <v>161</v>
      </c>
      <c r="AI287" s="57" t="s">
        <v>161</v>
      </c>
      <c r="AJ287" s="57" t="s">
        <v>161</v>
      </c>
      <c r="AK287" s="57" t="s">
        <v>161</v>
      </c>
      <c r="AL287" s="57" t="s">
        <v>161</v>
      </c>
      <c r="AM287" s="57" t="s">
        <v>161</v>
      </c>
      <c r="AN287" s="57" t="s">
        <v>161</v>
      </c>
      <c r="AO287" s="57" t="s">
        <v>161</v>
      </c>
      <c r="AP287" s="57" t="s">
        <v>161</v>
      </c>
      <c r="AQ287" s="57" t="s">
        <v>161</v>
      </c>
      <c r="AR287" s="57" t="s">
        <v>161</v>
      </c>
      <c r="AS287" s="57" t="s">
        <v>161</v>
      </c>
      <c r="AT287" s="57" t="s">
        <v>161</v>
      </c>
      <c r="AU287" s="57" t="s">
        <v>161</v>
      </c>
      <c r="AV287" s="57" t="s">
        <v>161</v>
      </c>
      <c r="AW287" s="57" t="s">
        <v>161</v>
      </c>
      <c r="AX287" s="57" t="s">
        <v>161</v>
      </c>
      <c r="AY287" s="57" t="s">
        <v>161</v>
      </c>
      <c r="AZ287" s="57" t="s">
        <v>161</v>
      </c>
      <c r="BA287" s="57" t="s">
        <v>161</v>
      </c>
      <c r="BB287" s="57" t="s">
        <v>161</v>
      </c>
      <c r="BC287" s="57" t="s">
        <v>161</v>
      </c>
      <c r="BD287" s="57" t="s">
        <v>161</v>
      </c>
      <c r="BE287" s="57" t="s">
        <v>161</v>
      </c>
      <c r="BF287" s="57" t="s">
        <v>161</v>
      </c>
      <c r="BG287" s="57" t="s">
        <v>161</v>
      </c>
      <c r="BH287" s="57" t="s">
        <v>161</v>
      </c>
      <c r="BI287" s="57" t="s">
        <v>161</v>
      </c>
      <c r="BJ287" s="57" t="s">
        <v>161</v>
      </c>
      <c r="BK287" s="57" t="s">
        <v>161</v>
      </c>
      <c r="BL287" s="57" t="s">
        <v>161</v>
      </c>
      <c r="BM287" s="57" t="s">
        <v>161</v>
      </c>
    </row>
    <row r="288" spans="2:65" x14ac:dyDescent="0.25">
      <c r="B288" t="str">
        <f>+B281</f>
        <v>FABBRICATI</v>
      </c>
      <c r="C288" s="58"/>
      <c r="F288" s="27"/>
      <c r="G288" s="27"/>
      <c r="H288" s="27"/>
      <c r="I288" s="27"/>
      <c r="J288" s="27"/>
      <c r="K288" s="27"/>
      <c r="L288" s="27"/>
      <c r="M288" s="27"/>
      <c r="N288" s="27"/>
      <c r="O288" s="27"/>
      <c r="P288" s="27"/>
      <c r="Q288" s="27"/>
      <c r="R288" s="27"/>
      <c r="S288" s="27"/>
      <c r="T288" s="27"/>
      <c r="U288" s="27"/>
      <c r="V288" s="27">
        <f t="shared" ref="V288:BM293" si="255">+U288+V281</f>
        <v>0</v>
      </c>
      <c r="W288" s="27">
        <f t="shared" si="255"/>
        <v>0</v>
      </c>
      <c r="X288" s="27">
        <f t="shared" si="255"/>
        <v>0</v>
      </c>
      <c r="Y288" s="27">
        <f t="shared" si="255"/>
        <v>0</v>
      </c>
      <c r="Z288" s="27">
        <f t="shared" si="255"/>
        <v>0</v>
      </c>
      <c r="AA288" s="27">
        <f t="shared" si="255"/>
        <v>0</v>
      </c>
      <c r="AB288" s="27">
        <f t="shared" si="255"/>
        <v>0</v>
      </c>
      <c r="AC288" s="27">
        <f t="shared" si="255"/>
        <v>0</v>
      </c>
      <c r="AD288" s="27">
        <f t="shared" si="255"/>
        <v>0</v>
      </c>
      <c r="AE288" s="27">
        <f t="shared" si="255"/>
        <v>0</v>
      </c>
      <c r="AF288" s="27">
        <f t="shared" si="255"/>
        <v>0</v>
      </c>
      <c r="AG288" s="27">
        <f t="shared" si="255"/>
        <v>0</v>
      </c>
      <c r="AH288" s="27">
        <f t="shared" si="255"/>
        <v>0</v>
      </c>
      <c r="AI288" s="27">
        <f t="shared" si="255"/>
        <v>0</v>
      </c>
      <c r="AJ288" s="27">
        <f t="shared" si="255"/>
        <v>0</v>
      </c>
      <c r="AK288" s="27">
        <f t="shared" si="255"/>
        <v>0</v>
      </c>
      <c r="AL288" s="27">
        <f t="shared" si="255"/>
        <v>0</v>
      </c>
      <c r="AM288" s="27">
        <f t="shared" si="255"/>
        <v>0</v>
      </c>
      <c r="AN288" s="27">
        <f t="shared" si="255"/>
        <v>0</v>
      </c>
      <c r="AO288" s="27">
        <f t="shared" si="255"/>
        <v>0</v>
      </c>
      <c r="AP288" s="27">
        <f t="shared" si="255"/>
        <v>0</v>
      </c>
      <c r="AQ288" s="27">
        <f t="shared" si="255"/>
        <v>0</v>
      </c>
      <c r="AR288" s="27">
        <f t="shared" si="255"/>
        <v>0</v>
      </c>
      <c r="AS288" s="27">
        <f t="shared" si="255"/>
        <v>0</v>
      </c>
      <c r="AT288" s="27">
        <f t="shared" si="255"/>
        <v>0</v>
      </c>
      <c r="AU288" s="27">
        <f t="shared" si="255"/>
        <v>0</v>
      </c>
      <c r="AV288" s="27">
        <f t="shared" si="255"/>
        <v>0</v>
      </c>
      <c r="AW288" s="27">
        <f t="shared" si="255"/>
        <v>0</v>
      </c>
      <c r="AX288" s="27">
        <f t="shared" si="255"/>
        <v>0</v>
      </c>
      <c r="AY288" s="27">
        <f t="shared" si="255"/>
        <v>0</v>
      </c>
      <c r="AZ288" s="27">
        <f t="shared" si="255"/>
        <v>0</v>
      </c>
      <c r="BA288" s="27">
        <f t="shared" si="255"/>
        <v>0</v>
      </c>
      <c r="BB288" s="27">
        <f t="shared" si="255"/>
        <v>0</v>
      </c>
      <c r="BC288" s="27">
        <f t="shared" si="255"/>
        <v>0</v>
      </c>
      <c r="BD288" s="27">
        <f t="shared" si="255"/>
        <v>0</v>
      </c>
      <c r="BE288" s="27">
        <f t="shared" si="255"/>
        <v>0</v>
      </c>
      <c r="BF288" s="27">
        <f t="shared" si="255"/>
        <v>0</v>
      </c>
      <c r="BG288" s="27">
        <f t="shared" si="255"/>
        <v>0</v>
      </c>
      <c r="BH288" s="27">
        <f t="shared" si="255"/>
        <v>0</v>
      </c>
      <c r="BI288" s="27">
        <f t="shared" si="255"/>
        <v>0</v>
      </c>
      <c r="BJ288" s="27">
        <f t="shared" si="255"/>
        <v>0</v>
      </c>
      <c r="BK288" s="27">
        <f t="shared" si="255"/>
        <v>0</v>
      </c>
      <c r="BL288" s="27">
        <f t="shared" si="255"/>
        <v>0</v>
      </c>
      <c r="BM288" s="27">
        <f t="shared" si="255"/>
        <v>0</v>
      </c>
    </row>
    <row r="289" spans="2:65" x14ac:dyDescent="0.25">
      <c r="B289" t="str">
        <f t="shared" ref="B289:B292" si="256">+B282</f>
        <v>IMPIANTI E MACCHINARI</v>
      </c>
      <c r="C289" s="58"/>
      <c r="F289" s="27"/>
      <c r="G289" s="27"/>
      <c r="H289" s="27"/>
      <c r="I289" s="27"/>
      <c r="J289" s="27"/>
      <c r="K289" s="27"/>
      <c r="L289" s="27"/>
      <c r="M289" s="27"/>
      <c r="N289" s="27"/>
      <c r="O289" s="27"/>
      <c r="P289" s="27"/>
      <c r="Q289" s="27"/>
      <c r="R289" s="27"/>
      <c r="S289" s="27"/>
      <c r="T289" s="27"/>
      <c r="U289" s="27"/>
      <c r="V289" s="27">
        <f t="shared" si="255"/>
        <v>0</v>
      </c>
      <c r="W289" s="27">
        <f t="shared" si="255"/>
        <v>0</v>
      </c>
      <c r="X289" s="27">
        <f t="shared" si="255"/>
        <v>0</v>
      </c>
      <c r="Y289" s="27">
        <f t="shared" si="255"/>
        <v>0</v>
      </c>
      <c r="Z289" s="27">
        <f t="shared" si="255"/>
        <v>0</v>
      </c>
      <c r="AA289" s="27">
        <f t="shared" si="255"/>
        <v>0</v>
      </c>
      <c r="AB289" s="27">
        <f t="shared" si="255"/>
        <v>0</v>
      </c>
      <c r="AC289" s="27">
        <f t="shared" si="255"/>
        <v>0</v>
      </c>
      <c r="AD289" s="27">
        <f t="shared" si="255"/>
        <v>0</v>
      </c>
      <c r="AE289" s="27">
        <f t="shared" si="255"/>
        <v>0</v>
      </c>
      <c r="AF289" s="27">
        <f t="shared" si="255"/>
        <v>0</v>
      </c>
      <c r="AG289" s="27">
        <f t="shared" si="255"/>
        <v>0</v>
      </c>
      <c r="AH289" s="27">
        <f t="shared" si="255"/>
        <v>0</v>
      </c>
      <c r="AI289" s="27">
        <f t="shared" si="255"/>
        <v>0</v>
      </c>
      <c r="AJ289" s="27">
        <f t="shared" si="255"/>
        <v>0</v>
      </c>
      <c r="AK289" s="27">
        <f t="shared" si="255"/>
        <v>0</v>
      </c>
      <c r="AL289" s="27">
        <f t="shared" si="255"/>
        <v>0</v>
      </c>
      <c r="AM289" s="27">
        <f t="shared" si="255"/>
        <v>0</v>
      </c>
      <c r="AN289" s="27">
        <f t="shared" si="255"/>
        <v>0</v>
      </c>
      <c r="AO289" s="27">
        <f t="shared" si="255"/>
        <v>0</v>
      </c>
      <c r="AP289" s="27">
        <f t="shared" si="255"/>
        <v>0</v>
      </c>
      <c r="AQ289" s="27">
        <f t="shared" si="255"/>
        <v>0</v>
      </c>
      <c r="AR289" s="27">
        <f t="shared" si="255"/>
        <v>0</v>
      </c>
      <c r="AS289" s="27">
        <f t="shared" si="255"/>
        <v>0</v>
      </c>
      <c r="AT289" s="27">
        <f t="shared" si="255"/>
        <v>0</v>
      </c>
      <c r="AU289" s="27">
        <f t="shared" si="255"/>
        <v>0</v>
      </c>
      <c r="AV289" s="27">
        <f t="shared" si="255"/>
        <v>0</v>
      </c>
      <c r="AW289" s="27">
        <f t="shared" si="255"/>
        <v>0</v>
      </c>
      <c r="AX289" s="27">
        <f t="shared" si="255"/>
        <v>0</v>
      </c>
      <c r="AY289" s="27">
        <f t="shared" si="255"/>
        <v>0</v>
      </c>
      <c r="AZ289" s="27">
        <f t="shared" si="255"/>
        <v>0</v>
      </c>
      <c r="BA289" s="27">
        <f t="shared" si="255"/>
        <v>0</v>
      </c>
      <c r="BB289" s="27">
        <f t="shared" si="255"/>
        <v>0</v>
      </c>
      <c r="BC289" s="27">
        <f t="shared" si="255"/>
        <v>0</v>
      </c>
      <c r="BD289" s="27">
        <f t="shared" si="255"/>
        <v>0</v>
      </c>
      <c r="BE289" s="27">
        <f t="shared" si="255"/>
        <v>0</v>
      </c>
      <c r="BF289" s="27">
        <f t="shared" si="255"/>
        <v>0</v>
      </c>
      <c r="BG289" s="27">
        <f t="shared" si="255"/>
        <v>0</v>
      </c>
      <c r="BH289" s="27">
        <f t="shared" si="255"/>
        <v>0</v>
      </c>
      <c r="BI289" s="27">
        <f t="shared" si="255"/>
        <v>0</v>
      </c>
      <c r="BJ289" s="27">
        <f t="shared" si="255"/>
        <v>0</v>
      </c>
      <c r="BK289" s="27">
        <f t="shared" si="255"/>
        <v>0</v>
      </c>
      <c r="BL289" s="27">
        <f t="shared" si="255"/>
        <v>0</v>
      </c>
      <c r="BM289" s="27">
        <f t="shared" si="255"/>
        <v>0</v>
      </c>
    </row>
    <row r="290" spans="2:65" x14ac:dyDescent="0.25">
      <c r="B290" t="str">
        <f t="shared" si="256"/>
        <v>ATTREZZATURE IND.LI E COMM.LI</v>
      </c>
      <c r="C290" s="58"/>
      <c r="F290" s="27"/>
      <c r="G290" s="27"/>
      <c r="H290" s="27"/>
      <c r="I290" s="27"/>
      <c r="J290" s="27"/>
      <c r="K290" s="27"/>
      <c r="L290" s="27"/>
      <c r="M290" s="27"/>
      <c r="N290" s="27"/>
      <c r="O290" s="27"/>
      <c r="P290" s="27"/>
      <c r="Q290" s="27"/>
      <c r="R290" s="27"/>
      <c r="S290" s="27"/>
      <c r="T290" s="27"/>
      <c r="U290" s="27"/>
      <c r="V290" s="27">
        <f t="shared" si="255"/>
        <v>0</v>
      </c>
      <c r="W290" s="27">
        <f t="shared" si="255"/>
        <v>0</v>
      </c>
      <c r="X290" s="27">
        <f t="shared" si="255"/>
        <v>0</v>
      </c>
      <c r="Y290" s="27">
        <f t="shared" si="255"/>
        <v>0</v>
      </c>
      <c r="Z290" s="27">
        <f t="shared" si="255"/>
        <v>0</v>
      </c>
      <c r="AA290" s="27">
        <f t="shared" si="255"/>
        <v>0</v>
      </c>
      <c r="AB290" s="27">
        <f t="shared" si="255"/>
        <v>0</v>
      </c>
      <c r="AC290" s="27">
        <f t="shared" si="255"/>
        <v>0</v>
      </c>
      <c r="AD290" s="27">
        <f t="shared" si="255"/>
        <v>0</v>
      </c>
      <c r="AE290" s="27">
        <f t="shared" si="255"/>
        <v>0</v>
      </c>
      <c r="AF290" s="27">
        <f t="shared" si="255"/>
        <v>0</v>
      </c>
      <c r="AG290" s="27">
        <f t="shared" si="255"/>
        <v>0</v>
      </c>
      <c r="AH290" s="27">
        <f t="shared" si="255"/>
        <v>0</v>
      </c>
      <c r="AI290" s="27">
        <f t="shared" si="255"/>
        <v>0</v>
      </c>
      <c r="AJ290" s="27">
        <f t="shared" si="255"/>
        <v>0</v>
      </c>
      <c r="AK290" s="27">
        <f t="shared" si="255"/>
        <v>0</v>
      </c>
      <c r="AL290" s="27">
        <f t="shared" si="255"/>
        <v>0</v>
      </c>
      <c r="AM290" s="27">
        <f t="shared" si="255"/>
        <v>0</v>
      </c>
      <c r="AN290" s="27">
        <f t="shared" si="255"/>
        <v>0</v>
      </c>
      <c r="AO290" s="27">
        <f t="shared" si="255"/>
        <v>0</v>
      </c>
      <c r="AP290" s="27">
        <f t="shared" si="255"/>
        <v>0</v>
      </c>
      <c r="AQ290" s="27">
        <f t="shared" si="255"/>
        <v>0</v>
      </c>
      <c r="AR290" s="27">
        <f t="shared" si="255"/>
        <v>0</v>
      </c>
      <c r="AS290" s="27">
        <f t="shared" si="255"/>
        <v>0</v>
      </c>
      <c r="AT290" s="27">
        <f t="shared" si="255"/>
        <v>0</v>
      </c>
      <c r="AU290" s="27">
        <f t="shared" si="255"/>
        <v>0</v>
      </c>
      <c r="AV290" s="27">
        <f t="shared" si="255"/>
        <v>0</v>
      </c>
      <c r="AW290" s="27">
        <f t="shared" si="255"/>
        <v>0</v>
      </c>
      <c r="AX290" s="27">
        <f t="shared" si="255"/>
        <v>0</v>
      </c>
      <c r="AY290" s="27">
        <f t="shared" si="255"/>
        <v>0</v>
      </c>
      <c r="AZ290" s="27">
        <f t="shared" si="255"/>
        <v>0</v>
      </c>
      <c r="BA290" s="27">
        <f t="shared" si="255"/>
        <v>0</v>
      </c>
      <c r="BB290" s="27">
        <f t="shared" si="255"/>
        <v>0</v>
      </c>
      <c r="BC290" s="27">
        <f t="shared" si="255"/>
        <v>0</v>
      </c>
      <c r="BD290" s="27">
        <f t="shared" si="255"/>
        <v>0</v>
      </c>
      <c r="BE290" s="27">
        <f t="shared" si="255"/>
        <v>0</v>
      </c>
      <c r="BF290" s="27">
        <f t="shared" si="255"/>
        <v>0</v>
      </c>
      <c r="BG290" s="27">
        <f t="shared" si="255"/>
        <v>0</v>
      </c>
      <c r="BH290" s="27">
        <f t="shared" si="255"/>
        <v>0</v>
      </c>
      <c r="BI290" s="27">
        <f t="shared" si="255"/>
        <v>0</v>
      </c>
      <c r="BJ290" s="27">
        <f t="shared" si="255"/>
        <v>0</v>
      </c>
      <c r="BK290" s="27">
        <f t="shared" si="255"/>
        <v>0</v>
      </c>
      <c r="BL290" s="27">
        <f t="shared" si="255"/>
        <v>0</v>
      </c>
      <c r="BM290" s="27">
        <f t="shared" si="255"/>
        <v>0</v>
      </c>
    </row>
    <row r="291" spans="2:65" x14ac:dyDescent="0.25">
      <c r="B291" t="str">
        <f t="shared" si="256"/>
        <v>COSTI D'IMPIANTO E AMPLIAMENTO</v>
      </c>
      <c r="C291" s="58"/>
      <c r="F291" s="27"/>
      <c r="G291" s="27"/>
      <c r="H291" s="27"/>
      <c r="I291" s="27"/>
      <c r="J291" s="27"/>
      <c r="K291" s="27"/>
      <c r="L291" s="27"/>
      <c r="M291" s="27"/>
      <c r="N291" s="27"/>
      <c r="O291" s="27"/>
      <c r="P291" s="27"/>
      <c r="Q291" s="27"/>
      <c r="R291" s="27"/>
      <c r="S291" s="27"/>
      <c r="T291" s="27"/>
      <c r="U291" s="27"/>
      <c r="V291" s="27">
        <f t="shared" si="255"/>
        <v>0</v>
      </c>
      <c r="W291" s="27">
        <f t="shared" si="255"/>
        <v>0</v>
      </c>
      <c r="X291" s="27">
        <f t="shared" si="255"/>
        <v>0</v>
      </c>
      <c r="Y291" s="27">
        <f t="shared" si="255"/>
        <v>0</v>
      </c>
      <c r="Z291" s="27">
        <f t="shared" si="255"/>
        <v>0</v>
      </c>
      <c r="AA291" s="27">
        <f t="shared" si="255"/>
        <v>0</v>
      </c>
      <c r="AB291" s="27">
        <f t="shared" si="255"/>
        <v>0</v>
      </c>
      <c r="AC291" s="27">
        <f t="shared" si="255"/>
        <v>0</v>
      </c>
      <c r="AD291" s="27">
        <f t="shared" si="255"/>
        <v>0</v>
      </c>
      <c r="AE291" s="27">
        <f t="shared" si="255"/>
        <v>0</v>
      </c>
      <c r="AF291" s="27">
        <f t="shared" si="255"/>
        <v>0</v>
      </c>
      <c r="AG291" s="27">
        <f t="shared" si="255"/>
        <v>0</v>
      </c>
      <c r="AH291" s="27">
        <f t="shared" si="255"/>
        <v>0</v>
      </c>
      <c r="AI291" s="27">
        <f t="shared" si="255"/>
        <v>0</v>
      </c>
      <c r="AJ291" s="27">
        <f t="shared" si="255"/>
        <v>0</v>
      </c>
      <c r="AK291" s="27">
        <f t="shared" si="255"/>
        <v>0</v>
      </c>
      <c r="AL291" s="27">
        <f t="shared" si="255"/>
        <v>0</v>
      </c>
      <c r="AM291" s="27">
        <f t="shared" si="255"/>
        <v>0</v>
      </c>
      <c r="AN291" s="27">
        <f t="shared" si="255"/>
        <v>0</v>
      </c>
      <c r="AO291" s="27">
        <f t="shared" si="255"/>
        <v>0</v>
      </c>
      <c r="AP291" s="27">
        <f t="shared" si="255"/>
        <v>0</v>
      </c>
      <c r="AQ291" s="27">
        <f t="shared" si="255"/>
        <v>0</v>
      </c>
      <c r="AR291" s="27">
        <f t="shared" si="255"/>
        <v>0</v>
      </c>
      <c r="AS291" s="27">
        <f t="shared" si="255"/>
        <v>0</v>
      </c>
      <c r="AT291" s="27">
        <f t="shared" si="255"/>
        <v>0</v>
      </c>
      <c r="AU291" s="27">
        <f t="shared" si="255"/>
        <v>0</v>
      </c>
      <c r="AV291" s="27">
        <f t="shared" si="255"/>
        <v>0</v>
      </c>
      <c r="AW291" s="27">
        <f t="shared" si="255"/>
        <v>0</v>
      </c>
      <c r="AX291" s="27">
        <f t="shared" si="255"/>
        <v>0</v>
      </c>
      <c r="AY291" s="27">
        <f t="shared" si="255"/>
        <v>0</v>
      </c>
      <c r="AZ291" s="27">
        <f t="shared" si="255"/>
        <v>0</v>
      </c>
      <c r="BA291" s="27">
        <f t="shared" si="255"/>
        <v>0</v>
      </c>
      <c r="BB291" s="27">
        <f t="shared" si="255"/>
        <v>0</v>
      </c>
      <c r="BC291" s="27">
        <f t="shared" si="255"/>
        <v>0</v>
      </c>
      <c r="BD291" s="27">
        <f t="shared" si="255"/>
        <v>0</v>
      </c>
      <c r="BE291" s="27">
        <f t="shared" si="255"/>
        <v>0</v>
      </c>
      <c r="BF291" s="27">
        <f t="shared" si="255"/>
        <v>0</v>
      </c>
      <c r="BG291" s="27">
        <f t="shared" si="255"/>
        <v>0</v>
      </c>
      <c r="BH291" s="27">
        <f t="shared" si="255"/>
        <v>0</v>
      </c>
      <c r="BI291" s="27">
        <f t="shared" si="255"/>
        <v>0</v>
      </c>
      <c r="BJ291" s="27">
        <f t="shared" si="255"/>
        <v>0</v>
      </c>
      <c r="BK291" s="27">
        <f t="shared" si="255"/>
        <v>0</v>
      </c>
      <c r="BL291" s="27">
        <f t="shared" si="255"/>
        <v>0</v>
      </c>
      <c r="BM291" s="27">
        <f t="shared" si="255"/>
        <v>0</v>
      </c>
    </row>
    <row r="292" spans="2:65" x14ac:dyDescent="0.25">
      <c r="B292" t="str">
        <f t="shared" si="256"/>
        <v>FEE D'INGRESSO</v>
      </c>
      <c r="C292" s="58"/>
      <c r="F292" s="27"/>
      <c r="G292" s="27"/>
      <c r="H292" s="27"/>
      <c r="I292" s="27"/>
      <c r="J292" s="27"/>
      <c r="K292" s="27"/>
      <c r="L292" s="27"/>
      <c r="M292" s="27"/>
      <c r="N292" s="27"/>
      <c r="O292" s="27"/>
      <c r="P292" s="27"/>
      <c r="Q292" s="27"/>
      <c r="R292" s="27"/>
      <c r="S292" s="27"/>
      <c r="T292" s="27"/>
      <c r="U292" s="27"/>
      <c r="V292" s="27">
        <f t="shared" si="255"/>
        <v>0</v>
      </c>
      <c r="W292" s="27">
        <f t="shared" si="255"/>
        <v>0</v>
      </c>
      <c r="X292" s="27">
        <f t="shared" si="255"/>
        <v>0</v>
      </c>
      <c r="Y292" s="27">
        <f t="shared" si="255"/>
        <v>0</v>
      </c>
      <c r="Z292" s="27">
        <f t="shared" si="255"/>
        <v>0</v>
      </c>
      <c r="AA292" s="27">
        <f t="shared" si="255"/>
        <v>0</v>
      </c>
      <c r="AB292" s="27">
        <f t="shared" si="255"/>
        <v>0</v>
      </c>
      <c r="AC292" s="27">
        <f t="shared" si="255"/>
        <v>0</v>
      </c>
      <c r="AD292" s="27">
        <f t="shared" si="255"/>
        <v>0</v>
      </c>
      <c r="AE292" s="27">
        <f t="shared" si="255"/>
        <v>0</v>
      </c>
      <c r="AF292" s="27">
        <f t="shared" si="255"/>
        <v>0</v>
      </c>
      <c r="AG292" s="27">
        <f t="shared" si="255"/>
        <v>0</v>
      </c>
      <c r="AH292" s="27">
        <f t="shared" si="255"/>
        <v>0</v>
      </c>
      <c r="AI292" s="27">
        <f t="shared" si="255"/>
        <v>0</v>
      </c>
      <c r="AJ292" s="27">
        <f t="shared" si="255"/>
        <v>0</v>
      </c>
      <c r="AK292" s="27">
        <f t="shared" si="255"/>
        <v>0</v>
      </c>
      <c r="AL292" s="27">
        <f t="shared" si="255"/>
        <v>0</v>
      </c>
      <c r="AM292" s="27">
        <f t="shared" si="255"/>
        <v>0</v>
      </c>
      <c r="AN292" s="27">
        <f t="shared" si="255"/>
        <v>0</v>
      </c>
      <c r="AO292" s="27">
        <f t="shared" si="255"/>
        <v>0</v>
      </c>
      <c r="AP292" s="27">
        <f t="shared" si="255"/>
        <v>0</v>
      </c>
      <c r="AQ292" s="27">
        <f t="shared" si="255"/>
        <v>0</v>
      </c>
      <c r="AR292" s="27">
        <f t="shared" si="255"/>
        <v>0</v>
      </c>
      <c r="AS292" s="27">
        <f t="shared" si="255"/>
        <v>0</v>
      </c>
      <c r="AT292" s="27">
        <f t="shared" si="255"/>
        <v>0</v>
      </c>
      <c r="AU292" s="27">
        <f t="shared" si="255"/>
        <v>0</v>
      </c>
      <c r="AV292" s="27">
        <f t="shared" si="255"/>
        <v>0</v>
      </c>
      <c r="AW292" s="27">
        <f t="shared" si="255"/>
        <v>0</v>
      </c>
      <c r="AX292" s="27">
        <f t="shared" si="255"/>
        <v>0</v>
      </c>
      <c r="AY292" s="27">
        <f t="shared" si="255"/>
        <v>0</v>
      </c>
      <c r="AZ292" s="27">
        <f t="shared" si="255"/>
        <v>0</v>
      </c>
      <c r="BA292" s="27">
        <f t="shared" si="255"/>
        <v>0</v>
      </c>
      <c r="BB292" s="27">
        <f t="shared" si="255"/>
        <v>0</v>
      </c>
      <c r="BC292" s="27">
        <f t="shared" si="255"/>
        <v>0</v>
      </c>
      <c r="BD292" s="27">
        <f t="shared" si="255"/>
        <v>0</v>
      </c>
      <c r="BE292" s="27">
        <f t="shared" si="255"/>
        <v>0</v>
      </c>
      <c r="BF292" s="27">
        <f t="shared" si="255"/>
        <v>0</v>
      </c>
      <c r="BG292" s="27">
        <f t="shared" si="255"/>
        <v>0</v>
      </c>
      <c r="BH292" s="27">
        <f t="shared" si="255"/>
        <v>0</v>
      </c>
      <c r="BI292" s="27">
        <f t="shared" si="255"/>
        <v>0</v>
      </c>
      <c r="BJ292" s="27">
        <f t="shared" si="255"/>
        <v>0</v>
      </c>
      <c r="BK292" s="27">
        <f t="shared" si="255"/>
        <v>0</v>
      </c>
      <c r="BL292" s="27">
        <f t="shared" si="255"/>
        <v>0</v>
      </c>
      <c r="BM292" s="27">
        <f t="shared" si="255"/>
        <v>0</v>
      </c>
    </row>
    <row r="293" spans="2:65" x14ac:dyDescent="0.25">
      <c r="B293" t="str">
        <f>+B286</f>
        <v>ALTRE IMM.NI IMMATERIALI</v>
      </c>
      <c r="C293" s="58"/>
      <c r="F293" s="27"/>
      <c r="G293" s="27"/>
      <c r="H293" s="27"/>
      <c r="I293" s="27"/>
      <c r="J293" s="27"/>
      <c r="K293" s="27"/>
      <c r="L293" s="27"/>
      <c r="M293" s="27"/>
      <c r="N293" s="27"/>
      <c r="O293" s="27"/>
      <c r="P293" s="27"/>
      <c r="Q293" s="27"/>
      <c r="R293" s="27"/>
      <c r="S293" s="27"/>
      <c r="T293" s="27"/>
      <c r="U293" s="27"/>
      <c r="V293" s="27">
        <f t="shared" si="255"/>
        <v>0</v>
      </c>
      <c r="W293" s="27">
        <f t="shared" si="255"/>
        <v>0</v>
      </c>
      <c r="X293" s="27">
        <f t="shared" si="255"/>
        <v>0</v>
      </c>
      <c r="Y293" s="27">
        <f t="shared" si="255"/>
        <v>0</v>
      </c>
      <c r="Z293" s="27">
        <f t="shared" si="255"/>
        <v>0</v>
      </c>
      <c r="AA293" s="27">
        <f t="shared" si="255"/>
        <v>0</v>
      </c>
      <c r="AB293" s="27">
        <f t="shared" si="255"/>
        <v>0</v>
      </c>
      <c r="AC293" s="27">
        <f t="shared" si="255"/>
        <v>0</v>
      </c>
      <c r="AD293" s="27">
        <f t="shared" si="255"/>
        <v>0</v>
      </c>
      <c r="AE293" s="27">
        <f t="shared" si="255"/>
        <v>0</v>
      </c>
      <c r="AF293" s="27">
        <f t="shared" si="255"/>
        <v>0</v>
      </c>
      <c r="AG293" s="27">
        <f t="shared" si="255"/>
        <v>0</v>
      </c>
      <c r="AH293" s="27">
        <f t="shared" si="255"/>
        <v>0</v>
      </c>
      <c r="AI293" s="27">
        <f t="shared" si="255"/>
        <v>0</v>
      </c>
      <c r="AJ293" s="27">
        <f t="shared" si="255"/>
        <v>0</v>
      </c>
      <c r="AK293" s="27">
        <f t="shared" si="255"/>
        <v>0</v>
      </c>
      <c r="AL293" s="27">
        <f t="shared" si="255"/>
        <v>0</v>
      </c>
      <c r="AM293" s="27">
        <f t="shared" si="255"/>
        <v>0</v>
      </c>
      <c r="AN293" s="27">
        <f t="shared" si="255"/>
        <v>0</v>
      </c>
      <c r="AO293" s="27">
        <f t="shared" si="255"/>
        <v>0</v>
      </c>
      <c r="AP293" s="27">
        <f t="shared" si="255"/>
        <v>0</v>
      </c>
      <c r="AQ293" s="27">
        <f t="shared" si="255"/>
        <v>0</v>
      </c>
      <c r="AR293" s="27">
        <f t="shared" si="255"/>
        <v>0</v>
      </c>
      <c r="AS293" s="27">
        <f t="shared" si="255"/>
        <v>0</v>
      </c>
      <c r="AT293" s="27">
        <f t="shared" si="255"/>
        <v>0</v>
      </c>
      <c r="AU293" s="27">
        <f t="shared" si="255"/>
        <v>0</v>
      </c>
      <c r="AV293" s="27">
        <f t="shared" si="255"/>
        <v>0</v>
      </c>
      <c r="AW293" s="27">
        <f t="shared" si="255"/>
        <v>0</v>
      </c>
      <c r="AX293" s="27">
        <f t="shared" si="255"/>
        <v>0</v>
      </c>
      <c r="AY293" s="27">
        <f t="shared" si="255"/>
        <v>0</v>
      </c>
      <c r="AZ293" s="27">
        <f t="shared" si="255"/>
        <v>0</v>
      </c>
      <c r="BA293" s="27">
        <f t="shared" si="255"/>
        <v>0</v>
      </c>
      <c r="BB293" s="27">
        <f t="shared" si="255"/>
        <v>0</v>
      </c>
      <c r="BC293" s="27">
        <f t="shared" si="255"/>
        <v>0</v>
      </c>
      <c r="BD293" s="27">
        <f t="shared" si="255"/>
        <v>0</v>
      </c>
      <c r="BE293" s="27">
        <f t="shared" ref="BE293:BM293" si="257">+BD293+BE286</f>
        <v>0</v>
      </c>
      <c r="BF293" s="27">
        <f t="shared" si="257"/>
        <v>0</v>
      </c>
      <c r="BG293" s="27">
        <f t="shared" si="257"/>
        <v>0</v>
      </c>
      <c r="BH293" s="27">
        <f t="shared" si="257"/>
        <v>0</v>
      </c>
      <c r="BI293" s="27">
        <f t="shared" si="257"/>
        <v>0</v>
      </c>
      <c r="BJ293" s="27">
        <f t="shared" si="257"/>
        <v>0</v>
      </c>
      <c r="BK293" s="27">
        <f t="shared" si="257"/>
        <v>0</v>
      </c>
      <c r="BL293" s="27">
        <f t="shared" si="257"/>
        <v>0</v>
      </c>
      <c r="BM293" s="27">
        <f t="shared" si="257"/>
        <v>0</v>
      </c>
    </row>
    <row r="295" spans="2:65" ht="30" x14ac:dyDescent="0.25">
      <c r="C295" s="57" t="s">
        <v>159</v>
      </c>
      <c r="F295" s="57" t="s">
        <v>160</v>
      </c>
      <c r="G295" s="57" t="s">
        <v>160</v>
      </c>
      <c r="H295" s="57" t="s">
        <v>160</v>
      </c>
      <c r="I295" s="57" t="s">
        <v>160</v>
      </c>
      <c r="J295" s="57" t="s">
        <v>160</v>
      </c>
      <c r="K295" s="57" t="s">
        <v>160</v>
      </c>
      <c r="L295" s="57" t="s">
        <v>160</v>
      </c>
      <c r="M295" s="57" t="s">
        <v>160</v>
      </c>
      <c r="N295" s="57" t="s">
        <v>160</v>
      </c>
      <c r="O295" s="57" t="s">
        <v>160</v>
      </c>
      <c r="P295" s="57" t="s">
        <v>160</v>
      </c>
      <c r="Q295" s="57" t="s">
        <v>160</v>
      </c>
      <c r="R295" s="57" t="s">
        <v>160</v>
      </c>
      <c r="S295" s="57" t="s">
        <v>160</v>
      </c>
      <c r="T295" s="57" t="s">
        <v>160</v>
      </c>
      <c r="U295" s="57" t="s">
        <v>160</v>
      </c>
      <c r="V295" s="57" t="s">
        <v>160</v>
      </c>
      <c r="W295" s="57" t="s">
        <v>160</v>
      </c>
      <c r="X295" s="57" t="s">
        <v>160</v>
      </c>
      <c r="Y295" s="57" t="s">
        <v>160</v>
      </c>
      <c r="Z295" s="57" t="s">
        <v>160</v>
      </c>
      <c r="AA295" s="57" t="s">
        <v>160</v>
      </c>
      <c r="AB295" s="57" t="s">
        <v>160</v>
      </c>
      <c r="AC295" s="57" t="s">
        <v>160</v>
      </c>
      <c r="AD295" s="57" t="s">
        <v>160</v>
      </c>
      <c r="AE295" s="57" t="s">
        <v>160</v>
      </c>
      <c r="AF295" s="57" t="s">
        <v>160</v>
      </c>
      <c r="AG295" s="57" t="s">
        <v>160</v>
      </c>
      <c r="AH295" s="57" t="s">
        <v>160</v>
      </c>
      <c r="AI295" s="57" t="s">
        <v>160</v>
      </c>
      <c r="AJ295" s="57" t="s">
        <v>160</v>
      </c>
      <c r="AK295" s="57" t="s">
        <v>160</v>
      </c>
      <c r="AL295" s="57" t="s">
        <v>160</v>
      </c>
      <c r="AM295" s="57" t="s">
        <v>160</v>
      </c>
      <c r="AN295" s="57" t="s">
        <v>160</v>
      </c>
      <c r="AO295" s="57" t="s">
        <v>160</v>
      </c>
      <c r="AP295" s="57" t="s">
        <v>160</v>
      </c>
      <c r="AQ295" s="57" t="s">
        <v>160</v>
      </c>
      <c r="AR295" s="57" t="s">
        <v>160</v>
      </c>
      <c r="AS295" s="57" t="s">
        <v>160</v>
      </c>
      <c r="AT295" s="57" t="s">
        <v>160</v>
      </c>
      <c r="AU295" s="57" t="s">
        <v>160</v>
      </c>
      <c r="AV295" s="57" t="s">
        <v>160</v>
      </c>
      <c r="AW295" s="57" t="s">
        <v>160</v>
      </c>
      <c r="AX295" s="57" t="s">
        <v>160</v>
      </c>
      <c r="AY295" s="57" t="s">
        <v>160</v>
      </c>
      <c r="AZ295" s="57" t="s">
        <v>160</v>
      </c>
      <c r="BA295" s="57" t="s">
        <v>160</v>
      </c>
      <c r="BB295" s="57" t="s">
        <v>160</v>
      </c>
      <c r="BC295" s="57" t="s">
        <v>160</v>
      </c>
      <c r="BD295" s="57" t="s">
        <v>160</v>
      </c>
      <c r="BE295" s="57" t="s">
        <v>160</v>
      </c>
      <c r="BF295" s="57" t="s">
        <v>160</v>
      </c>
      <c r="BG295" s="57" t="s">
        <v>160</v>
      </c>
      <c r="BH295" s="57" t="s">
        <v>160</v>
      </c>
      <c r="BI295" s="57" t="s">
        <v>160</v>
      </c>
      <c r="BJ295" s="57" t="s">
        <v>160</v>
      </c>
      <c r="BK295" s="57" t="s">
        <v>160</v>
      </c>
      <c r="BL295" s="57" t="s">
        <v>160</v>
      </c>
      <c r="BM295" s="57" t="s">
        <v>160</v>
      </c>
    </row>
    <row r="296" spans="2:65" x14ac:dyDescent="0.25">
      <c r="B296" t="str">
        <f>+B281</f>
        <v>FABBRICATI</v>
      </c>
      <c r="C296" s="58">
        <f>+C281</f>
        <v>0.25</v>
      </c>
      <c r="F296" s="27"/>
      <c r="G296" s="27"/>
      <c r="H296" s="27"/>
      <c r="I296" s="27"/>
      <c r="J296" s="27"/>
      <c r="K296" s="27"/>
      <c r="L296" s="27"/>
      <c r="M296" s="27"/>
      <c r="N296" s="27"/>
      <c r="O296" s="27"/>
      <c r="P296" s="27"/>
      <c r="Q296" s="27"/>
      <c r="R296" s="27"/>
      <c r="S296" s="27"/>
      <c r="T296" s="27"/>
      <c r="U296" s="27"/>
      <c r="V296" s="27"/>
      <c r="W296" s="27">
        <f>+IF(V303=$W$5,0,1)*(SUM($W$5)*$C296)/12</f>
        <v>0</v>
      </c>
      <c r="X296" s="27">
        <f t="shared" ref="X296:BM296" si="258">+IF(W303=$W$5,0,1)*(SUM($W$5)*$C296)/12</f>
        <v>0</v>
      </c>
      <c r="Y296" s="27">
        <f t="shared" si="258"/>
        <v>0</v>
      </c>
      <c r="Z296" s="27">
        <f t="shared" si="258"/>
        <v>0</v>
      </c>
      <c r="AA296" s="27">
        <f t="shared" si="258"/>
        <v>0</v>
      </c>
      <c r="AB296" s="27">
        <f t="shared" si="258"/>
        <v>0</v>
      </c>
      <c r="AC296" s="27">
        <f t="shared" si="258"/>
        <v>0</v>
      </c>
      <c r="AD296" s="27">
        <f t="shared" si="258"/>
        <v>0</v>
      </c>
      <c r="AE296" s="27">
        <f t="shared" si="258"/>
        <v>0</v>
      </c>
      <c r="AF296" s="27">
        <f t="shared" si="258"/>
        <v>0</v>
      </c>
      <c r="AG296" s="27">
        <f t="shared" si="258"/>
        <v>0</v>
      </c>
      <c r="AH296" s="27">
        <f t="shared" si="258"/>
        <v>0</v>
      </c>
      <c r="AI296" s="27">
        <f t="shared" si="258"/>
        <v>0</v>
      </c>
      <c r="AJ296" s="27">
        <f t="shared" si="258"/>
        <v>0</v>
      </c>
      <c r="AK296" s="27">
        <f t="shared" si="258"/>
        <v>0</v>
      </c>
      <c r="AL296" s="27">
        <f t="shared" si="258"/>
        <v>0</v>
      </c>
      <c r="AM296" s="27">
        <f t="shared" si="258"/>
        <v>0</v>
      </c>
      <c r="AN296" s="27">
        <f t="shared" si="258"/>
        <v>0</v>
      </c>
      <c r="AO296" s="27">
        <f t="shared" si="258"/>
        <v>0</v>
      </c>
      <c r="AP296" s="27">
        <f t="shared" si="258"/>
        <v>0</v>
      </c>
      <c r="AQ296" s="27">
        <f t="shared" si="258"/>
        <v>0</v>
      </c>
      <c r="AR296" s="27">
        <f t="shared" si="258"/>
        <v>0</v>
      </c>
      <c r="AS296" s="27">
        <f t="shared" si="258"/>
        <v>0</v>
      </c>
      <c r="AT296" s="27">
        <f t="shared" si="258"/>
        <v>0</v>
      </c>
      <c r="AU296" s="27">
        <f t="shared" si="258"/>
        <v>0</v>
      </c>
      <c r="AV296" s="27">
        <f t="shared" si="258"/>
        <v>0</v>
      </c>
      <c r="AW296" s="27">
        <f t="shared" si="258"/>
        <v>0</v>
      </c>
      <c r="AX296" s="27">
        <f t="shared" si="258"/>
        <v>0</v>
      </c>
      <c r="AY296" s="27">
        <f t="shared" si="258"/>
        <v>0</v>
      </c>
      <c r="AZ296" s="27">
        <f t="shared" si="258"/>
        <v>0</v>
      </c>
      <c r="BA296" s="27">
        <f t="shared" si="258"/>
        <v>0</v>
      </c>
      <c r="BB296" s="27">
        <f t="shared" si="258"/>
        <v>0</v>
      </c>
      <c r="BC296" s="27">
        <f t="shared" si="258"/>
        <v>0</v>
      </c>
      <c r="BD296" s="27">
        <f t="shared" si="258"/>
        <v>0</v>
      </c>
      <c r="BE296" s="27">
        <f t="shared" si="258"/>
        <v>0</v>
      </c>
      <c r="BF296" s="27">
        <f t="shared" si="258"/>
        <v>0</v>
      </c>
      <c r="BG296" s="27">
        <f t="shared" si="258"/>
        <v>0</v>
      </c>
      <c r="BH296" s="27">
        <f t="shared" si="258"/>
        <v>0</v>
      </c>
      <c r="BI296" s="27">
        <f t="shared" si="258"/>
        <v>0</v>
      </c>
      <c r="BJ296" s="27">
        <f t="shared" si="258"/>
        <v>0</v>
      </c>
      <c r="BK296" s="27">
        <f t="shared" si="258"/>
        <v>0</v>
      </c>
      <c r="BL296" s="27">
        <f t="shared" si="258"/>
        <v>0</v>
      </c>
      <c r="BM296" s="27">
        <f t="shared" si="258"/>
        <v>0</v>
      </c>
    </row>
    <row r="297" spans="2:65" x14ac:dyDescent="0.25">
      <c r="B297" t="str">
        <f t="shared" ref="B297:C301" si="259">+B282</f>
        <v>IMPIANTI E MACCHINARI</v>
      </c>
      <c r="C297" s="58">
        <f t="shared" si="259"/>
        <v>0.1</v>
      </c>
      <c r="F297" s="27"/>
      <c r="G297" s="27"/>
      <c r="H297" s="27"/>
      <c r="I297" s="27"/>
      <c r="J297" s="27"/>
      <c r="K297" s="27"/>
      <c r="L297" s="27"/>
      <c r="M297" s="27"/>
      <c r="N297" s="27"/>
      <c r="O297" s="27"/>
      <c r="P297" s="27"/>
      <c r="Q297" s="27"/>
      <c r="R297" s="27"/>
      <c r="S297" s="27"/>
      <c r="T297" s="27"/>
      <c r="U297" s="27"/>
      <c r="V297" s="27"/>
      <c r="W297" s="27">
        <f>+IF(V304=$W$6,0,1)*(SUM($W$6)*$C297)/12</f>
        <v>0</v>
      </c>
      <c r="X297" s="27">
        <f t="shared" ref="X297:BM297" si="260">+IF(W304=$W$6,0,1)*(SUM($W$6)*$C297)/12</f>
        <v>0</v>
      </c>
      <c r="Y297" s="27">
        <f t="shared" si="260"/>
        <v>0</v>
      </c>
      <c r="Z297" s="27">
        <f t="shared" si="260"/>
        <v>0</v>
      </c>
      <c r="AA297" s="27">
        <f t="shared" si="260"/>
        <v>0</v>
      </c>
      <c r="AB297" s="27">
        <f t="shared" si="260"/>
        <v>0</v>
      </c>
      <c r="AC297" s="27">
        <f t="shared" si="260"/>
        <v>0</v>
      </c>
      <c r="AD297" s="27">
        <f t="shared" si="260"/>
        <v>0</v>
      </c>
      <c r="AE297" s="27">
        <f t="shared" si="260"/>
        <v>0</v>
      </c>
      <c r="AF297" s="27">
        <f t="shared" si="260"/>
        <v>0</v>
      </c>
      <c r="AG297" s="27">
        <f t="shared" si="260"/>
        <v>0</v>
      </c>
      <c r="AH297" s="27">
        <f t="shared" si="260"/>
        <v>0</v>
      </c>
      <c r="AI297" s="27">
        <f t="shared" si="260"/>
        <v>0</v>
      </c>
      <c r="AJ297" s="27">
        <f t="shared" si="260"/>
        <v>0</v>
      </c>
      <c r="AK297" s="27">
        <f t="shared" si="260"/>
        <v>0</v>
      </c>
      <c r="AL297" s="27">
        <f t="shared" si="260"/>
        <v>0</v>
      </c>
      <c r="AM297" s="27">
        <f t="shared" si="260"/>
        <v>0</v>
      </c>
      <c r="AN297" s="27">
        <f t="shared" si="260"/>
        <v>0</v>
      </c>
      <c r="AO297" s="27">
        <f t="shared" si="260"/>
        <v>0</v>
      </c>
      <c r="AP297" s="27">
        <f t="shared" si="260"/>
        <v>0</v>
      </c>
      <c r="AQ297" s="27">
        <f t="shared" si="260"/>
        <v>0</v>
      </c>
      <c r="AR297" s="27">
        <f t="shared" si="260"/>
        <v>0</v>
      </c>
      <c r="AS297" s="27">
        <f t="shared" si="260"/>
        <v>0</v>
      </c>
      <c r="AT297" s="27">
        <f t="shared" si="260"/>
        <v>0</v>
      </c>
      <c r="AU297" s="27">
        <f t="shared" si="260"/>
        <v>0</v>
      </c>
      <c r="AV297" s="27">
        <f t="shared" si="260"/>
        <v>0</v>
      </c>
      <c r="AW297" s="27">
        <f t="shared" si="260"/>
        <v>0</v>
      </c>
      <c r="AX297" s="27">
        <f t="shared" si="260"/>
        <v>0</v>
      </c>
      <c r="AY297" s="27">
        <f t="shared" si="260"/>
        <v>0</v>
      </c>
      <c r="AZ297" s="27">
        <f t="shared" si="260"/>
        <v>0</v>
      </c>
      <c r="BA297" s="27">
        <f t="shared" si="260"/>
        <v>0</v>
      </c>
      <c r="BB297" s="27">
        <f t="shared" si="260"/>
        <v>0</v>
      </c>
      <c r="BC297" s="27">
        <f t="shared" si="260"/>
        <v>0</v>
      </c>
      <c r="BD297" s="27">
        <f t="shared" si="260"/>
        <v>0</v>
      </c>
      <c r="BE297" s="27">
        <f t="shared" si="260"/>
        <v>0</v>
      </c>
      <c r="BF297" s="27">
        <f t="shared" si="260"/>
        <v>0</v>
      </c>
      <c r="BG297" s="27">
        <f t="shared" si="260"/>
        <v>0</v>
      </c>
      <c r="BH297" s="27">
        <f t="shared" si="260"/>
        <v>0</v>
      </c>
      <c r="BI297" s="27">
        <f t="shared" si="260"/>
        <v>0</v>
      </c>
      <c r="BJ297" s="27">
        <f t="shared" si="260"/>
        <v>0</v>
      </c>
      <c r="BK297" s="27">
        <f t="shared" si="260"/>
        <v>0</v>
      </c>
      <c r="BL297" s="27">
        <f t="shared" si="260"/>
        <v>0</v>
      </c>
      <c r="BM297" s="27">
        <f t="shared" si="260"/>
        <v>0</v>
      </c>
    </row>
    <row r="298" spans="2:65" x14ac:dyDescent="0.25">
      <c r="B298" t="str">
        <f t="shared" si="259"/>
        <v>ATTREZZATURE IND.LI E COMM.LI</v>
      </c>
      <c r="C298" s="58">
        <f t="shared" si="259"/>
        <v>0.2</v>
      </c>
      <c r="F298" s="27"/>
      <c r="G298" s="27"/>
      <c r="H298" s="27"/>
      <c r="I298" s="27"/>
      <c r="J298" s="27"/>
      <c r="K298" s="27"/>
      <c r="L298" s="27"/>
      <c r="M298" s="27"/>
      <c r="N298" s="27"/>
      <c r="O298" s="27"/>
      <c r="P298" s="27"/>
      <c r="Q298" s="27"/>
      <c r="R298" s="27"/>
      <c r="S298" s="27"/>
      <c r="T298" s="27"/>
      <c r="U298" s="27"/>
      <c r="V298" s="27"/>
      <c r="W298" s="27">
        <f>+IF(V305=$W$7,0,1)*(SUM($W$7)*$C298)/12</f>
        <v>0</v>
      </c>
      <c r="X298" s="27">
        <f t="shared" ref="X298:BM298" si="261">+IF(W305=$W$7,0,1)*(SUM($W$7)*$C298)/12</f>
        <v>0</v>
      </c>
      <c r="Y298" s="27">
        <f t="shared" si="261"/>
        <v>0</v>
      </c>
      <c r="Z298" s="27">
        <f t="shared" si="261"/>
        <v>0</v>
      </c>
      <c r="AA298" s="27">
        <f t="shared" si="261"/>
        <v>0</v>
      </c>
      <c r="AB298" s="27">
        <f t="shared" si="261"/>
        <v>0</v>
      </c>
      <c r="AC298" s="27">
        <f t="shared" si="261"/>
        <v>0</v>
      </c>
      <c r="AD298" s="27">
        <f t="shared" si="261"/>
        <v>0</v>
      </c>
      <c r="AE298" s="27">
        <f t="shared" si="261"/>
        <v>0</v>
      </c>
      <c r="AF298" s="27">
        <f t="shared" si="261"/>
        <v>0</v>
      </c>
      <c r="AG298" s="27">
        <f t="shared" si="261"/>
        <v>0</v>
      </c>
      <c r="AH298" s="27">
        <f t="shared" si="261"/>
        <v>0</v>
      </c>
      <c r="AI298" s="27">
        <f t="shared" si="261"/>
        <v>0</v>
      </c>
      <c r="AJ298" s="27">
        <f t="shared" si="261"/>
        <v>0</v>
      </c>
      <c r="AK298" s="27">
        <f t="shared" si="261"/>
        <v>0</v>
      </c>
      <c r="AL298" s="27">
        <f t="shared" si="261"/>
        <v>0</v>
      </c>
      <c r="AM298" s="27">
        <f t="shared" si="261"/>
        <v>0</v>
      </c>
      <c r="AN298" s="27">
        <f t="shared" si="261"/>
        <v>0</v>
      </c>
      <c r="AO298" s="27">
        <f t="shared" si="261"/>
        <v>0</v>
      </c>
      <c r="AP298" s="27">
        <f t="shared" si="261"/>
        <v>0</v>
      </c>
      <c r="AQ298" s="27">
        <f t="shared" si="261"/>
        <v>0</v>
      </c>
      <c r="AR298" s="27">
        <f t="shared" si="261"/>
        <v>0</v>
      </c>
      <c r="AS298" s="27">
        <f t="shared" si="261"/>
        <v>0</v>
      </c>
      <c r="AT298" s="27">
        <f t="shared" si="261"/>
        <v>0</v>
      </c>
      <c r="AU298" s="27">
        <f t="shared" si="261"/>
        <v>0</v>
      </c>
      <c r="AV298" s="27">
        <f t="shared" si="261"/>
        <v>0</v>
      </c>
      <c r="AW298" s="27">
        <f t="shared" si="261"/>
        <v>0</v>
      </c>
      <c r="AX298" s="27">
        <f t="shared" si="261"/>
        <v>0</v>
      </c>
      <c r="AY298" s="27">
        <f t="shared" si="261"/>
        <v>0</v>
      </c>
      <c r="AZ298" s="27">
        <f t="shared" si="261"/>
        <v>0</v>
      </c>
      <c r="BA298" s="27">
        <f t="shared" si="261"/>
        <v>0</v>
      </c>
      <c r="BB298" s="27">
        <f t="shared" si="261"/>
        <v>0</v>
      </c>
      <c r="BC298" s="27">
        <f t="shared" si="261"/>
        <v>0</v>
      </c>
      <c r="BD298" s="27">
        <f t="shared" si="261"/>
        <v>0</v>
      </c>
      <c r="BE298" s="27">
        <f t="shared" si="261"/>
        <v>0</v>
      </c>
      <c r="BF298" s="27">
        <f t="shared" si="261"/>
        <v>0</v>
      </c>
      <c r="BG298" s="27">
        <f t="shared" si="261"/>
        <v>0</v>
      </c>
      <c r="BH298" s="27">
        <f t="shared" si="261"/>
        <v>0</v>
      </c>
      <c r="BI298" s="27">
        <f t="shared" si="261"/>
        <v>0</v>
      </c>
      <c r="BJ298" s="27">
        <f t="shared" si="261"/>
        <v>0</v>
      </c>
      <c r="BK298" s="27">
        <f t="shared" si="261"/>
        <v>0</v>
      </c>
      <c r="BL298" s="27">
        <f t="shared" si="261"/>
        <v>0</v>
      </c>
      <c r="BM298" s="27">
        <f t="shared" si="261"/>
        <v>0</v>
      </c>
    </row>
    <row r="299" spans="2:65" x14ac:dyDescent="0.25">
      <c r="B299" t="str">
        <f t="shared" si="259"/>
        <v>COSTI D'IMPIANTO E AMPLIAMENTO</v>
      </c>
      <c r="C299" s="58">
        <f t="shared" si="259"/>
        <v>0.5</v>
      </c>
      <c r="F299" s="27"/>
      <c r="G299" s="27"/>
      <c r="H299" s="27"/>
      <c r="I299" s="27"/>
      <c r="J299" s="27"/>
      <c r="K299" s="27"/>
      <c r="L299" s="27"/>
      <c r="M299" s="27"/>
      <c r="N299" s="27"/>
      <c r="O299" s="27"/>
      <c r="P299" s="27"/>
      <c r="Q299" s="27"/>
      <c r="R299" s="27"/>
      <c r="S299" s="27"/>
      <c r="T299" s="27"/>
      <c r="U299" s="27"/>
      <c r="V299" s="27"/>
      <c r="W299" s="27">
        <f>+IF(V306=$W$8,0,1)*(SUM($W$8)*$C299)/12</f>
        <v>0</v>
      </c>
      <c r="X299" s="27">
        <f t="shared" ref="X299:BM299" si="262">+IF(W306=$W$8,0,1)*(SUM($W$8)*$C299)/12</f>
        <v>0</v>
      </c>
      <c r="Y299" s="27">
        <f t="shared" si="262"/>
        <v>0</v>
      </c>
      <c r="Z299" s="27">
        <f t="shared" si="262"/>
        <v>0</v>
      </c>
      <c r="AA299" s="27">
        <f t="shared" si="262"/>
        <v>0</v>
      </c>
      <c r="AB299" s="27">
        <f t="shared" si="262"/>
        <v>0</v>
      </c>
      <c r="AC299" s="27">
        <f t="shared" si="262"/>
        <v>0</v>
      </c>
      <c r="AD299" s="27">
        <f t="shared" si="262"/>
        <v>0</v>
      </c>
      <c r="AE299" s="27">
        <f t="shared" si="262"/>
        <v>0</v>
      </c>
      <c r="AF299" s="27">
        <f t="shared" si="262"/>
        <v>0</v>
      </c>
      <c r="AG299" s="27">
        <f t="shared" si="262"/>
        <v>0</v>
      </c>
      <c r="AH299" s="27">
        <f t="shared" si="262"/>
        <v>0</v>
      </c>
      <c r="AI299" s="27">
        <f t="shared" si="262"/>
        <v>0</v>
      </c>
      <c r="AJ299" s="27">
        <f t="shared" si="262"/>
        <v>0</v>
      </c>
      <c r="AK299" s="27">
        <f t="shared" si="262"/>
        <v>0</v>
      </c>
      <c r="AL299" s="27">
        <f t="shared" si="262"/>
        <v>0</v>
      </c>
      <c r="AM299" s="27">
        <f t="shared" si="262"/>
        <v>0</v>
      </c>
      <c r="AN299" s="27">
        <f t="shared" si="262"/>
        <v>0</v>
      </c>
      <c r="AO299" s="27">
        <f t="shared" si="262"/>
        <v>0</v>
      </c>
      <c r="AP299" s="27">
        <f t="shared" si="262"/>
        <v>0</v>
      </c>
      <c r="AQ299" s="27">
        <f t="shared" si="262"/>
        <v>0</v>
      </c>
      <c r="AR299" s="27">
        <f t="shared" si="262"/>
        <v>0</v>
      </c>
      <c r="AS299" s="27">
        <f t="shared" si="262"/>
        <v>0</v>
      </c>
      <c r="AT299" s="27">
        <f t="shared" si="262"/>
        <v>0</v>
      </c>
      <c r="AU299" s="27">
        <f t="shared" si="262"/>
        <v>0</v>
      </c>
      <c r="AV299" s="27">
        <f t="shared" si="262"/>
        <v>0</v>
      </c>
      <c r="AW299" s="27">
        <f t="shared" si="262"/>
        <v>0</v>
      </c>
      <c r="AX299" s="27">
        <f t="shared" si="262"/>
        <v>0</v>
      </c>
      <c r="AY299" s="27">
        <f t="shared" si="262"/>
        <v>0</v>
      </c>
      <c r="AZ299" s="27">
        <f t="shared" si="262"/>
        <v>0</v>
      </c>
      <c r="BA299" s="27">
        <f t="shared" si="262"/>
        <v>0</v>
      </c>
      <c r="BB299" s="27">
        <f t="shared" si="262"/>
        <v>0</v>
      </c>
      <c r="BC299" s="27">
        <f t="shared" si="262"/>
        <v>0</v>
      </c>
      <c r="BD299" s="27">
        <f t="shared" si="262"/>
        <v>0</v>
      </c>
      <c r="BE299" s="27">
        <f t="shared" si="262"/>
        <v>0</v>
      </c>
      <c r="BF299" s="27">
        <f t="shared" si="262"/>
        <v>0</v>
      </c>
      <c r="BG299" s="27">
        <f t="shared" si="262"/>
        <v>0</v>
      </c>
      <c r="BH299" s="27">
        <f t="shared" si="262"/>
        <v>0</v>
      </c>
      <c r="BI299" s="27">
        <f t="shared" si="262"/>
        <v>0</v>
      </c>
      <c r="BJ299" s="27">
        <f t="shared" si="262"/>
        <v>0</v>
      </c>
      <c r="BK299" s="27">
        <f t="shared" si="262"/>
        <v>0</v>
      </c>
      <c r="BL299" s="27">
        <f t="shared" si="262"/>
        <v>0</v>
      </c>
      <c r="BM299" s="27">
        <f t="shared" si="262"/>
        <v>0</v>
      </c>
    </row>
    <row r="300" spans="2:65" x14ac:dyDescent="0.25">
      <c r="B300" t="str">
        <f t="shared" si="259"/>
        <v>FEE D'INGRESSO</v>
      </c>
      <c r="C300" s="58">
        <f t="shared" si="259"/>
        <v>0.2</v>
      </c>
      <c r="F300" s="27"/>
      <c r="G300" s="27"/>
      <c r="H300" s="27"/>
      <c r="I300" s="27"/>
      <c r="J300" s="27"/>
      <c r="K300" s="27"/>
      <c r="L300" s="27"/>
      <c r="M300" s="27"/>
      <c r="N300" s="27"/>
      <c r="O300" s="27"/>
      <c r="P300" s="27"/>
      <c r="Q300" s="27"/>
      <c r="R300" s="27"/>
      <c r="S300" s="27"/>
      <c r="T300" s="27"/>
      <c r="U300" s="27"/>
      <c r="V300" s="27"/>
      <c r="W300" s="27">
        <f>+IF(V307=$W$9,0,1)*(SUM($W$9)*$C300)/12</f>
        <v>0</v>
      </c>
      <c r="X300" s="27">
        <f t="shared" ref="X300:BM300" si="263">+IF(W307=$W$9,0,1)*(SUM($W$9)*$C300)/12</f>
        <v>0</v>
      </c>
      <c r="Y300" s="27">
        <f t="shared" si="263"/>
        <v>0</v>
      </c>
      <c r="Z300" s="27">
        <f t="shared" si="263"/>
        <v>0</v>
      </c>
      <c r="AA300" s="27">
        <f t="shared" si="263"/>
        <v>0</v>
      </c>
      <c r="AB300" s="27">
        <f t="shared" si="263"/>
        <v>0</v>
      </c>
      <c r="AC300" s="27">
        <f t="shared" si="263"/>
        <v>0</v>
      </c>
      <c r="AD300" s="27">
        <f t="shared" si="263"/>
        <v>0</v>
      </c>
      <c r="AE300" s="27">
        <f t="shared" si="263"/>
        <v>0</v>
      </c>
      <c r="AF300" s="27">
        <f t="shared" si="263"/>
        <v>0</v>
      </c>
      <c r="AG300" s="27">
        <f t="shared" si="263"/>
        <v>0</v>
      </c>
      <c r="AH300" s="27">
        <f t="shared" si="263"/>
        <v>0</v>
      </c>
      <c r="AI300" s="27">
        <f t="shared" si="263"/>
        <v>0</v>
      </c>
      <c r="AJ300" s="27">
        <f t="shared" si="263"/>
        <v>0</v>
      </c>
      <c r="AK300" s="27">
        <f t="shared" si="263"/>
        <v>0</v>
      </c>
      <c r="AL300" s="27">
        <f t="shared" si="263"/>
        <v>0</v>
      </c>
      <c r="AM300" s="27">
        <f t="shared" si="263"/>
        <v>0</v>
      </c>
      <c r="AN300" s="27">
        <f t="shared" si="263"/>
        <v>0</v>
      </c>
      <c r="AO300" s="27">
        <f t="shared" si="263"/>
        <v>0</v>
      </c>
      <c r="AP300" s="27">
        <f t="shared" si="263"/>
        <v>0</v>
      </c>
      <c r="AQ300" s="27">
        <f t="shared" si="263"/>
        <v>0</v>
      </c>
      <c r="AR300" s="27">
        <f t="shared" si="263"/>
        <v>0</v>
      </c>
      <c r="AS300" s="27">
        <f t="shared" si="263"/>
        <v>0</v>
      </c>
      <c r="AT300" s="27">
        <f t="shared" si="263"/>
        <v>0</v>
      </c>
      <c r="AU300" s="27">
        <f t="shared" si="263"/>
        <v>0</v>
      </c>
      <c r="AV300" s="27">
        <f t="shared" si="263"/>
        <v>0</v>
      </c>
      <c r="AW300" s="27">
        <f t="shared" si="263"/>
        <v>0</v>
      </c>
      <c r="AX300" s="27">
        <f t="shared" si="263"/>
        <v>0</v>
      </c>
      <c r="AY300" s="27">
        <f t="shared" si="263"/>
        <v>0</v>
      </c>
      <c r="AZ300" s="27">
        <f t="shared" si="263"/>
        <v>0</v>
      </c>
      <c r="BA300" s="27">
        <f t="shared" si="263"/>
        <v>0</v>
      </c>
      <c r="BB300" s="27">
        <f t="shared" si="263"/>
        <v>0</v>
      </c>
      <c r="BC300" s="27">
        <f t="shared" si="263"/>
        <v>0</v>
      </c>
      <c r="BD300" s="27">
        <f t="shared" si="263"/>
        <v>0</v>
      </c>
      <c r="BE300" s="27">
        <f t="shared" si="263"/>
        <v>0</v>
      </c>
      <c r="BF300" s="27">
        <f t="shared" si="263"/>
        <v>0</v>
      </c>
      <c r="BG300" s="27">
        <f t="shared" si="263"/>
        <v>0</v>
      </c>
      <c r="BH300" s="27">
        <f t="shared" si="263"/>
        <v>0</v>
      </c>
      <c r="BI300" s="27">
        <f t="shared" si="263"/>
        <v>0</v>
      </c>
      <c r="BJ300" s="27">
        <f t="shared" si="263"/>
        <v>0</v>
      </c>
      <c r="BK300" s="27">
        <f t="shared" si="263"/>
        <v>0</v>
      </c>
      <c r="BL300" s="27">
        <f t="shared" si="263"/>
        <v>0</v>
      </c>
      <c r="BM300" s="27">
        <f t="shared" si="263"/>
        <v>0</v>
      </c>
    </row>
    <row r="301" spans="2:65" x14ac:dyDescent="0.25">
      <c r="B301" t="str">
        <f t="shared" si="259"/>
        <v>ALTRE IMM.NI IMMATERIALI</v>
      </c>
      <c r="C301" s="58">
        <f t="shared" si="259"/>
        <v>0.25</v>
      </c>
      <c r="F301" s="27"/>
      <c r="G301" s="27"/>
      <c r="H301" s="27"/>
      <c r="I301" s="27"/>
      <c r="J301" s="27"/>
      <c r="K301" s="27"/>
      <c r="L301" s="27"/>
      <c r="M301" s="27"/>
      <c r="N301" s="27"/>
      <c r="O301" s="27"/>
      <c r="P301" s="27"/>
      <c r="Q301" s="27"/>
      <c r="R301" s="27"/>
      <c r="S301" s="27"/>
      <c r="T301" s="27"/>
      <c r="U301" s="27"/>
      <c r="V301" s="27"/>
      <c r="W301" s="27">
        <f>+IF(V308=$W$10,0,1)*(SUM($W$10)*$C301)/12</f>
        <v>0</v>
      </c>
      <c r="X301" s="27">
        <f t="shared" ref="X301:BM301" si="264">+IF(W308=$W$10,0,1)*(SUM($W$10)*$C301)/12</f>
        <v>0</v>
      </c>
      <c r="Y301" s="27">
        <f t="shared" si="264"/>
        <v>0</v>
      </c>
      <c r="Z301" s="27">
        <f t="shared" si="264"/>
        <v>0</v>
      </c>
      <c r="AA301" s="27">
        <f t="shared" si="264"/>
        <v>0</v>
      </c>
      <c r="AB301" s="27">
        <f t="shared" si="264"/>
        <v>0</v>
      </c>
      <c r="AC301" s="27">
        <f t="shared" si="264"/>
        <v>0</v>
      </c>
      <c r="AD301" s="27">
        <f t="shared" si="264"/>
        <v>0</v>
      </c>
      <c r="AE301" s="27">
        <f t="shared" si="264"/>
        <v>0</v>
      </c>
      <c r="AF301" s="27">
        <f t="shared" si="264"/>
        <v>0</v>
      </c>
      <c r="AG301" s="27">
        <f t="shared" si="264"/>
        <v>0</v>
      </c>
      <c r="AH301" s="27">
        <f t="shared" si="264"/>
        <v>0</v>
      </c>
      <c r="AI301" s="27">
        <f t="shared" si="264"/>
        <v>0</v>
      </c>
      <c r="AJ301" s="27">
        <f t="shared" si="264"/>
        <v>0</v>
      </c>
      <c r="AK301" s="27">
        <f t="shared" si="264"/>
        <v>0</v>
      </c>
      <c r="AL301" s="27">
        <f t="shared" si="264"/>
        <v>0</v>
      </c>
      <c r="AM301" s="27">
        <f t="shared" si="264"/>
        <v>0</v>
      </c>
      <c r="AN301" s="27">
        <f t="shared" si="264"/>
        <v>0</v>
      </c>
      <c r="AO301" s="27">
        <f t="shared" si="264"/>
        <v>0</v>
      </c>
      <c r="AP301" s="27">
        <f t="shared" si="264"/>
        <v>0</v>
      </c>
      <c r="AQ301" s="27">
        <f t="shared" si="264"/>
        <v>0</v>
      </c>
      <c r="AR301" s="27">
        <f t="shared" si="264"/>
        <v>0</v>
      </c>
      <c r="AS301" s="27">
        <f t="shared" si="264"/>
        <v>0</v>
      </c>
      <c r="AT301" s="27">
        <f t="shared" si="264"/>
        <v>0</v>
      </c>
      <c r="AU301" s="27">
        <f t="shared" si="264"/>
        <v>0</v>
      </c>
      <c r="AV301" s="27">
        <f t="shared" si="264"/>
        <v>0</v>
      </c>
      <c r="AW301" s="27">
        <f t="shared" si="264"/>
        <v>0</v>
      </c>
      <c r="AX301" s="27">
        <f t="shared" si="264"/>
        <v>0</v>
      </c>
      <c r="AY301" s="27">
        <f t="shared" si="264"/>
        <v>0</v>
      </c>
      <c r="AZ301" s="27">
        <f t="shared" si="264"/>
        <v>0</v>
      </c>
      <c r="BA301" s="27">
        <f t="shared" si="264"/>
        <v>0</v>
      </c>
      <c r="BB301" s="27">
        <f t="shared" si="264"/>
        <v>0</v>
      </c>
      <c r="BC301" s="27">
        <f t="shared" si="264"/>
        <v>0</v>
      </c>
      <c r="BD301" s="27">
        <f t="shared" si="264"/>
        <v>0</v>
      </c>
      <c r="BE301" s="27">
        <f t="shared" si="264"/>
        <v>0</v>
      </c>
      <c r="BF301" s="27">
        <f t="shared" si="264"/>
        <v>0</v>
      </c>
      <c r="BG301" s="27">
        <f t="shared" si="264"/>
        <v>0</v>
      </c>
      <c r="BH301" s="27">
        <f t="shared" si="264"/>
        <v>0</v>
      </c>
      <c r="BI301" s="27">
        <f t="shared" si="264"/>
        <v>0</v>
      </c>
      <c r="BJ301" s="27">
        <f t="shared" si="264"/>
        <v>0</v>
      </c>
      <c r="BK301" s="27">
        <f t="shared" si="264"/>
        <v>0</v>
      </c>
      <c r="BL301" s="27">
        <f t="shared" si="264"/>
        <v>0</v>
      </c>
      <c r="BM301" s="27">
        <f t="shared" si="264"/>
        <v>0</v>
      </c>
    </row>
    <row r="302" spans="2:65" ht="30" x14ac:dyDescent="0.25">
      <c r="C302" s="57"/>
      <c r="F302" s="57" t="s">
        <v>161</v>
      </c>
      <c r="G302" s="57" t="s">
        <v>161</v>
      </c>
      <c r="H302" s="57" t="s">
        <v>161</v>
      </c>
      <c r="I302" s="57" t="s">
        <v>161</v>
      </c>
      <c r="J302" s="57" t="s">
        <v>161</v>
      </c>
      <c r="K302" s="57" t="s">
        <v>161</v>
      </c>
      <c r="L302" s="57" t="s">
        <v>161</v>
      </c>
      <c r="M302" s="57" t="s">
        <v>161</v>
      </c>
      <c r="N302" s="57" t="s">
        <v>161</v>
      </c>
      <c r="O302" s="57" t="s">
        <v>161</v>
      </c>
      <c r="P302" s="57" t="s">
        <v>161</v>
      </c>
      <c r="Q302" s="57" t="s">
        <v>161</v>
      </c>
      <c r="R302" s="57" t="s">
        <v>161</v>
      </c>
      <c r="S302" s="57" t="s">
        <v>161</v>
      </c>
      <c r="T302" s="57" t="s">
        <v>161</v>
      </c>
      <c r="U302" s="57" t="s">
        <v>161</v>
      </c>
      <c r="V302" s="57" t="s">
        <v>161</v>
      </c>
      <c r="W302" s="57" t="s">
        <v>161</v>
      </c>
      <c r="X302" s="57" t="s">
        <v>161</v>
      </c>
      <c r="Y302" s="57" t="s">
        <v>161</v>
      </c>
      <c r="Z302" s="57" t="s">
        <v>161</v>
      </c>
      <c r="AA302" s="57" t="s">
        <v>161</v>
      </c>
      <c r="AB302" s="57" t="s">
        <v>161</v>
      </c>
      <c r="AC302" s="57" t="s">
        <v>161</v>
      </c>
      <c r="AD302" s="57" t="s">
        <v>161</v>
      </c>
      <c r="AE302" s="57" t="s">
        <v>161</v>
      </c>
      <c r="AF302" s="57" t="s">
        <v>161</v>
      </c>
      <c r="AG302" s="57" t="s">
        <v>161</v>
      </c>
      <c r="AH302" s="57" t="s">
        <v>161</v>
      </c>
      <c r="AI302" s="57" t="s">
        <v>161</v>
      </c>
      <c r="AJ302" s="57" t="s">
        <v>161</v>
      </c>
      <c r="AK302" s="57" t="s">
        <v>161</v>
      </c>
      <c r="AL302" s="57" t="s">
        <v>161</v>
      </c>
      <c r="AM302" s="57" t="s">
        <v>161</v>
      </c>
      <c r="AN302" s="57" t="s">
        <v>161</v>
      </c>
      <c r="AO302" s="57" t="s">
        <v>161</v>
      </c>
      <c r="AP302" s="57" t="s">
        <v>161</v>
      </c>
      <c r="AQ302" s="57" t="s">
        <v>161</v>
      </c>
      <c r="AR302" s="57" t="s">
        <v>161</v>
      </c>
      <c r="AS302" s="57" t="s">
        <v>161</v>
      </c>
      <c r="AT302" s="57" t="s">
        <v>161</v>
      </c>
      <c r="AU302" s="57" t="s">
        <v>161</v>
      </c>
      <c r="AV302" s="57" t="s">
        <v>161</v>
      </c>
      <c r="AW302" s="57" t="s">
        <v>161</v>
      </c>
      <c r="AX302" s="57" t="s">
        <v>161</v>
      </c>
      <c r="AY302" s="57" t="s">
        <v>161</v>
      </c>
      <c r="AZ302" s="57" t="s">
        <v>161</v>
      </c>
      <c r="BA302" s="57" t="s">
        <v>161</v>
      </c>
      <c r="BB302" s="57" t="s">
        <v>161</v>
      </c>
      <c r="BC302" s="57" t="s">
        <v>161</v>
      </c>
      <c r="BD302" s="57" t="s">
        <v>161</v>
      </c>
      <c r="BE302" s="57" t="s">
        <v>161</v>
      </c>
      <c r="BF302" s="57" t="s">
        <v>161</v>
      </c>
      <c r="BG302" s="57" t="s">
        <v>161</v>
      </c>
      <c r="BH302" s="57" t="s">
        <v>161</v>
      </c>
      <c r="BI302" s="57" t="s">
        <v>161</v>
      </c>
      <c r="BJ302" s="57" t="s">
        <v>161</v>
      </c>
      <c r="BK302" s="57" t="s">
        <v>161</v>
      </c>
      <c r="BL302" s="57" t="s">
        <v>161</v>
      </c>
      <c r="BM302" s="57" t="s">
        <v>161</v>
      </c>
    </row>
    <row r="303" spans="2:65" x14ac:dyDescent="0.25">
      <c r="B303" t="str">
        <f>+B296</f>
        <v>FABBRICATI</v>
      </c>
      <c r="C303" s="58"/>
      <c r="F303" s="27"/>
      <c r="G303" s="27"/>
      <c r="H303" s="27"/>
      <c r="I303" s="27"/>
      <c r="J303" s="27"/>
      <c r="K303" s="27"/>
      <c r="L303" s="27"/>
      <c r="M303" s="27"/>
      <c r="N303" s="27"/>
      <c r="O303" s="27"/>
      <c r="P303" s="27"/>
      <c r="Q303" s="27"/>
      <c r="R303" s="27"/>
      <c r="S303" s="27"/>
      <c r="T303" s="27"/>
      <c r="U303" s="27"/>
      <c r="V303" s="27"/>
      <c r="W303" s="27">
        <f t="shared" ref="W303:BM308" si="265">+V303+W296</f>
        <v>0</v>
      </c>
      <c r="X303" s="27">
        <f t="shared" si="265"/>
        <v>0</v>
      </c>
      <c r="Y303" s="27">
        <f t="shared" si="265"/>
        <v>0</v>
      </c>
      <c r="Z303" s="27">
        <f t="shared" si="265"/>
        <v>0</v>
      </c>
      <c r="AA303" s="27">
        <f t="shared" si="265"/>
        <v>0</v>
      </c>
      <c r="AB303" s="27">
        <f t="shared" si="265"/>
        <v>0</v>
      </c>
      <c r="AC303" s="27">
        <f t="shared" si="265"/>
        <v>0</v>
      </c>
      <c r="AD303" s="27">
        <f t="shared" si="265"/>
        <v>0</v>
      </c>
      <c r="AE303" s="27">
        <f t="shared" si="265"/>
        <v>0</v>
      </c>
      <c r="AF303" s="27">
        <f t="shared" si="265"/>
        <v>0</v>
      </c>
      <c r="AG303" s="27">
        <f t="shared" si="265"/>
        <v>0</v>
      </c>
      <c r="AH303" s="27">
        <f t="shared" si="265"/>
        <v>0</v>
      </c>
      <c r="AI303" s="27">
        <f t="shared" si="265"/>
        <v>0</v>
      </c>
      <c r="AJ303" s="27">
        <f t="shared" si="265"/>
        <v>0</v>
      </c>
      <c r="AK303" s="27">
        <f t="shared" si="265"/>
        <v>0</v>
      </c>
      <c r="AL303" s="27">
        <f t="shared" si="265"/>
        <v>0</v>
      </c>
      <c r="AM303" s="27">
        <f t="shared" si="265"/>
        <v>0</v>
      </c>
      <c r="AN303" s="27">
        <f t="shared" si="265"/>
        <v>0</v>
      </c>
      <c r="AO303" s="27">
        <f t="shared" si="265"/>
        <v>0</v>
      </c>
      <c r="AP303" s="27">
        <f t="shared" si="265"/>
        <v>0</v>
      </c>
      <c r="AQ303" s="27">
        <f t="shared" si="265"/>
        <v>0</v>
      </c>
      <c r="AR303" s="27">
        <f t="shared" si="265"/>
        <v>0</v>
      </c>
      <c r="AS303" s="27">
        <f t="shared" si="265"/>
        <v>0</v>
      </c>
      <c r="AT303" s="27">
        <f t="shared" si="265"/>
        <v>0</v>
      </c>
      <c r="AU303" s="27">
        <f t="shared" si="265"/>
        <v>0</v>
      </c>
      <c r="AV303" s="27">
        <f t="shared" si="265"/>
        <v>0</v>
      </c>
      <c r="AW303" s="27">
        <f t="shared" si="265"/>
        <v>0</v>
      </c>
      <c r="AX303" s="27">
        <f t="shared" si="265"/>
        <v>0</v>
      </c>
      <c r="AY303" s="27">
        <f t="shared" si="265"/>
        <v>0</v>
      </c>
      <c r="AZ303" s="27">
        <f t="shared" si="265"/>
        <v>0</v>
      </c>
      <c r="BA303" s="27">
        <f t="shared" si="265"/>
        <v>0</v>
      </c>
      <c r="BB303" s="27">
        <f t="shared" si="265"/>
        <v>0</v>
      </c>
      <c r="BC303" s="27">
        <f t="shared" si="265"/>
        <v>0</v>
      </c>
      <c r="BD303" s="27">
        <f t="shared" si="265"/>
        <v>0</v>
      </c>
      <c r="BE303" s="27">
        <f t="shared" si="265"/>
        <v>0</v>
      </c>
      <c r="BF303" s="27">
        <f t="shared" si="265"/>
        <v>0</v>
      </c>
      <c r="BG303" s="27">
        <f t="shared" si="265"/>
        <v>0</v>
      </c>
      <c r="BH303" s="27">
        <f t="shared" si="265"/>
        <v>0</v>
      </c>
      <c r="BI303" s="27">
        <f t="shared" si="265"/>
        <v>0</v>
      </c>
      <c r="BJ303" s="27">
        <f t="shared" si="265"/>
        <v>0</v>
      </c>
      <c r="BK303" s="27">
        <f t="shared" si="265"/>
        <v>0</v>
      </c>
      <c r="BL303" s="27">
        <f t="shared" si="265"/>
        <v>0</v>
      </c>
      <c r="BM303" s="27">
        <f t="shared" si="265"/>
        <v>0</v>
      </c>
    </row>
    <row r="304" spans="2:65" x14ac:dyDescent="0.25">
      <c r="B304" t="str">
        <f t="shared" ref="B304:B307" si="266">+B297</f>
        <v>IMPIANTI E MACCHINARI</v>
      </c>
      <c r="C304" s="58"/>
      <c r="F304" s="27"/>
      <c r="G304" s="27"/>
      <c r="H304" s="27"/>
      <c r="I304" s="27"/>
      <c r="J304" s="27"/>
      <c r="K304" s="27"/>
      <c r="L304" s="27"/>
      <c r="M304" s="27"/>
      <c r="N304" s="27"/>
      <c r="O304" s="27"/>
      <c r="P304" s="27"/>
      <c r="Q304" s="27"/>
      <c r="R304" s="27"/>
      <c r="S304" s="27"/>
      <c r="T304" s="27"/>
      <c r="U304" s="27"/>
      <c r="V304" s="27"/>
      <c r="W304" s="27">
        <f t="shared" si="265"/>
        <v>0</v>
      </c>
      <c r="X304" s="27">
        <f t="shared" si="265"/>
        <v>0</v>
      </c>
      <c r="Y304" s="27">
        <f t="shared" si="265"/>
        <v>0</v>
      </c>
      <c r="Z304" s="27">
        <f t="shared" si="265"/>
        <v>0</v>
      </c>
      <c r="AA304" s="27">
        <f t="shared" si="265"/>
        <v>0</v>
      </c>
      <c r="AB304" s="27">
        <f t="shared" si="265"/>
        <v>0</v>
      </c>
      <c r="AC304" s="27">
        <f t="shared" si="265"/>
        <v>0</v>
      </c>
      <c r="AD304" s="27">
        <f t="shared" si="265"/>
        <v>0</v>
      </c>
      <c r="AE304" s="27">
        <f t="shared" si="265"/>
        <v>0</v>
      </c>
      <c r="AF304" s="27">
        <f t="shared" si="265"/>
        <v>0</v>
      </c>
      <c r="AG304" s="27">
        <f t="shared" si="265"/>
        <v>0</v>
      </c>
      <c r="AH304" s="27">
        <f t="shared" si="265"/>
        <v>0</v>
      </c>
      <c r="AI304" s="27">
        <f t="shared" si="265"/>
        <v>0</v>
      </c>
      <c r="AJ304" s="27">
        <f t="shared" si="265"/>
        <v>0</v>
      </c>
      <c r="AK304" s="27">
        <f t="shared" si="265"/>
        <v>0</v>
      </c>
      <c r="AL304" s="27">
        <f t="shared" si="265"/>
        <v>0</v>
      </c>
      <c r="AM304" s="27">
        <f t="shared" si="265"/>
        <v>0</v>
      </c>
      <c r="AN304" s="27">
        <f t="shared" si="265"/>
        <v>0</v>
      </c>
      <c r="AO304" s="27">
        <f t="shared" si="265"/>
        <v>0</v>
      </c>
      <c r="AP304" s="27">
        <f t="shared" si="265"/>
        <v>0</v>
      </c>
      <c r="AQ304" s="27">
        <f t="shared" si="265"/>
        <v>0</v>
      </c>
      <c r="AR304" s="27">
        <f t="shared" si="265"/>
        <v>0</v>
      </c>
      <c r="AS304" s="27">
        <f t="shared" si="265"/>
        <v>0</v>
      </c>
      <c r="AT304" s="27">
        <f t="shared" si="265"/>
        <v>0</v>
      </c>
      <c r="AU304" s="27">
        <f t="shared" si="265"/>
        <v>0</v>
      </c>
      <c r="AV304" s="27">
        <f t="shared" si="265"/>
        <v>0</v>
      </c>
      <c r="AW304" s="27">
        <f t="shared" si="265"/>
        <v>0</v>
      </c>
      <c r="AX304" s="27">
        <f t="shared" si="265"/>
        <v>0</v>
      </c>
      <c r="AY304" s="27">
        <f t="shared" si="265"/>
        <v>0</v>
      </c>
      <c r="AZ304" s="27">
        <f t="shared" si="265"/>
        <v>0</v>
      </c>
      <c r="BA304" s="27">
        <f t="shared" si="265"/>
        <v>0</v>
      </c>
      <c r="BB304" s="27">
        <f t="shared" si="265"/>
        <v>0</v>
      </c>
      <c r="BC304" s="27">
        <f t="shared" si="265"/>
        <v>0</v>
      </c>
      <c r="BD304" s="27">
        <f t="shared" si="265"/>
        <v>0</v>
      </c>
      <c r="BE304" s="27">
        <f t="shared" si="265"/>
        <v>0</v>
      </c>
      <c r="BF304" s="27">
        <f t="shared" si="265"/>
        <v>0</v>
      </c>
      <c r="BG304" s="27">
        <f t="shared" si="265"/>
        <v>0</v>
      </c>
      <c r="BH304" s="27">
        <f t="shared" si="265"/>
        <v>0</v>
      </c>
      <c r="BI304" s="27">
        <f t="shared" si="265"/>
        <v>0</v>
      </c>
      <c r="BJ304" s="27">
        <f t="shared" si="265"/>
        <v>0</v>
      </c>
      <c r="BK304" s="27">
        <f t="shared" si="265"/>
        <v>0</v>
      </c>
      <c r="BL304" s="27">
        <f t="shared" si="265"/>
        <v>0</v>
      </c>
      <c r="BM304" s="27">
        <f t="shared" si="265"/>
        <v>0</v>
      </c>
    </row>
    <row r="305" spans="2:65" x14ac:dyDescent="0.25">
      <c r="B305" t="str">
        <f t="shared" si="266"/>
        <v>ATTREZZATURE IND.LI E COMM.LI</v>
      </c>
      <c r="C305" s="58"/>
      <c r="F305" s="27"/>
      <c r="G305" s="27"/>
      <c r="H305" s="27"/>
      <c r="I305" s="27"/>
      <c r="J305" s="27"/>
      <c r="K305" s="27"/>
      <c r="L305" s="27"/>
      <c r="M305" s="27"/>
      <c r="N305" s="27"/>
      <c r="O305" s="27"/>
      <c r="P305" s="27"/>
      <c r="Q305" s="27"/>
      <c r="R305" s="27"/>
      <c r="S305" s="27"/>
      <c r="T305" s="27"/>
      <c r="U305" s="27"/>
      <c r="V305" s="27"/>
      <c r="W305" s="27">
        <f t="shared" si="265"/>
        <v>0</v>
      </c>
      <c r="X305" s="27">
        <f t="shared" si="265"/>
        <v>0</v>
      </c>
      <c r="Y305" s="27">
        <f t="shared" si="265"/>
        <v>0</v>
      </c>
      <c r="Z305" s="27">
        <f t="shared" si="265"/>
        <v>0</v>
      </c>
      <c r="AA305" s="27">
        <f t="shared" si="265"/>
        <v>0</v>
      </c>
      <c r="AB305" s="27">
        <f t="shared" si="265"/>
        <v>0</v>
      </c>
      <c r="AC305" s="27">
        <f t="shared" si="265"/>
        <v>0</v>
      </c>
      <c r="AD305" s="27">
        <f t="shared" si="265"/>
        <v>0</v>
      </c>
      <c r="AE305" s="27">
        <f t="shared" si="265"/>
        <v>0</v>
      </c>
      <c r="AF305" s="27">
        <f t="shared" si="265"/>
        <v>0</v>
      </c>
      <c r="AG305" s="27">
        <f t="shared" si="265"/>
        <v>0</v>
      </c>
      <c r="AH305" s="27">
        <f t="shared" si="265"/>
        <v>0</v>
      </c>
      <c r="AI305" s="27">
        <f t="shared" si="265"/>
        <v>0</v>
      </c>
      <c r="AJ305" s="27">
        <f t="shared" si="265"/>
        <v>0</v>
      </c>
      <c r="AK305" s="27">
        <f t="shared" si="265"/>
        <v>0</v>
      </c>
      <c r="AL305" s="27">
        <f t="shared" si="265"/>
        <v>0</v>
      </c>
      <c r="AM305" s="27">
        <f t="shared" si="265"/>
        <v>0</v>
      </c>
      <c r="AN305" s="27">
        <f t="shared" si="265"/>
        <v>0</v>
      </c>
      <c r="AO305" s="27">
        <f t="shared" si="265"/>
        <v>0</v>
      </c>
      <c r="AP305" s="27">
        <f t="shared" si="265"/>
        <v>0</v>
      </c>
      <c r="AQ305" s="27">
        <f t="shared" si="265"/>
        <v>0</v>
      </c>
      <c r="AR305" s="27">
        <f t="shared" si="265"/>
        <v>0</v>
      </c>
      <c r="AS305" s="27">
        <f t="shared" si="265"/>
        <v>0</v>
      </c>
      <c r="AT305" s="27">
        <f t="shared" si="265"/>
        <v>0</v>
      </c>
      <c r="AU305" s="27">
        <f t="shared" si="265"/>
        <v>0</v>
      </c>
      <c r="AV305" s="27">
        <f t="shared" si="265"/>
        <v>0</v>
      </c>
      <c r="AW305" s="27">
        <f t="shared" si="265"/>
        <v>0</v>
      </c>
      <c r="AX305" s="27">
        <f t="shared" si="265"/>
        <v>0</v>
      </c>
      <c r="AY305" s="27">
        <f t="shared" si="265"/>
        <v>0</v>
      </c>
      <c r="AZ305" s="27">
        <f t="shared" si="265"/>
        <v>0</v>
      </c>
      <c r="BA305" s="27">
        <f t="shared" si="265"/>
        <v>0</v>
      </c>
      <c r="BB305" s="27">
        <f t="shared" si="265"/>
        <v>0</v>
      </c>
      <c r="BC305" s="27">
        <f t="shared" si="265"/>
        <v>0</v>
      </c>
      <c r="BD305" s="27">
        <f t="shared" si="265"/>
        <v>0</v>
      </c>
      <c r="BE305" s="27">
        <f t="shared" si="265"/>
        <v>0</v>
      </c>
      <c r="BF305" s="27">
        <f t="shared" si="265"/>
        <v>0</v>
      </c>
      <c r="BG305" s="27">
        <f t="shared" si="265"/>
        <v>0</v>
      </c>
      <c r="BH305" s="27">
        <f t="shared" si="265"/>
        <v>0</v>
      </c>
      <c r="BI305" s="27">
        <f t="shared" si="265"/>
        <v>0</v>
      </c>
      <c r="BJ305" s="27">
        <f t="shared" si="265"/>
        <v>0</v>
      </c>
      <c r="BK305" s="27">
        <f t="shared" si="265"/>
        <v>0</v>
      </c>
      <c r="BL305" s="27">
        <f t="shared" si="265"/>
        <v>0</v>
      </c>
      <c r="BM305" s="27">
        <f t="shared" si="265"/>
        <v>0</v>
      </c>
    </row>
    <row r="306" spans="2:65" x14ac:dyDescent="0.25">
      <c r="B306" t="str">
        <f t="shared" si="266"/>
        <v>COSTI D'IMPIANTO E AMPLIAMENTO</v>
      </c>
      <c r="C306" s="58"/>
      <c r="F306" s="27"/>
      <c r="G306" s="27"/>
      <c r="H306" s="27"/>
      <c r="I306" s="27"/>
      <c r="J306" s="27"/>
      <c r="K306" s="27"/>
      <c r="L306" s="27"/>
      <c r="M306" s="27"/>
      <c r="N306" s="27"/>
      <c r="O306" s="27"/>
      <c r="P306" s="27"/>
      <c r="Q306" s="27"/>
      <c r="R306" s="27"/>
      <c r="S306" s="27"/>
      <c r="T306" s="27"/>
      <c r="U306" s="27"/>
      <c r="V306" s="27"/>
      <c r="W306" s="27">
        <f t="shared" si="265"/>
        <v>0</v>
      </c>
      <c r="X306" s="27">
        <f t="shared" si="265"/>
        <v>0</v>
      </c>
      <c r="Y306" s="27">
        <f t="shared" si="265"/>
        <v>0</v>
      </c>
      <c r="Z306" s="27">
        <f t="shared" si="265"/>
        <v>0</v>
      </c>
      <c r="AA306" s="27">
        <f t="shared" si="265"/>
        <v>0</v>
      </c>
      <c r="AB306" s="27">
        <f t="shared" si="265"/>
        <v>0</v>
      </c>
      <c r="AC306" s="27">
        <f t="shared" si="265"/>
        <v>0</v>
      </c>
      <c r="AD306" s="27">
        <f t="shared" si="265"/>
        <v>0</v>
      </c>
      <c r="AE306" s="27">
        <f t="shared" si="265"/>
        <v>0</v>
      </c>
      <c r="AF306" s="27">
        <f t="shared" si="265"/>
        <v>0</v>
      </c>
      <c r="AG306" s="27">
        <f t="shared" si="265"/>
        <v>0</v>
      </c>
      <c r="AH306" s="27">
        <f t="shared" si="265"/>
        <v>0</v>
      </c>
      <c r="AI306" s="27">
        <f t="shared" si="265"/>
        <v>0</v>
      </c>
      <c r="AJ306" s="27">
        <f t="shared" si="265"/>
        <v>0</v>
      </c>
      <c r="AK306" s="27">
        <f t="shared" si="265"/>
        <v>0</v>
      </c>
      <c r="AL306" s="27">
        <f t="shared" si="265"/>
        <v>0</v>
      </c>
      <c r="AM306" s="27">
        <f t="shared" si="265"/>
        <v>0</v>
      </c>
      <c r="AN306" s="27">
        <f t="shared" si="265"/>
        <v>0</v>
      </c>
      <c r="AO306" s="27">
        <f t="shared" si="265"/>
        <v>0</v>
      </c>
      <c r="AP306" s="27">
        <f t="shared" si="265"/>
        <v>0</v>
      </c>
      <c r="AQ306" s="27">
        <f t="shared" si="265"/>
        <v>0</v>
      </c>
      <c r="AR306" s="27">
        <f t="shared" si="265"/>
        <v>0</v>
      </c>
      <c r="AS306" s="27">
        <f t="shared" si="265"/>
        <v>0</v>
      </c>
      <c r="AT306" s="27">
        <f t="shared" si="265"/>
        <v>0</v>
      </c>
      <c r="AU306" s="27">
        <f t="shared" si="265"/>
        <v>0</v>
      </c>
      <c r="AV306" s="27">
        <f t="shared" si="265"/>
        <v>0</v>
      </c>
      <c r="AW306" s="27">
        <f t="shared" si="265"/>
        <v>0</v>
      </c>
      <c r="AX306" s="27">
        <f t="shared" si="265"/>
        <v>0</v>
      </c>
      <c r="AY306" s="27">
        <f t="shared" si="265"/>
        <v>0</v>
      </c>
      <c r="AZ306" s="27">
        <f t="shared" si="265"/>
        <v>0</v>
      </c>
      <c r="BA306" s="27">
        <f t="shared" si="265"/>
        <v>0</v>
      </c>
      <c r="BB306" s="27">
        <f t="shared" si="265"/>
        <v>0</v>
      </c>
      <c r="BC306" s="27">
        <f t="shared" si="265"/>
        <v>0</v>
      </c>
      <c r="BD306" s="27">
        <f t="shared" si="265"/>
        <v>0</v>
      </c>
      <c r="BE306" s="27">
        <f t="shared" si="265"/>
        <v>0</v>
      </c>
      <c r="BF306" s="27">
        <f t="shared" si="265"/>
        <v>0</v>
      </c>
      <c r="BG306" s="27">
        <f t="shared" si="265"/>
        <v>0</v>
      </c>
      <c r="BH306" s="27">
        <f t="shared" si="265"/>
        <v>0</v>
      </c>
      <c r="BI306" s="27">
        <f t="shared" si="265"/>
        <v>0</v>
      </c>
      <c r="BJ306" s="27">
        <f t="shared" si="265"/>
        <v>0</v>
      </c>
      <c r="BK306" s="27">
        <f t="shared" si="265"/>
        <v>0</v>
      </c>
      <c r="BL306" s="27">
        <f t="shared" si="265"/>
        <v>0</v>
      </c>
      <c r="BM306" s="27">
        <f t="shared" si="265"/>
        <v>0</v>
      </c>
    </row>
    <row r="307" spans="2:65" x14ac:dyDescent="0.25">
      <c r="B307" t="str">
        <f t="shared" si="266"/>
        <v>FEE D'INGRESSO</v>
      </c>
      <c r="C307" s="58"/>
      <c r="F307" s="27"/>
      <c r="G307" s="27"/>
      <c r="H307" s="27"/>
      <c r="I307" s="27"/>
      <c r="J307" s="27"/>
      <c r="K307" s="27"/>
      <c r="L307" s="27"/>
      <c r="M307" s="27"/>
      <c r="N307" s="27"/>
      <c r="O307" s="27"/>
      <c r="P307" s="27"/>
      <c r="Q307" s="27"/>
      <c r="R307" s="27"/>
      <c r="S307" s="27"/>
      <c r="T307" s="27"/>
      <c r="U307" s="27"/>
      <c r="V307" s="27"/>
      <c r="W307" s="27">
        <f t="shared" si="265"/>
        <v>0</v>
      </c>
      <c r="X307" s="27">
        <f t="shared" si="265"/>
        <v>0</v>
      </c>
      <c r="Y307" s="27">
        <f t="shared" si="265"/>
        <v>0</v>
      </c>
      <c r="Z307" s="27">
        <f t="shared" si="265"/>
        <v>0</v>
      </c>
      <c r="AA307" s="27">
        <f t="shared" si="265"/>
        <v>0</v>
      </c>
      <c r="AB307" s="27">
        <f t="shared" si="265"/>
        <v>0</v>
      </c>
      <c r="AC307" s="27">
        <f t="shared" si="265"/>
        <v>0</v>
      </c>
      <c r="AD307" s="27">
        <f t="shared" si="265"/>
        <v>0</v>
      </c>
      <c r="AE307" s="27">
        <f t="shared" si="265"/>
        <v>0</v>
      </c>
      <c r="AF307" s="27">
        <f t="shared" si="265"/>
        <v>0</v>
      </c>
      <c r="AG307" s="27">
        <f t="shared" si="265"/>
        <v>0</v>
      </c>
      <c r="AH307" s="27">
        <f t="shared" si="265"/>
        <v>0</v>
      </c>
      <c r="AI307" s="27">
        <f t="shared" si="265"/>
        <v>0</v>
      </c>
      <c r="AJ307" s="27">
        <f t="shared" si="265"/>
        <v>0</v>
      </c>
      <c r="AK307" s="27">
        <f t="shared" si="265"/>
        <v>0</v>
      </c>
      <c r="AL307" s="27">
        <f t="shared" si="265"/>
        <v>0</v>
      </c>
      <c r="AM307" s="27">
        <f t="shared" si="265"/>
        <v>0</v>
      </c>
      <c r="AN307" s="27">
        <f t="shared" si="265"/>
        <v>0</v>
      </c>
      <c r="AO307" s="27">
        <f t="shared" si="265"/>
        <v>0</v>
      </c>
      <c r="AP307" s="27">
        <f t="shared" si="265"/>
        <v>0</v>
      </c>
      <c r="AQ307" s="27">
        <f t="shared" si="265"/>
        <v>0</v>
      </c>
      <c r="AR307" s="27">
        <f t="shared" si="265"/>
        <v>0</v>
      </c>
      <c r="AS307" s="27">
        <f t="shared" si="265"/>
        <v>0</v>
      </c>
      <c r="AT307" s="27">
        <f t="shared" si="265"/>
        <v>0</v>
      </c>
      <c r="AU307" s="27">
        <f t="shared" si="265"/>
        <v>0</v>
      </c>
      <c r="AV307" s="27">
        <f t="shared" si="265"/>
        <v>0</v>
      </c>
      <c r="AW307" s="27">
        <f t="shared" si="265"/>
        <v>0</v>
      </c>
      <c r="AX307" s="27">
        <f t="shared" si="265"/>
        <v>0</v>
      </c>
      <c r="AY307" s="27">
        <f t="shared" si="265"/>
        <v>0</v>
      </c>
      <c r="AZ307" s="27">
        <f t="shared" si="265"/>
        <v>0</v>
      </c>
      <c r="BA307" s="27">
        <f t="shared" si="265"/>
        <v>0</v>
      </c>
      <c r="BB307" s="27">
        <f t="shared" si="265"/>
        <v>0</v>
      </c>
      <c r="BC307" s="27">
        <f t="shared" si="265"/>
        <v>0</v>
      </c>
      <c r="BD307" s="27">
        <f t="shared" si="265"/>
        <v>0</v>
      </c>
      <c r="BE307" s="27">
        <f t="shared" si="265"/>
        <v>0</v>
      </c>
      <c r="BF307" s="27">
        <f t="shared" si="265"/>
        <v>0</v>
      </c>
      <c r="BG307" s="27">
        <f t="shared" si="265"/>
        <v>0</v>
      </c>
      <c r="BH307" s="27">
        <f t="shared" si="265"/>
        <v>0</v>
      </c>
      <c r="BI307" s="27">
        <f t="shared" si="265"/>
        <v>0</v>
      </c>
      <c r="BJ307" s="27">
        <f t="shared" si="265"/>
        <v>0</v>
      </c>
      <c r="BK307" s="27">
        <f t="shared" si="265"/>
        <v>0</v>
      </c>
      <c r="BL307" s="27">
        <f t="shared" si="265"/>
        <v>0</v>
      </c>
      <c r="BM307" s="27">
        <f t="shared" si="265"/>
        <v>0</v>
      </c>
    </row>
    <row r="308" spans="2:65" x14ac:dyDescent="0.25">
      <c r="B308" t="str">
        <f>+B301</f>
        <v>ALTRE IMM.NI IMMATERIALI</v>
      </c>
      <c r="C308" s="58"/>
      <c r="F308" s="27"/>
      <c r="G308" s="27"/>
      <c r="H308" s="27"/>
      <c r="I308" s="27"/>
      <c r="J308" s="27"/>
      <c r="K308" s="27"/>
      <c r="L308" s="27"/>
      <c r="M308" s="27"/>
      <c r="N308" s="27"/>
      <c r="O308" s="27"/>
      <c r="P308" s="27"/>
      <c r="Q308" s="27"/>
      <c r="R308" s="27"/>
      <c r="S308" s="27"/>
      <c r="T308" s="27"/>
      <c r="U308" s="27"/>
      <c r="V308" s="27"/>
      <c r="W308" s="27">
        <f t="shared" si="265"/>
        <v>0</v>
      </c>
      <c r="X308" s="27">
        <f t="shared" si="265"/>
        <v>0</v>
      </c>
      <c r="Y308" s="27">
        <f t="shared" si="265"/>
        <v>0</v>
      </c>
      <c r="Z308" s="27">
        <f t="shared" si="265"/>
        <v>0</v>
      </c>
      <c r="AA308" s="27">
        <f t="shared" si="265"/>
        <v>0</v>
      </c>
      <c r="AB308" s="27">
        <f t="shared" si="265"/>
        <v>0</v>
      </c>
      <c r="AC308" s="27">
        <f t="shared" si="265"/>
        <v>0</v>
      </c>
      <c r="AD308" s="27">
        <f t="shared" si="265"/>
        <v>0</v>
      </c>
      <c r="AE308" s="27">
        <f t="shared" si="265"/>
        <v>0</v>
      </c>
      <c r="AF308" s="27">
        <f t="shared" si="265"/>
        <v>0</v>
      </c>
      <c r="AG308" s="27">
        <f t="shared" si="265"/>
        <v>0</v>
      </c>
      <c r="AH308" s="27">
        <f t="shared" si="265"/>
        <v>0</v>
      </c>
      <c r="AI308" s="27">
        <f t="shared" si="265"/>
        <v>0</v>
      </c>
      <c r="AJ308" s="27">
        <f t="shared" si="265"/>
        <v>0</v>
      </c>
      <c r="AK308" s="27">
        <f t="shared" si="265"/>
        <v>0</v>
      </c>
      <c r="AL308" s="27">
        <f t="shared" si="265"/>
        <v>0</v>
      </c>
      <c r="AM308" s="27">
        <f t="shared" si="265"/>
        <v>0</v>
      </c>
      <c r="AN308" s="27">
        <f t="shared" si="265"/>
        <v>0</v>
      </c>
      <c r="AO308" s="27">
        <f t="shared" si="265"/>
        <v>0</v>
      </c>
      <c r="AP308" s="27">
        <f t="shared" si="265"/>
        <v>0</v>
      </c>
      <c r="AQ308" s="27">
        <f t="shared" si="265"/>
        <v>0</v>
      </c>
      <c r="AR308" s="27">
        <f t="shared" si="265"/>
        <v>0</v>
      </c>
      <c r="AS308" s="27">
        <f t="shared" si="265"/>
        <v>0</v>
      </c>
      <c r="AT308" s="27">
        <f t="shared" si="265"/>
        <v>0</v>
      </c>
      <c r="AU308" s="27">
        <f t="shared" si="265"/>
        <v>0</v>
      </c>
      <c r="AV308" s="27">
        <f t="shared" si="265"/>
        <v>0</v>
      </c>
      <c r="AW308" s="27">
        <f t="shared" si="265"/>
        <v>0</v>
      </c>
      <c r="AX308" s="27">
        <f t="shared" si="265"/>
        <v>0</v>
      </c>
      <c r="AY308" s="27">
        <f t="shared" si="265"/>
        <v>0</v>
      </c>
      <c r="AZ308" s="27">
        <f t="shared" si="265"/>
        <v>0</v>
      </c>
      <c r="BA308" s="27">
        <f t="shared" si="265"/>
        <v>0</v>
      </c>
      <c r="BB308" s="27">
        <f t="shared" si="265"/>
        <v>0</v>
      </c>
      <c r="BC308" s="27">
        <f t="shared" si="265"/>
        <v>0</v>
      </c>
      <c r="BD308" s="27">
        <f t="shared" si="265"/>
        <v>0</v>
      </c>
      <c r="BE308" s="27">
        <f t="shared" si="265"/>
        <v>0</v>
      </c>
      <c r="BF308" s="27">
        <f t="shared" si="265"/>
        <v>0</v>
      </c>
      <c r="BG308" s="27">
        <f t="shared" si="265"/>
        <v>0</v>
      </c>
      <c r="BH308" s="27">
        <f t="shared" si="265"/>
        <v>0</v>
      </c>
      <c r="BI308" s="27">
        <f t="shared" si="265"/>
        <v>0</v>
      </c>
      <c r="BJ308" s="27">
        <f t="shared" si="265"/>
        <v>0</v>
      </c>
      <c r="BK308" s="27">
        <f t="shared" ref="BK308:BM308" si="267">+BJ308+BK301</f>
        <v>0</v>
      </c>
      <c r="BL308" s="27">
        <f t="shared" si="267"/>
        <v>0</v>
      </c>
      <c r="BM308" s="27">
        <f t="shared" si="267"/>
        <v>0</v>
      </c>
    </row>
    <row r="310" spans="2:65" ht="30" x14ac:dyDescent="0.25">
      <c r="C310" s="57" t="s">
        <v>159</v>
      </c>
      <c r="F310" s="57" t="s">
        <v>160</v>
      </c>
      <c r="G310" s="57" t="s">
        <v>160</v>
      </c>
      <c r="H310" s="57" t="s">
        <v>160</v>
      </c>
      <c r="I310" s="57" t="s">
        <v>160</v>
      </c>
      <c r="J310" s="57" t="s">
        <v>160</v>
      </c>
      <c r="K310" s="57" t="s">
        <v>160</v>
      </c>
      <c r="L310" s="57" t="s">
        <v>160</v>
      </c>
      <c r="M310" s="57" t="s">
        <v>160</v>
      </c>
      <c r="N310" s="57" t="s">
        <v>160</v>
      </c>
      <c r="O310" s="57" t="s">
        <v>160</v>
      </c>
      <c r="P310" s="57" t="s">
        <v>160</v>
      </c>
      <c r="Q310" s="57" t="s">
        <v>160</v>
      </c>
      <c r="R310" s="57" t="s">
        <v>160</v>
      </c>
      <c r="S310" s="57" t="s">
        <v>160</v>
      </c>
      <c r="T310" s="57" t="s">
        <v>160</v>
      </c>
      <c r="U310" s="57" t="s">
        <v>160</v>
      </c>
      <c r="V310" s="57" t="s">
        <v>160</v>
      </c>
      <c r="W310" s="57" t="s">
        <v>160</v>
      </c>
      <c r="X310" s="57" t="s">
        <v>160</v>
      </c>
      <c r="Y310" s="57" t="s">
        <v>160</v>
      </c>
      <c r="Z310" s="57" t="s">
        <v>160</v>
      </c>
      <c r="AA310" s="57" t="s">
        <v>160</v>
      </c>
      <c r="AB310" s="57" t="s">
        <v>160</v>
      </c>
      <c r="AC310" s="57" t="s">
        <v>160</v>
      </c>
      <c r="AD310" s="57" t="s">
        <v>160</v>
      </c>
      <c r="AE310" s="57" t="s">
        <v>160</v>
      </c>
      <c r="AF310" s="57" t="s">
        <v>160</v>
      </c>
      <c r="AG310" s="57" t="s">
        <v>160</v>
      </c>
      <c r="AH310" s="57" t="s">
        <v>160</v>
      </c>
      <c r="AI310" s="57" t="s">
        <v>160</v>
      </c>
      <c r="AJ310" s="57" t="s">
        <v>160</v>
      </c>
      <c r="AK310" s="57" t="s">
        <v>160</v>
      </c>
      <c r="AL310" s="57" t="s">
        <v>160</v>
      </c>
      <c r="AM310" s="57" t="s">
        <v>160</v>
      </c>
      <c r="AN310" s="57" t="s">
        <v>160</v>
      </c>
      <c r="AO310" s="57" t="s">
        <v>160</v>
      </c>
      <c r="AP310" s="57" t="s">
        <v>160</v>
      </c>
      <c r="AQ310" s="57" t="s">
        <v>160</v>
      </c>
      <c r="AR310" s="57" t="s">
        <v>160</v>
      </c>
      <c r="AS310" s="57" t="s">
        <v>160</v>
      </c>
      <c r="AT310" s="57" t="s">
        <v>160</v>
      </c>
      <c r="AU310" s="57" t="s">
        <v>160</v>
      </c>
      <c r="AV310" s="57" t="s">
        <v>160</v>
      </c>
      <c r="AW310" s="57" t="s">
        <v>160</v>
      </c>
      <c r="AX310" s="57" t="s">
        <v>160</v>
      </c>
      <c r="AY310" s="57" t="s">
        <v>160</v>
      </c>
      <c r="AZ310" s="57" t="s">
        <v>160</v>
      </c>
      <c r="BA310" s="57" t="s">
        <v>160</v>
      </c>
      <c r="BB310" s="57" t="s">
        <v>160</v>
      </c>
      <c r="BC310" s="57" t="s">
        <v>160</v>
      </c>
      <c r="BD310" s="57" t="s">
        <v>160</v>
      </c>
      <c r="BE310" s="57" t="s">
        <v>160</v>
      </c>
      <c r="BF310" s="57" t="s">
        <v>160</v>
      </c>
      <c r="BG310" s="57" t="s">
        <v>160</v>
      </c>
      <c r="BH310" s="57" t="s">
        <v>160</v>
      </c>
      <c r="BI310" s="57" t="s">
        <v>160</v>
      </c>
      <c r="BJ310" s="57" t="s">
        <v>160</v>
      </c>
      <c r="BK310" s="57" t="s">
        <v>160</v>
      </c>
      <c r="BL310" s="57" t="s">
        <v>160</v>
      </c>
      <c r="BM310" s="57" t="s">
        <v>160</v>
      </c>
    </row>
    <row r="311" spans="2:65" x14ac:dyDescent="0.25">
      <c r="B311" t="str">
        <f>+B296</f>
        <v>FABBRICATI</v>
      </c>
      <c r="C311" s="58">
        <f>+C296</f>
        <v>0.25</v>
      </c>
      <c r="F311" s="27"/>
      <c r="G311" s="27"/>
      <c r="H311" s="27"/>
      <c r="I311" s="27"/>
      <c r="J311" s="27"/>
      <c r="K311" s="27"/>
      <c r="L311" s="27"/>
      <c r="M311" s="27"/>
      <c r="N311" s="27"/>
      <c r="O311" s="27"/>
      <c r="P311" s="27"/>
      <c r="Q311" s="27"/>
      <c r="R311" s="27"/>
      <c r="S311" s="27"/>
      <c r="T311" s="27"/>
      <c r="U311" s="27"/>
      <c r="V311" s="27"/>
      <c r="W311" s="27"/>
      <c r="X311" s="27">
        <f>+IF(W318=$X$5,0,1)*(SUM($X$5)*$C311)/12</f>
        <v>0</v>
      </c>
      <c r="Y311" s="27">
        <f t="shared" ref="Y311:BM311" si="268">+IF(X318=$X$5,0,1)*(SUM($X$5)*$C311)/12</f>
        <v>0</v>
      </c>
      <c r="Z311" s="27">
        <f t="shared" si="268"/>
        <v>0</v>
      </c>
      <c r="AA311" s="27">
        <f t="shared" si="268"/>
        <v>0</v>
      </c>
      <c r="AB311" s="27">
        <f t="shared" si="268"/>
        <v>0</v>
      </c>
      <c r="AC311" s="27">
        <f t="shared" si="268"/>
        <v>0</v>
      </c>
      <c r="AD311" s="27">
        <f t="shared" si="268"/>
        <v>0</v>
      </c>
      <c r="AE311" s="27">
        <f t="shared" si="268"/>
        <v>0</v>
      </c>
      <c r="AF311" s="27">
        <f t="shared" si="268"/>
        <v>0</v>
      </c>
      <c r="AG311" s="27">
        <f t="shared" si="268"/>
        <v>0</v>
      </c>
      <c r="AH311" s="27">
        <f t="shared" si="268"/>
        <v>0</v>
      </c>
      <c r="AI311" s="27">
        <f t="shared" si="268"/>
        <v>0</v>
      </c>
      <c r="AJ311" s="27">
        <f t="shared" si="268"/>
        <v>0</v>
      </c>
      <c r="AK311" s="27">
        <f t="shared" si="268"/>
        <v>0</v>
      </c>
      <c r="AL311" s="27">
        <f t="shared" si="268"/>
        <v>0</v>
      </c>
      <c r="AM311" s="27">
        <f t="shared" si="268"/>
        <v>0</v>
      </c>
      <c r="AN311" s="27">
        <f t="shared" si="268"/>
        <v>0</v>
      </c>
      <c r="AO311" s="27">
        <f t="shared" si="268"/>
        <v>0</v>
      </c>
      <c r="AP311" s="27">
        <f t="shared" si="268"/>
        <v>0</v>
      </c>
      <c r="AQ311" s="27">
        <f t="shared" si="268"/>
        <v>0</v>
      </c>
      <c r="AR311" s="27">
        <f t="shared" si="268"/>
        <v>0</v>
      </c>
      <c r="AS311" s="27">
        <f t="shared" si="268"/>
        <v>0</v>
      </c>
      <c r="AT311" s="27">
        <f t="shared" si="268"/>
        <v>0</v>
      </c>
      <c r="AU311" s="27">
        <f t="shared" si="268"/>
        <v>0</v>
      </c>
      <c r="AV311" s="27">
        <f t="shared" si="268"/>
        <v>0</v>
      </c>
      <c r="AW311" s="27">
        <f t="shared" si="268"/>
        <v>0</v>
      </c>
      <c r="AX311" s="27">
        <f t="shared" si="268"/>
        <v>0</v>
      </c>
      <c r="AY311" s="27">
        <f t="shared" si="268"/>
        <v>0</v>
      </c>
      <c r="AZ311" s="27">
        <f t="shared" si="268"/>
        <v>0</v>
      </c>
      <c r="BA311" s="27">
        <f t="shared" si="268"/>
        <v>0</v>
      </c>
      <c r="BB311" s="27">
        <f t="shared" si="268"/>
        <v>0</v>
      </c>
      <c r="BC311" s="27">
        <f t="shared" si="268"/>
        <v>0</v>
      </c>
      <c r="BD311" s="27">
        <f t="shared" si="268"/>
        <v>0</v>
      </c>
      <c r="BE311" s="27">
        <f t="shared" si="268"/>
        <v>0</v>
      </c>
      <c r="BF311" s="27">
        <f t="shared" si="268"/>
        <v>0</v>
      </c>
      <c r="BG311" s="27">
        <f t="shared" si="268"/>
        <v>0</v>
      </c>
      <c r="BH311" s="27">
        <f t="shared" si="268"/>
        <v>0</v>
      </c>
      <c r="BI311" s="27">
        <f t="shared" si="268"/>
        <v>0</v>
      </c>
      <c r="BJ311" s="27">
        <f t="shared" si="268"/>
        <v>0</v>
      </c>
      <c r="BK311" s="27">
        <f t="shared" si="268"/>
        <v>0</v>
      </c>
      <c r="BL311" s="27">
        <f t="shared" si="268"/>
        <v>0</v>
      </c>
      <c r="BM311" s="27">
        <f t="shared" si="268"/>
        <v>0</v>
      </c>
    </row>
    <row r="312" spans="2:65" x14ac:dyDescent="0.25">
      <c r="B312" t="str">
        <f t="shared" ref="B312:C316" si="269">+B297</f>
        <v>IMPIANTI E MACCHINARI</v>
      </c>
      <c r="C312" s="58">
        <f t="shared" si="269"/>
        <v>0.1</v>
      </c>
      <c r="F312" s="27"/>
      <c r="G312" s="27"/>
      <c r="H312" s="27"/>
      <c r="I312" s="27"/>
      <c r="J312" s="27"/>
      <c r="K312" s="27"/>
      <c r="L312" s="27"/>
      <c r="M312" s="27"/>
      <c r="N312" s="27"/>
      <c r="O312" s="27"/>
      <c r="P312" s="27"/>
      <c r="Q312" s="27"/>
      <c r="R312" s="27"/>
      <c r="S312" s="27"/>
      <c r="T312" s="27"/>
      <c r="U312" s="27"/>
      <c r="V312" s="27"/>
      <c r="W312" s="27"/>
      <c r="X312" s="27">
        <f>+IF(W319=$X$6,0,1)*(SUM($X$6)*$C312)/12</f>
        <v>0</v>
      </c>
      <c r="Y312" s="27">
        <f t="shared" ref="Y312:BM312" si="270">+IF(X319=$X$6,0,1)*(SUM($X$6)*$C312)/12</f>
        <v>0</v>
      </c>
      <c r="Z312" s="27">
        <f t="shared" si="270"/>
        <v>0</v>
      </c>
      <c r="AA312" s="27">
        <f t="shared" si="270"/>
        <v>0</v>
      </c>
      <c r="AB312" s="27">
        <f t="shared" si="270"/>
        <v>0</v>
      </c>
      <c r="AC312" s="27">
        <f t="shared" si="270"/>
        <v>0</v>
      </c>
      <c r="AD312" s="27">
        <f t="shared" si="270"/>
        <v>0</v>
      </c>
      <c r="AE312" s="27">
        <f t="shared" si="270"/>
        <v>0</v>
      </c>
      <c r="AF312" s="27">
        <f t="shared" si="270"/>
        <v>0</v>
      </c>
      <c r="AG312" s="27">
        <f t="shared" si="270"/>
        <v>0</v>
      </c>
      <c r="AH312" s="27">
        <f t="shared" si="270"/>
        <v>0</v>
      </c>
      <c r="AI312" s="27">
        <f t="shared" si="270"/>
        <v>0</v>
      </c>
      <c r="AJ312" s="27">
        <f t="shared" si="270"/>
        <v>0</v>
      </c>
      <c r="AK312" s="27">
        <f t="shared" si="270"/>
        <v>0</v>
      </c>
      <c r="AL312" s="27">
        <f t="shared" si="270"/>
        <v>0</v>
      </c>
      <c r="AM312" s="27">
        <f t="shared" si="270"/>
        <v>0</v>
      </c>
      <c r="AN312" s="27">
        <f t="shared" si="270"/>
        <v>0</v>
      </c>
      <c r="AO312" s="27">
        <f t="shared" si="270"/>
        <v>0</v>
      </c>
      <c r="AP312" s="27">
        <f t="shared" si="270"/>
        <v>0</v>
      </c>
      <c r="AQ312" s="27">
        <f t="shared" si="270"/>
        <v>0</v>
      </c>
      <c r="AR312" s="27">
        <f t="shared" si="270"/>
        <v>0</v>
      </c>
      <c r="AS312" s="27">
        <f t="shared" si="270"/>
        <v>0</v>
      </c>
      <c r="AT312" s="27">
        <f t="shared" si="270"/>
        <v>0</v>
      </c>
      <c r="AU312" s="27">
        <f t="shared" si="270"/>
        <v>0</v>
      </c>
      <c r="AV312" s="27">
        <f t="shared" si="270"/>
        <v>0</v>
      </c>
      <c r="AW312" s="27">
        <f t="shared" si="270"/>
        <v>0</v>
      </c>
      <c r="AX312" s="27">
        <f t="shared" si="270"/>
        <v>0</v>
      </c>
      <c r="AY312" s="27">
        <f t="shared" si="270"/>
        <v>0</v>
      </c>
      <c r="AZ312" s="27">
        <f t="shared" si="270"/>
        <v>0</v>
      </c>
      <c r="BA312" s="27">
        <f t="shared" si="270"/>
        <v>0</v>
      </c>
      <c r="BB312" s="27">
        <f t="shared" si="270"/>
        <v>0</v>
      </c>
      <c r="BC312" s="27">
        <f t="shared" si="270"/>
        <v>0</v>
      </c>
      <c r="BD312" s="27">
        <f t="shared" si="270"/>
        <v>0</v>
      </c>
      <c r="BE312" s="27">
        <f t="shared" si="270"/>
        <v>0</v>
      </c>
      <c r="BF312" s="27">
        <f t="shared" si="270"/>
        <v>0</v>
      </c>
      <c r="BG312" s="27">
        <f t="shared" si="270"/>
        <v>0</v>
      </c>
      <c r="BH312" s="27">
        <f t="shared" si="270"/>
        <v>0</v>
      </c>
      <c r="BI312" s="27">
        <f t="shared" si="270"/>
        <v>0</v>
      </c>
      <c r="BJ312" s="27">
        <f t="shared" si="270"/>
        <v>0</v>
      </c>
      <c r="BK312" s="27">
        <f t="shared" si="270"/>
        <v>0</v>
      </c>
      <c r="BL312" s="27">
        <f t="shared" si="270"/>
        <v>0</v>
      </c>
      <c r="BM312" s="27">
        <f t="shared" si="270"/>
        <v>0</v>
      </c>
    </row>
    <row r="313" spans="2:65" x14ac:dyDescent="0.25">
      <c r="B313" t="str">
        <f t="shared" si="269"/>
        <v>ATTREZZATURE IND.LI E COMM.LI</v>
      </c>
      <c r="C313" s="58">
        <f t="shared" si="269"/>
        <v>0.2</v>
      </c>
      <c r="F313" s="27"/>
      <c r="G313" s="27"/>
      <c r="H313" s="27"/>
      <c r="I313" s="27"/>
      <c r="J313" s="27"/>
      <c r="K313" s="27"/>
      <c r="L313" s="27"/>
      <c r="M313" s="27"/>
      <c r="N313" s="27"/>
      <c r="O313" s="27"/>
      <c r="P313" s="27"/>
      <c r="Q313" s="27"/>
      <c r="R313" s="27"/>
      <c r="S313" s="27"/>
      <c r="T313" s="27"/>
      <c r="U313" s="27"/>
      <c r="V313" s="27"/>
      <c r="W313" s="27"/>
      <c r="X313" s="27">
        <f>+IF(W320=$X$7,0,1)*(SUM($X$7)*$C313)/12</f>
        <v>0</v>
      </c>
      <c r="Y313" s="27">
        <f t="shared" ref="Y313:BM313" si="271">+IF(X320=$X$7,0,1)*(SUM($X$7)*$C313)/12</f>
        <v>0</v>
      </c>
      <c r="Z313" s="27">
        <f t="shared" si="271"/>
        <v>0</v>
      </c>
      <c r="AA313" s="27">
        <f t="shared" si="271"/>
        <v>0</v>
      </c>
      <c r="AB313" s="27">
        <f t="shared" si="271"/>
        <v>0</v>
      </c>
      <c r="AC313" s="27">
        <f t="shared" si="271"/>
        <v>0</v>
      </c>
      <c r="AD313" s="27">
        <f t="shared" si="271"/>
        <v>0</v>
      </c>
      <c r="AE313" s="27">
        <f t="shared" si="271"/>
        <v>0</v>
      </c>
      <c r="AF313" s="27">
        <f t="shared" si="271"/>
        <v>0</v>
      </c>
      <c r="AG313" s="27">
        <f t="shared" si="271"/>
        <v>0</v>
      </c>
      <c r="AH313" s="27">
        <f t="shared" si="271"/>
        <v>0</v>
      </c>
      <c r="AI313" s="27">
        <f t="shared" si="271"/>
        <v>0</v>
      </c>
      <c r="AJ313" s="27">
        <f t="shared" si="271"/>
        <v>0</v>
      </c>
      <c r="AK313" s="27">
        <f t="shared" si="271"/>
        <v>0</v>
      </c>
      <c r="AL313" s="27">
        <f t="shared" si="271"/>
        <v>0</v>
      </c>
      <c r="AM313" s="27">
        <f t="shared" si="271"/>
        <v>0</v>
      </c>
      <c r="AN313" s="27">
        <f t="shared" si="271"/>
        <v>0</v>
      </c>
      <c r="AO313" s="27">
        <f t="shared" si="271"/>
        <v>0</v>
      </c>
      <c r="AP313" s="27">
        <f t="shared" si="271"/>
        <v>0</v>
      </c>
      <c r="AQ313" s="27">
        <f t="shared" si="271"/>
        <v>0</v>
      </c>
      <c r="AR313" s="27">
        <f t="shared" si="271"/>
        <v>0</v>
      </c>
      <c r="AS313" s="27">
        <f t="shared" si="271"/>
        <v>0</v>
      </c>
      <c r="AT313" s="27">
        <f t="shared" si="271"/>
        <v>0</v>
      </c>
      <c r="AU313" s="27">
        <f t="shared" si="271"/>
        <v>0</v>
      </c>
      <c r="AV313" s="27">
        <f t="shared" si="271"/>
        <v>0</v>
      </c>
      <c r="AW313" s="27">
        <f t="shared" si="271"/>
        <v>0</v>
      </c>
      <c r="AX313" s="27">
        <f t="shared" si="271"/>
        <v>0</v>
      </c>
      <c r="AY313" s="27">
        <f t="shared" si="271"/>
        <v>0</v>
      </c>
      <c r="AZ313" s="27">
        <f t="shared" si="271"/>
        <v>0</v>
      </c>
      <c r="BA313" s="27">
        <f t="shared" si="271"/>
        <v>0</v>
      </c>
      <c r="BB313" s="27">
        <f t="shared" si="271"/>
        <v>0</v>
      </c>
      <c r="BC313" s="27">
        <f t="shared" si="271"/>
        <v>0</v>
      </c>
      <c r="BD313" s="27">
        <f t="shared" si="271"/>
        <v>0</v>
      </c>
      <c r="BE313" s="27">
        <f t="shared" si="271"/>
        <v>0</v>
      </c>
      <c r="BF313" s="27">
        <f t="shared" si="271"/>
        <v>0</v>
      </c>
      <c r="BG313" s="27">
        <f t="shared" si="271"/>
        <v>0</v>
      </c>
      <c r="BH313" s="27">
        <f t="shared" si="271"/>
        <v>0</v>
      </c>
      <c r="BI313" s="27">
        <f t="shared" si="271"/>
        <v>0</v>
      </c>
      <c r="BJ313" s="27">
        <f t="shared" si="271"/>
        <v>0</v>
      </c>
      <c r="BK313" s="27">
        <f t="shared" si="271"/>
        <v>0</v>
      </c>
      <c r="BL313" s="27">
        <f t="shared" si="271"/>
        <v>0</v>
      </c>
      <c r="BM313" s="27">
        <f t="shared" si="271"/>
        <v>0</v>
      </c>
    </row>
    <row r="314" spans="2:65" x14ac:dyDescent="0.25">
      <c r="B314" t="str">
        <f t="shared" si="269"/>
        <v>COSTI D'IMPIANTO E AMPLIAMENTO</v>
      </c>
      <c r="C314" s="58">
        <f t="shared" si="269"/>
        <v>0.5</v>
      </c>
      <c r="F314" s="27"/>
      <c r="G314" s="27"/>
      <c r="H314" s="27"/>
      <c r="I314" s="27"/>
      <c r="J314" s="27"/>
      <c r="K314" s="27"/>
      <c r="L314" s="27"/>
      <c r="M314" s="27"/>
      <c r="N314" s="27"/>
      <c r="O314" s="27"/>
      <c r="P314" s="27"/>
      <c r="Q314" s="27"/>
      <c r="R314" s="27"/>
      <c r="S314" s="27"/>
      <c r="T314" s="27"/>
      <c r="U314" s="27"/>
      <c r="V314" s="27"/>
      <c r="W314" s="27"/>
      <c r="X314" s="27">
        <f>+IF(W321=$X$8,0,1)*(SUM($X$8)*$C314)/12</f>
        <v>0</v>
      </c>
      <c r="Y314" s="27">
        <f t="shared" ref="Y314:BM314" si="272">+IF(X321=$X$8,0,1)*(SUM($X$8)*$C314)/12</f>
        <v>0</v>
      </c>
      <c r="Z314" s="27">
        <f t="shared" si="272"/>
        <v>0</v>
      </c>
      <c r="AA314" s="27">
        <f t="shared" si="272"/>
        <v>0</v>
      </c>
      <c r="AB314" s="27">
        <f t="shared" si="272"/>
        <v>0</v>
      </c>
      <c r="AC314" s="27">
        <f t="shared" si="272"/>
        <v>0</v>
      </c>
      <c r="AD314" s="27">
        <f t="shared" si="272"/>
        <v>0</v>
      </c>
      <c r="AE314" s="27">
        <f t="shared" si="272"/>
        <v>0</v>
      </c>
      <c r="AF314" s="27">
        <f t="shared" si="272"/>
        <v>0</v>
      </c>
      <c r="AG314" s="27">
        <f t="shared" si="272"/>
        <v>0</v>
      </c>
      <c r="AH314" s="27">
        <f t="shared" si="272"/>
        <v>0</v>
      </c>
      <c r="AI314" s="27">
        <f t="shared" si="272"/>
        <v>0</v>
      </c>
      <c r="AJ314" s="27">
        <f t="shared" si="272"/>
        <v>0</v>
      </c>
      <c r="AK314" s="27">
        <f t="shared" si="272"/>
        <v>0</v>
      </c>
      <c r="AL314" s="27">
        <f t="shared" si="272"/>
        <v>0</v>
      </c>
      <c r="AM314" s="27">
        <f t="shared" si="272"/>
        <v>0</v>
      </c>
      <c r="AN314" s="27">
        <f t="shared" si="272"/>
        <v>0</v>
      </c>
      <c r="AO314" s="27">
        <f t="shared" si="272"/>
        <v>0</v>
      </c>
      <c r="AP314" s="27">
        <f t="shared" si="272"/>
        <v>0</v>
      </c>
      <c r="AQ314" s="27">
        <f t="shared" si="272"/>
        <v>0</v>
      </c>
      <c r="AR314" s="27">
        <f t="shared" si="272"/>
        <v>0</v>
      </c>
      <c r="AS314" s="27">
        <f t="shared" si="272"/>
        <v>0</v>
      </c>
      <c r="AT314" s="27">
        <f t="shared" si="272"/>
        <v>0</v>
      </c>
      <c r="AU314" s="27">
        <f t="shared" si="272"/>
        <v>0</v>
      </c>
      <c r="AV314" s="27">
        <f t="shared" si="272"/>
        <v>0</v>
      </c>
      <c r="AW314" s="27">
        <f t="shared" si="272"/>
        <v>0</v>
      </c>
      <c r="AX314" s="27">
        <f t="shared" si="272"/>
        <v>0</v>
      </c>
      <c r="AY314" s="27">
        <f t="shared" si="272"/>
        <v>0</v>
      </c>
      <c r="AZ314" s="27">
        <f t="shared" si="272"/>
        <v>0</v>
      </c>
      <c r="BA314" s="27">
        <f t="shared" si="272"/>
        <v>0</v>
      </c>
      <c r="BB314" s="27">
        <f t="shared" si="272"/>
        <v>0</v>
      </c>
      <c r="BC314" s="27">
        <f t="shared" si="272"/>
        <v>0</v>
      </c>
      <c r="BD314" s="27">
        <f t="shared" si="272"/>
        <v>0</v>
      </c>
      <c r="BE314" s="27">
        <f t="shared" si="272"/>
        <v>0</v>
      </c>
      <c r="BF314" s="27">
        <f t="shared" si="272"/>
        <v>0</v>
      </c>
      <c r="BG314" s="27">
        <f t="shared" si="272"/>
        <v>0</v>
      </c>
      <c r="BH314" s="27">
        <f t="shared" si="272"/>
        <v>0</v>
      </c>
      <c r="BI314" s="27">
        <f t="shared" si="272"/>
        <v>0</v>
      </c>
      <c r="BJ314" s="27">
        <f t="shared" si="272"/>
        <v>0</v>
      </c>
      <c r="BK314" s="27">
        <f t="shared" si="272"/>
        <v>0</v>
      </c>
      <c r="BL314" s="27">
        <f t="shared" si="272"/>
        <v>0</v>
      </c>
      <c r="BM314" s="27">
        <f t="shared" si="272"/>
        <v>0</v>
      </c>
    </row>
    <row r="315" spans="2:65" x14ac:dyDescent="0.25">
      <c r="B315" t="str">
        <f t="shared" si="269"/>
        <v>FEE D'INGRESSO</v>
      </c>
      <c r="C315" s="58">
        <f t="shared" si="269"/>
        <v>0.2</v>
      </c>
      <c r="F315" s="27"/>
      <c r="G315" s="27"/>
      <c r="H315" s="27"/>
      <c r="I315" s="27"/>
      <c r="J315" s="27"/>
      <c r="K315" s="27"/>
      <c r="L315" s="27"/>
      <c r="M315" s="27"/>
      <c r="N315" s="27"/>
      <c r="O315" s="27"/>
      <c r="P315" s="27"/>
      <c r="Q315" s="27"/>
      <c r="R315" s="27"/>
      <c r="S315" s="27"/>
      <c r="T315" s="27"/>
      <c r="U315" s="27"/>
      <c r="V315" s="27"/>
      <c r="W315" s="27"/>
      <c r="X315" s="27">
        <f>+IF(W322=$X$9,0,1)*(SUM($X$9)*$C315)/12</f>
        <v>0</v>
      </c>
      <c r="Y315" s="27">
        <f t="shared" ref="Y315:BM315" si="273">+IF(X322=$X$9,0,1)*(SUM($X$9)*$C315)/12</f>
        <v>0</v>
      </c>
      <c r="Z315" s="27">
        <f t="shared" si="273"/>
        <v>0</v>
      </c>
      <c r="AA315" s="27">
        <f t="shared" si="273"/>
        <v>0</v>
      </c>
      <c r="AB315" s="27">
        <f t="shared" si="273"/>
        <v>0</v>
      </c>
      <c r="AC315" s="27">
        <f t="shared" si="273"/>
        <v>0</v>
      </c>
      <c r="AD315" s="27">
        <f t="shared" si="273"/>
        <v>0</v>
      </c>
      <c r="AE315" s="27">
        <f t="shared" si="273"/>
        <v>0</v>
      </c>
      <c r="AF315" s="27">
        <f t="shared" si="273"/>
        <v>0</v>
      </c>
      <c r="AG315" s="27">
        <f t="shared" si="273"/>
        <v>0</v>
      </c>
      <c r="AH315" s="27">
        <f t="shared" si="273"/>
        <v>0</v>
      </c>
      <c r="AI315" s="27">
        <f t="shared" si="273"/>
        <v>0</v>
      </c>
      <c r="AJ315" s="27">
        <f t="shared" si="273"/>
        <v>0</v>
      </c>
      <c r="AK315" s="27">
        <f t="shared" si="273"/>
        <v>0</v>
      </c>
      <c r="AL315" s="27">
        <f t="shared" si="273"/>
        <v>0</v>
      </c>
      <c r="AM315" s="27">
        <f t="shared" si="273"/>
        <v>0</v>
      </c>
      <c r="AN315" s="27">
        <f t="shared" si="273"/>
        <v>0</v>
      </c>
      <c r="AO315" s="27">
        <f t="shared" si="273"/>
        <v>0</v>
      </c>
      <c r="AP315" s="27">
        <f t="shared" si="273"/>
        <v>0</v>
      </c>
      <c r="AQ315" s="27">
        <f t="shared" si="273"/>
        <v>0</v>
      </c>
      <c r="AR315" s="27">
        <f t="shared" si="273"/>
        <v>0</v>
      </c>
      <c r="AS315" s="27">
        <f t="shared" si="273"/>
        <v>0</v>
      </c>
      <c r="AT315" s="27">
        <f t="shared" si="273"/>
        <v>0</v>
      </c>
      <c r="AU315" s="27">
        <f t="shared" si="273"/>
        <v>0</v>
      </c>
      <c r="AV315" s="27">
        <f t="shared" si="273"/>
        <v>0</v>
      </c>
      <c r="AW315" s="27">
        <f t="shared" si="273"/>
        <v>0</v>
      </c>
      <c r="AX315" s="27">
        <f t="shared" si="273"/>
        <v>0</v>
      </c>
      <c r="AY315" s="27">
        <f t="shared" si="273"/>
        <v>0</v>
      </c>
      <c r="AZ315" s="27">
        <f t="shared" si="273"/>
        <v>0</v>
      </c>
      <c r="BA315" s="27">
        <f t="shared" si="273"/>
        <v>0</v>
      </c>
      <c r="BB315" s="27">
        <f t="shared" si="273"/>
        <v>0</v>
      </c>
      <c r="BC315" s="27">
        <f t="shared" si="273"/>
        <v>0</v>
      </c>
      <c r="BD315" s="27">
        <f t="shared" si="273"/>
        <v>0</v>
      </c>
      <c r="BE315" s="27">
        <f t="shared" si="273"/>
        <v>0</v>
      </c>
      <c r="BF315" s="27">
        <f t="shared" si="273"/>
        <v>0</v>
      </c>
      <c r="BG315" s="27">
        <f t="shared" si="273"/>
        <v>0</v>
      </c>
      <c r="BH315" s="27">
        <f t="shared" si="273"/>
        <v>0</v>
      </c>
      <c r="BI315" s="27">
        <f t="shared" si="273"/>
        <v>0</v>
      </c>
      <c r="BJ315" s="27">
        <f t="shared" si="273"/>
        <v>0</v>
      </c>
      <c r="BK315" s="27">
        <f t="shared" si="273"/>
        <v>0</v>
      </c>
      <c r="BL315" s="27">
        <f t="shared" si="273"/>
        <v>0</v>
      </c>
      <c r="BM315" s="27">
        <f t="shared" si="273"/>
        <v>0</v>
      </c>
    </row>
    <row r="316" spans="2:65" x14ac:dyDescent="0.25">
      <c r="B316" t="str">
        <f t="shared" si="269"/>
        <v>ALTRE IMM.NI IMMATERIALI</v>
      </c>
      <c r="C316" s="58">
        <f t="shared" si="269"/>
        <v>0.25</v>
      </c>
      <c r="F316" s="27"/>
      <c r="G316" s="27"/>
      <c r="H316" s="27"/>
      <c r="I316" s="27"/>
      <c r="J316" s="27"/>
      <c r="K316" s="27"/>
      <c r="L316" s="27"/>
      <c r="M316" s="27"/>
      <c r="N316" s="27"/>
      <c r="O316" s="27"/>
      <c r="P316" s="27"/>
      <c r="Q316" s="27"/>
      <c r="R316" s="27"/>
      <c r="S316" s="27"/>
      <c r="T316" s="27"/>
      <c r="U316" s="27"/>
      <c r="V316" s="27"/>
      <c r="W316" s="27"/>
      <c r="X316" s="27">
        <f>+IF(W323=$X$10,0,1)*(SUM($X$10)*$C316)/12</f>
        <v>0</v>
      </c>
      <c r="Y316" s="27">
        <f t="shared" ref="Y316:BM316" si="274">+IF(X323=$X$10,0,1)*(SUM($X$10)*$C316)/12</f>
        <v>0</v>
      </c>
      <c r="Z316" s="27">
        <f t="shared" si="274"/>
        <v>0</v>
      </c>
      <c r="AA316" s="27">
        <f t="shared" si="274"/>
        <v>0</v>
      </c>
      <c r="AB316" s="27">
        <f t="shared" si="274"/>
        <v>0</v>
      </c>
      <c r="AC316" s="27">
        <f t="shared" si="274"/>
        <v>0</v>
      </c>
      <c r="AD316" s="27">
        <f t="shared" si="274"/>
        <v>0</v>
      </c>
      <c r="AE316" s="27">
        <f t="shared" si="274"/>
        <v>0</v>
      </c>
      <c r="AF316" s="27">
        <f t="shared" si="274"/>
        <v>0</v>
      </c>
      <c r="AG316" s="27">
        <f t="shared" si="274"/>
        <v>0</v>
      </c>
      <c r="AH316" s="27">
        <f t="shared" si="274"/>
        <v>0</v>
      </c>
      <c r="AI316" s="27">
        <f t="shared" si="274"/>
        <v>0</v>
      </c>
      <c r="AJ316" s="27">
        <f t="shared" si="274"/>
        <v>0</v>
      </c>
      <c r="AK316" s="27">
        <f t="shared" si="274"/>
        <v>0</v>
      </c>
      <c r="AL316" s="27">
        <f t="shared" si="274"/>
        <v>0</v>
      </c>
      <c r="AM316" s="27">
        <f t="shared" si="274"/>
        <v>0</v>
      </c>
      <c r="AN316" s="27">
        <f t="shared" si="274"/>
        <v>0</v>
      </c>
      <c r="AO316" s="27">
        <f t="shared" si="274"/>
        <v>0</v>
      </c>
      <c r="AP316" s="27">
        <f t="shared" si="274"/>
        <v>0</v>
      </c>
      <c r="AQ316" s="27">
        <f t="shared" si="274"/>
        <v>0</v>
      </c>
      <c r="AR316" s="27">
        <f t="shared" si="274"/>
        <v>0</v>
      </c>
      <c r="AS316" s="27">
        <f t="shared" si="274"/>
        <v>0</v>
      </c>
      <c r="AT316" s="27">
        <f t="shared" si="274"/>
        <v>0</v>
      </c>
      <c r="AU316" s="27">
        <f t="shared" si="274"/>
        <v>0</v>
      </c>
      <c r="AV316" s="27">
        <f t="shared" si="274"/>
        <v>0</v>
      </c>
      <c r="AW316" s="27">
        <f t="shared" si="274"/>
        <v>0</v>
      </c>
      <c r="AX316" s="27">
        <f t="shared" si="274"/>
        <v>0</v>
      </c>
      <c r="AY316" s="27">
        <f t="shared" si="274"/>
        <v>0</v>
      </c>
      <c r="AZ316" s="27">
        <f t="shared" si="274"/>
        <v>0</v>
      </c>
      <c r="BA316" s="27">
        <f t="shared" si="274"/>
        <v>0</v>
      </c>
      <c r="BB316" s="27">
        <f t="shared" si="274"/>
        <v>0</v>
      </c>
      <c r="BC316" s="27">
        <f t="shared" si="274"/>
        <v>0</v>
      </c>
      <c r="BD316" s="27">
        <f t="shared" si="274"/>
        <v>0</v>
      </c>
      <c r="BE316" s="27">
        <f t="shared" si="274"/>
        <v>0</v>
      </c>
      <c r="BF316" s="27">
        <f t="shared" si="274"/>
        <v>0</v>
      </c>
      <c r="BG316" s="27">
        <f t="shared" si="274"/>
        <v>0</v>
      </c>
      <c r="BH316" s="27">
        <f t="shared" si="274"/>
        <v>0</v>
      </c>
      <c r="BI316" s="27">
        <f t="shared" si="274"/>
        <v>0</v>
      </c>
      <c r="BJ316" s="27">
        <f t="shared" si="274"/>
        <v>0</v>
      </c>
      <c r="BK316" s="27">
        <f t="shared" si="274"/>
        <v>0</v>
      </c>
      <c r="BL316" s="27">
        <f t="shared" si="274"/>
        <v>0</v>
      </c>
      <c r="BM316" s="27">
        <f t="shared" si="274"/>
        <v>0</v>
      </c>
    </row>
    <row r="317" spans="2:65" ht="30" x14ac:dyDescent="0.25">
      <c r="C317" s="57"/>
      <c r="F317" s="57" t="s">
        <v>161</v>
      </c>
      <c r="G317" s="57" t="s">
        <v>161</v>
      </c>
      <c r="H317" s="57" t="s">
        <v>161</v>
      </c>
      <c r="I317" s="57" t="s">
        <v>161</v>
      </c>
      <c r="J317" s="57" t="s">
        <v>161</v>
      </c>
      <c r="K317" s="57" t="s">
        <v>161</v>
      </c>
      <c r="L317" s="57" t="s">
        <v>161</v>
      </c>
      <c r="M317" s="57" t="s">
        <v>161</v>
      </c>
      <c r="N317" s="57" t="s">
        <v>161</v>
      </c>
      <c r="O317" s="57" t="s">
        <v>161</v>
      </c>
      <c r="P317" s="57" t="s">
        <v>161</v>
      </c>
      <c r="Q317" s="57" t="s">
        <v>161</v>
      </c>
      <c r="R317" s="57" t="s">
        <v>161</v>
      </c>
      <c r="S317" s="57" t="s">
        <v>161</v>
      </c>
      <c r="T317" s="57" t="s">
        <v>161</v>
      </c>
      <c r="U317" s="57" t="s">
        <v>161</v>
      </c>
      <c r="V317" s="57" t="s">
        <v>161</v>
      </c>
      <c r="W317" s="57" t="s">
        <v>161</v>
      </c>
      <c r="X317" s="57" t="s">
        <v>161</v>
      </c>
      <c r="Y317" s="57" t="s">
        <v>161</v>
      </c>
      <c r="Z317" s="57" t="s">
        <v>161</v>
      </c>
      <c r="AA317" s="57" t="s">
        <v>161</v>
      </c>
      <c r="AB317" s="57" t="s">
        <v>161</v>
      </c>
      <c r="AC317" s="57" t="s">
        <v>161</v>
      </c>
      <c r="AD317" s="57" t="s">
        <v>161</v>
      </c>
      <c r="AE317" s="57" t="s">
        <v>161</v>
      </c>
      <c r="AF317" s="57" t="s">
        <v>161</v>
      </c>
      <c r="AG317" s="57" t="s">
        <v>161</v>
      </c>
      <c r="AH317" s="57" t="s">
        <v>161</v>
      </c>
      <c r="AI317" s="57" t="s">
        <v>161</v>
      </c>
      <c r="AJ317" s="57" t="s">
        <v>161</v>
      </c>
      <c r="AK317" s="57" t="s">
        <v>161</v>
      </c>
      <c r="AL317" s="57" t="s">
        <v>161</v>
      </c>
      <c r="AM317" s="57" t="s">
        <v>161</v>
      </c>
      <c r="AN317" s="57" t="s">
        <v>161</v>
      </c>
      <c r="AO317" s="57" t="s">
        <v>161</v>
      </c>
      <c r="AP317" s="57" t="s">
        <v>161</v>
      </c>
      <c r="AQ317" s="57" t="s">
        <v>161</v>
      </c>
      <c r="AR317" s="57" t="s">
        <v>161</v>
      </c>
      <c r="AS317" s="57" t="s">
        <v>161</v>
      </c>
      <c r="AT317" s="57" t="s">
        <v>161</v>
      </c>
      <c r="AU317" s="57" t="s">
        <v>161</v>
      </c>
      <c r="AV317" s="57" t="s">
        <v>161</v>
      </c>
      <c r="AW317" s="57" t="s">
        <v>161</v>
      </c>
      <c r="AX317" s="57" t="s">
        <v>161</v>
      </c>
      <c r="AY317" s="57" t="s">
        <v>161</v>
      </c>
      <c r="AZ317" s="57" t="s">
        <v>161</v>
      </c>
      <c r="BA317" s="57" t="s">
        <v>161</v>
      </c>
      <c r="BB317" s="57" t="s">
        <v>161</v>
      </c>
      <c r="BC317" s="57" t="s">
        <v>161</v>
      </c>
      <c r="BD317" s="57" t="s">
        <v>161</v>
      </c>
      <c r="BE317" s="57" t="s">
        <v>161</v>
      </c>
      <c r="BF317" s="57" t="s">
        <v>161</v>
      </c>
      <c r="BG317" s="57" t="s">
        <v>161</v>
      </c>
      <c r="BH317" s="57" t="s">
        <v>161</v>
      </c>
      <c r="BI317" s="57" t="s">
        <v>161</v>
      </c>
      <c r="BJ317" s="57" t="s">
        <v>161</v>
      </c>
      <c r="BK317" s="57" t="s">
        <v>161</v>
      </c>
      <c r="BL317" s="57" t="s">
        <v>161</v>
      </c>
      <c r="BM317" s="57" t="s">
        <v>161</v>
      </c>
    </row>
    <row r="318" spans="2:65" x14ac:dyDescent="0.25">
      <c r="B318" t="str">
        <f>+B311</f>
        <v>FABBRICATI</v>
      </c>
      <c r="C318" s="58"/>
      <c r="F318" s="27"/>
      <c r="G318" s="27"/>
      <c r="H318" s="27"/>
      <c r="I318" s="27"/>
      <c r="J318" s="27"/>
      <c r="K318" s="27"/>
      <c r="L318" s="27"/>
      <c r="M318" s="27"/>
      <c r="N318" s="27"/>
      <c r="O318" s="27"/>
      <c r="P318" s="27"/>
      <c r="Q318" s="27"/>
      <c r="R318" s="27"/>
      <c r="S318" s="27"/>
      <c r="T318" s="27"/>
      <c r="U318" s="27"/>
      <c r="V318" s="27"/>
      <c r="W318" s="27"/>
      <c r="X318" s="27">
        <f t="shared" ref="X318:BM323" si="275">+W318+X311</f>
        <v>0</v>
      </c>
      <c r="Y318" s="27">
        <f t="shared" si="275"/>
        <v>0</v>
      </c>
      <c r="Z318" s="27">
        <f t="shared" si="275"/>
        <v>0</v>
      </c>
      <c r="AA318" s="27">
        <f t="shared" si="275"/>
        <v>0</v>
      </c>
      <c r="AB318" s="27">
        <f t="shared" si="275"/>
        <v>0</v>
      </c>
      <c r="AC318" s="27">
        <f t="shared" si="275"/>
        <v>0</v>
      </c>
      <c r="AD318" s="27">
        <f t="shared" si="275"/>
        <v>0</v>
      </c>
      <c r="AE318" s="27">
        <f t="shared" si="275"/>
        <v>0</v>
      </c>
      <c r="AF318" s="27">
        <f t="shared" si="275"/>
        <v>0</v>
      </c>
      <c r="AG318" s="27">
        <f t="shared" si="275"/>
        <v>0</v>
      </c>
      <c r="AH318" s="27">
        <f t="shared" si="275"/>
        <v>0</v>
      </c>
      <c r="AI318" s="27">
        <f t="shared" si="275"/>
        <v>0</v>
      </c>
      <c r="AJ318" s="27">
        <f t="shared" si="275"/>
        <v>0</v>
      </c>
      <c r="AK318" s="27">
        <f t="shared" si="275"/>
        <v>0</v>
      </c>
      <c r="AL318" s="27">
        <f t="shared" si="275"/>
        <v>0</v>
      </c>
      <c r="AM318" s="27">
        <f t="shared" si="275"/>
        <v>0</v>
      </c>
      <c r="AN318" s="27">
        <f t="shared" si="275"/>
        <v>0</v>
      </c>
      <c r="AO318" s="27">
        <f t="shared" si="275"/>
        <v>0</v>
      </c>
      <c r="AP318" s="27">
        <f t="shared" si="275"/>
        <v>0</v>
      </c>
      <c r="AQ318" s="27">
        <f t="shared" si="275"/>
        <v>0</v>
      </c>
      <c r="AR318" s="27">
        <f t="shared" si="275"/>
        <v>0</v>
      </c>
      <c r="AS318" s="27">
        <f t="shared" si="275"/>
        <v>0</v>
      </c>
      <c r="AT318" s="27">
        <f t="shared" si="275"/>
        <v>0</v>
      </c>
      <c r="AU318" s="27">
        <f t="shared" si="275"/>
        <v>0</v>
      </c>
      <c r="AV318" s="27">
        <f t="shared" si="275"/>
        <v>0</v>
      </c>
      <c r="AW318" s="27">
        <f t="shared" si="275"/>
        <v>0</v>
      </c>
      <c r="AX318" s="27">
        <f t="shared" si="275"/>
        <v>0</v>
      </c>
      <c r="AY318" s="27">
        <f t="shared" si="275"/>
        <v>0</v>
      </c>
      <c r="AZ318" s="27">
        <f t="shared" si="275"/>
        <v>0</v>
      </c>
      <c r="BA318" s="27">
        <f t="shared" si="275"/>
        <v>0</v>
      </c>
      <c r="BB318" s="27">
        <f t="shared" si="275"/>
        <v>0</v>
      </c>
      <c r="BC318" s="27">
        <f t="shared" si="275"/>
        <v>0</v>
      </c>
      <c r="BD318" s="27">
        <f t="shared" si="275"/>
        <v>0</v>
      </c>
      <c r="BE318" s="27">
        <f t="shared" si="275"/>
        <v>0</v>
      </c>
      <c r="BF318" s="27">
        <f t="shared" si="275"/>
        <v>0</v>
      </c>
      <c r="BG318" s="27">
        <f t="shared" si="275"/>
        <v>0</v>
      </c>
      <c r="BH318" s="27">
        <f t="shared" si="275"/>
        <v>0</v>
      </c>
      <c r="BI318" s="27">
        <f t="shared" si="275"/>
        <v>0</v>
      </c>
      <c r="BJ318" s="27">
        <f t="shared" si="275"/>
        <v>0</v>
      </c>
      <c r="BK318" s="27">
        <f t="shared" si="275"/>
        <v>0</v>
      </c>
      <c r="BL318" s="27">
        <f t="shared" si="275"/>
        <v>0</v>
      </c>
      <c r="BM318" s="27">
        <f t="shared" si="275"/>
        <v>0</v>
      </c>
    </row>
    <row r="319" spans="2:65" x14ac:dyDescent="0.25">
      <c r="B319" t="str">
        <f t="shared" ref="B319:B322" si="276">+B312</f>
        <v>IMPIANTI E MACCHINARI</v>
      </c>
      <c r="C319" s="58"/>
      <c r="F319" s="27"/>
      <c r="G319" s="27"/>
      <c r="H319" s="27"/>
      <c r="I319" s="27"/>
      <c r="J319" s="27"/>
      <c r="K319" s="27"/>
      <c r="L319" s="27"/>
      <c r="M319" s="27"/>
      <c r="N319" s="27"/>
      <c r="O319" s="27"/>
      <c r="P319" s="27"/>
      <c r="Q319" s="27"/>
      <c r="R319" s="27"/>
      <c r="S319" s="27"/>
      <c r="T319" s="27"/>
      <c r="U319" s="27"/>
      <c r="V319" s="27"/>
      <c r="W319" s="27"/>
      <c r="X319" s="27">
        <f t="shared" si="275"/>
        <v>0</v>
      </c>
      <c r="Y319" s="27">
        <f t="shared" si="275"/>
        <v>0</v>
      </c>
      <c r="Z319" s="27">
        <f t="shared" si="275"/>
        <v>0</v>
      </c>
      <c r="AA319" s="27">
        <f t="shared" si="275"/>
        <v>0</v>
      </c>
      <c r="AB319" s="27">
        <f t="shared" si="275"/>
        <v>0</v>
      </c>
      <c r="AC319" s="27">
        <f t="shared" si="275"/>
        <v>0</v>
      </c>
      <c r="AD319" s="27">
        <f t="shared" si="275"/>
        <v>0</v>
      </c>
      <c r="AE319" s="27">
        <f t="shared" si="275"/>
        <v>0</v>
      </c>
      <c r="AF319" s="27">
        <f t="shared" si="275"/>
        <v>0</v>
      </c>
      <c r="AG319" s="27">
        <f t="shared" si="275"/>
        <v>0</v>
      </c>
      <c r="AH319" s="27">
        <f t="shared" si="275"/>
        <v>0</v>
      </c>
      <c r="AI319" s="27">
        <f t="shared" si="275"/>
        <v>0</v>
      </c>
      <c r="AJ319" s="27">
        <f t="shared" si="275"/>
        <v>0</v>
      </c>
      <c r="AK319" s="27">
        <f t="shared" si="275"/>
        <v>0</v>
      </c>
      <c r="AL319" s="27">
        <f t="shared" si="275"/>
        <v>0</v>
      </c>
      <c r="AM319" s="27">
        <f t="shared" si="275"/>
        <v>0</v>
      </c>
      <c r="AN319" s="27">
        <f t="shared" si="275"/>
        <v>0</v>
      </c>
      <c r="AO319" s="27">
        <f t="shared" si="275"/>
        <v>0</v>
      </c>
      <c r="AP319" s="27">
        <f t="shared" si="275"/>
        <v>0</v>
      </c>
      <c r="AQ319" s="27">
        <f t="shared" si="275"/>
        <v>0</v>
      </c>
      <c r="AR319" s="27">
        <f t="shared" si="275"/>
        <v>0</v>
      </c>
      <c r="AS319" s="27">
        <f t="shared" si="275"/>
        <v>0</v>
      </c>
      <c r="AT319" s="27">
        <f t="shared" si="275"/>
        <v>0</v>
      </c>
      <c r="AU319" s="27">
        <f t="shared" si="275"/>
        <v>0</v>
      </c>
      <c r="AV319" s="27">
        <f t="shared" si="275"/>
        <v>0</v>
      </c>
      <c r="AW319" s="27">
        <f t="shared" si="275"/>
        <v>0</v>
      </c>
      <c r="AX319" s="27">
        <f t="shared" si="275"/>
        <v>0</v>
      </c>
      <c r="AY319" s="27">
        <f t="shared" si="275"/>
        <v>0</v>
      </c>
      <c r="AZ319" s="27">
        <f t="shared" si="275"/>
        <v>0</v>
      </c>
      <c r="BA319" s="27">
        <f t="shared" si="275"/>
        <v>0</v>
      </c>
      <c r="BB319" s="27">
        <f t="shared" si="275"/>
        <v>0</v>
      </c>
      <c r="BC319" s="27">
        <f t="shared" si="275"/>
        <v>0</v>
      </c>
      <c r="BD319" s="27">
        <f t="shared" si="275"/>
        <v>0</v>
      </c>
      <c r="BE319" s="27">
        <f t="shared" si="275"/>
        <v>0</v>
      </c>
      <c r="BF319" s="27">
        <f t="shared" si="275"/>
        <v>0</v>
      </c>
      <c r="BG319" s="27">
        <f t="shared" si="275"/>
        <v>0</v>
      </c>
      <c r="BH319" s="27">
        <f t="shared" si="275"/>
        <v>0</v>
      </c>
      <c r="BI319" s="27">
        <f t="shared" si="275"/>
        <v>0</v>
      </c>
      <c r="BJ319" s="27">
        <f t="shared" si="275"/>
        <v>0</v>
      </c>
      <c r="BK319" s="27">
        <f t="shared" si="275"/>
        <v>0</v>
      </c>
      <c r="BL319" s="27">
        <f t="shared" si="275"/>
        <v>0</v>
      </c>
      <c r="BM319" s="27">
        <f t="shared" si="275"/>
        <v>0</v>
      </c>
    </row>
    <row r="320" spans="2:65" x14ac:dyDescent="0.25">
      <c r="B320" t="str">
        <f t="shared" si="276"/>
        <v>ATTREZZATURE IND.LI E COMM.LI</v>
      </c>
      <c r="C320" s="58"/>
      <c r="F320" s="27"/>
      <c r="G320" s="27"/>
      <c r="H320" s="27"/>
      <c r="I320" s="27"/>
      <c r="J320" s="27"/>
      <c r="K320" s="27"/>
      <c r="L320" s="27"/>
      <c r="M320" s="27"/>
      <c r="N320" s="27"/>
      <c r="O320" s="27"/>
      <c r="P320" s="27"/>
      <c r="Q320" s="27"/>
      <c r="R320" s="27"/>
      <c r="S320" s="27"/>
      <c r="T320" s="27"/>
      <c r="U320" s="27"/>
      <c r="V320" s="27"/>
      <c r="W320" s="27"/>
      <c r="X320" s="27">
        <f t="shared" si="275"/>
        <v>0</v>
      </c>
      <c r="Y320" s="27">
        <f t="shared" si="275"/>
        <v>0</v>
      </c>
      <c r="Z320" s="27">
        <f t="shared" si="275"/>
        <v>0</v>
      </c>
      <c r="AA320" s="27">
        <f t="shared" si="275"/>
        <v>0</v>
      </c>
      <c r="AB320" s="27">
        <f t="shared" si="275"/>
        <v>0</v>
      </c>
      <c r="AC320" s="27">
        <f t="shared" si="275"/>
        <v>0</v>
      </c>
      <c r="AD320" s="27">
        <f t="shared" si="275"/>
        <v>0</v>
      </c>
      <c r="AE320" s="27">
        <f t="shared" si="275"/>
        <v>0</v>
      </c>
      <c r="AF320" s="27">
        <f t="shared" si="275"/>
        <v>0</v>
      </c>
      <c r="AG320" s="27">
        <f t="shared" si="275"/>
        <v>0</v>
      </c>
      <c r="AH320" s="27">
        <f t="shared" si="275"/>
        <v>0</v>
      </c>
      <c r="AI320" s="27">
        <f t="shared" si="275"/>
        <v>0</v>
      </c>
      <c r="AJ320" s="27">
        <f t="shared" si="275"/>
        <v>0</v>
      </c>
      <c r="AK320" s="27">
        <f t="shared" si="275"/>
        <v>0</v>
      </c>
      <c r="AL320" s="27">
        <f t="shared" si="275"/>
        <v>0</v>
      </c>
      <c r="AM320" s="27">
        <f t="shared" si="275"/>
        <v>0</v>
      </c>
      <c r="AN320" s="27">
        <f t="shared" si="275"/>
        <v>0</v>
      </c>
      <c r="AO320" s="27">
        <f t="shared" si="275"/>
        <v>0</v>
      </c>
      <c r="AP320" s="27">
        <f t="shared" si="275"/>
        <v>0</v>
      </c>
      <c r="AQ320" s="27">
        <f t="shared" si="275"/>
        <v>0</v>
      </c>
      <c r="AR320" s="27">
        <f t="shared" si="275"/>
        <v>0</v>
      </c>
      <c r="AS320" s="27">
        <f t="shared" si="275"/>
        <v>0</v>
      </c>
      <c r="AT320" s="27">
        <f t="shared" si="275"/>
        <v>0</v>
      </c>
      <c r="AU320" s="27">
        <f t="shared" si="275"/>
        <v>0</v>
      </c>
      <c r="AV320" s="27">
        <f t="shared" si="275"/>
        <v>0</v>
      </c>
      <c r="AW320" s="27">
        <f t="shared" si="275"/>
        <v>0</v>
      </c>
      <c r="AX320" s="27">
        <f t="shared" si="275"/>
        <v>0</v>
      </c>
      <c r="AY320" s="27">
        <f t="shared" si="275"/>
        <v>0</v>
      </c>
      <c r="AZ320" s="27">
        <f t="shared" si="275"/>
        <v>0</v>
      </c>
      <c r="BA320" s="27">
        <f t="shared" si="275"/>
        <v>0</v>
      </c>
      <c r="BB320" s="27">
        <f t="shared" si="275"/>
        <v>0</v>
      </c>
      <c r="BC320" s="27">
        <f t="shared" si="275"/>
        <v>0</v>
      </c>
      <c r="BD320" s="27">
        <f t="shared" si="275"/>
        <v>0</v>
      </c>
      <c r="BE320" s="27">
        <f t="shared" si="275"/>
        <v>0</v>
      </c>
      <c r="BF320" s="27">
        <f t="shared" si="275"/>
        <v>0</v>
      </c>
      <c r="BG320" s="27">
        <f t="shared" si="275"/>
        <v>0</v>
      </c>
      <c r="BH320" s="27">
        <f t="shared" si="275"/>
        <v>0</v>
      </c>
      <c r="BI320" s="27">
        <f t="shared" si="275"/>
        <v>0</v>
      </c>
      <c r="BJ320" s="27">
        <f t="shared" si="275"/>
        <v>0</v>
      </c>
      <c r="BK320" s="27">
        <f t="shared" si="275"/>
        <v>0</v>
      </c>
      <c r="BL320" s="27">
        <f t="shared" si="275"/>
        <v>0</v>
      </c>
      <c r="BM320" s="27">
        <f t="shared" si="275"/>
        <v>0</v>
      </c>
    </row>
    <row r="321" spans="2:65" x14ac:dyDescent="0.25">
      <c r="B321" t="str">
        <f t="shared" si="276"/>
        <v>COSTI D'IMPIANTO E AMPLIAMENTO</v>
      </c>
      <c r="C321" s="58"/>
      <c r="F321" s="27"/>
      <c r="G321" s="27"/>
      <c r="H321" s="27"/>
      <c r="I321" s="27"/>
      <c r="J321" s="27"/>
      <c r="K321" s="27"/>
      <c r="L321" s="27"/>
      <c r="M321" s="27"/>
      <c r="N321" s="27"/>
      <c r="O321" s="27"/>
      <c r="P321" s="27"/>
      <c r="Q321" s="27"/>
      <c r="R321" s="27"/>
      <c r="S321" s="27"/>
      <c r="T321" s="27"/>
      <c r="U321" s="27"/>
      <c r="V321" s="27"/>
      <c r="W321" s="27"/>
      <c r="X321" s="27">
        <f t="shared" si="275"/>
        <v>0</v>
      </c>
      <c r="Y321" s="27">
        <f t="shared" si="275"/>
        <v>0</v>
      </c>
      <c r="Z321" s="27">
        <f t="shared" si="275"/>
        <v>0</v>
      </c>
      <c r="AA321" s="27">
        <f t="shared" si="275"/>
        <v>0</v>
      </c>
      <c r="AB321" s="27">
        <f t="shared" si="275"/>
        <v>0</v>
      </c>
      <c r="AC321" s="27">
        <f t="shared" si="275"/>
        <v>0</v>
      </c>
      <c r="AD321" s="27">
        <f t="shared" si="275"/>
        <v>0</v>
      </c>
      <c r="AE321" s="27">
        <f t="shared" si="275"/>
        <v>0</v>
      </c>
      <c r="AF321" s="27">
        <f t="shared" si="275"/>
        <v>0</v>
      </c>
      <c r="AG321" s="27">
        <f t="shared" si="275"/>
        <v>0</v>
      </c>
      <c r="AH321" s="27">
        <f t="shared" si="275"/>
        <v>0</v>
      </c>
      <c r="AI321" s="27">
        <f t="shared" si="275"/>
        <v>0</v>
      </c>
      <c r="AJ321" s="27">
        <f t="shared" si="275"/>
        <v>0</v>
      </c>
      <c r="AK321" s="27">
        <f t="shared" si="275"/>
        <v>0</v>
      </c>
      <c r="AL321" s="27">
        <f t="shared" si="275"/>
        <v>0</v>
      </c>
      <c r="AM321" s="27">
        <f t="shared" si="275"/>
        <v>0</v>
      </c>
      <c r="AN321" s="27">
        <f t="shared" si="275"/>
        <v>0</v>
      </c>
      <c r="AO321" s="27">
        <f t="shared" si="275"/>
        <v>0</v>
      </c>
      <c r="AP321" s="27">
        <f t="shared" si="275"/>
        <v>0</v>
      </c>
      <c r="AQ321" s="27">
        <f t="shared" si="275"/>
        <v>0</v>
      </c>
      <c r="AR321" s="27">
        <f t="shared" si="275"/>
        <v>0</v>
      </c>
      <c r="AS321" s="27">
        <f t="shared" si="275"/>
        <v>0</v>
      </c>
      <c r="AT321" s="27">
        <f t="shared" si="275"/>
        <v>0</v>
      </c>
      <c r="AU321" s="27">
        <f t="shared" si="275"/>
        <v>0</v>
      </c>
      <c r="AV321" s="27">
        <f t="shared" si="275"/>
        <v>0</v>
      </c>
      <c r="AW321" s="27">
        <f t="shared" si="275"/>
        <v>0</v>
      </c>
      <c r="AX321" s="27">
        <f t="shared" si="275"/>
        <v>0</v>
      </c>
      <c r="AY321" s="27">
        <f t="shared" si="275"/>
        <v>0</v>
      </c>
      <c r="AZ321" s="27">
        <f t="shared" si="275"/>
        <v>0</v>
      </c>
      <c r="BA321" s="27">
        <f t="shared" si="275"/>
        <v>0</v>
      </c>
      <c r="BB321" s="27">
        <f t="shared" si="275"/>
        <v>0</v>
      </c>
      <c r="BC321" s="27">
        <f t="shared" si="275"/>
        <v>0</v>
      </c>
      <c r="BD321" s="27">
        <f t="shared" si="275"/>
        <v>0</v>
      </c>
      <c r="BE321" s="27">
        <f t="shared" si="275"/>
        <v>0</v>
      </c>
      <c r="BF321" s="27">
        <f t="shared" si="275"/>
        <v>0</v>
      </c>
      <c r="BG321" s="27">
        <f t="shared" si="275"/>
        <v>0</v>
      </c>
      <c r="BH321" s="27">
        <f t="shared" si="275"/>
        <v>0</v>
      </c>
      <c r="BI321" s="27">
        <f t="shared" si="275"/>
        <v>0</v>
      </c>
      <c r="BJ321" s="27">
        <f t="shared" si="275"/>
        <v>0</v>
      </c>
      <c r="BK321" s="27">
        <f t="shared" si="275"/>
        <v>0</v>
      </c>
      <c r="BL321" s="27">
        <f t="shared" si="275"/>
        <v>0</v>
      </c>
      <c r="BM321" s="27">
        <f t="shared" si="275"/>
        <v>0</v>
      </c>
    </row>
    <row r="322" spans="2:65" x14ac:dyDescent="0.25">
      <c r="B322" t="str">
        <f t="shared" si="276"/>
        <v>FEE D'INGRESSO</v>
      </c>
      <c r="C322" s="58"/>
      <c r="F322" s="27"/>
      <c r="G322" s="27"/>
      <c r="H322" s="27"/>
      <c r="I322" s="27"/>
      <c r="J322" s="27"/>
      <c r="K322" s="27"/>
      <c r="L322" s="27"/>
      <c r="M322" s="27"/>
      <c r="N322" s="27"/>
      <c r="O322" s="27"/>
      <c r="P322" s="27"/>
      <c r="Q322" s="27"/>
      <c r="R322" s="27"/>
      <c r="S322" s="27"/>
      <c r="T322" s="27"/>
      <c r="U322" s="27"/>
      <c r="V322" s="27"/>
      <c r="W322" s="27"/>
      <c r="X322" s="27">
        <f t="shared" si="275"/>
        <v>0</v>
      </c>
      <c r="Y322" s="27">
        <f t="shared" si="275"/>
        <v>0</v>
      </c>
      <c r="Z322" s="27">
        <f t="shared" si="275"/>
        <v>0</v>
      </c>
      <c r="AA322" s="27">
        <f t="shared" si="275"/>
        <v>0</v>
      </c>
      <c r="AB322" s="27">
        <f t="shared" si="275"/>
        <v>0</v>
      </c>
      <c r="AC322" s="27">
        <f t="shared" si="275"/>
        <v>0</v>
      </c>
      <c r="AD322" s="27">
        <f t="shared" si="275"/>
        <v>0</v>
      </c>
      <c r="AE322" s="27">
        <f t="shared" si="275"/>
        <v>0</v>
      </c>
      <c r="AF322" s="27">
        <f t="shared" si="275"/>
        <v>0</v>
      </c>
      <c r="AG322" s="27">
        <f t="shared" si="275"/>
        <v>0</v>
      </c>
      <c r="AH322" s="27">
        <f t="shared" si="275"/>
        <v>0</v>
      </c>
      <c r="AI322" s="27">
        <f t="shared" si="275"/>
        <v>0</v>
      </c>
      <c r="AJ322" s="27">
        <f t="shared" si="275"/>
        <v>0</v>
      </c>
      <c r="AK322" s="27">
        <f t="shared" si="275"/>
        <v>0</v>
      </c>
      <c r="AL322" s="27">
        <f t="shared" si="275"/>
        <v>0</v>
      </c>
      <c r="AM322" s="27">
        <f t="shared" si="275"/>
        <v>0</v>
      </c>
      <c r="AN322" s="27">
        <f t="shared" si="275"/>
        <v>0</v>
      </c>
      <c r="AO322" s="27">
        <f t="shared" si="275"/>
        <v>0</v>
      </c>
      <c r="AP322" s="27">
        <f t="shared" si="275"/>
        <v>0</v>
      </c>
      <c r="AQ322" s="27">
        <f t="shared" si="275"/>
        <v>0</v>
      </c>
      <c r="AR322" s="27">
        <f t="shared" si="275"/>
        <v>0</v>
      </c>
      <c r="AS322" s="27">
        <f t="shared" si="275"/>
        <v>0</v>
      </c>
      <c r="AT322" s="27">
        <f t="shared" si="275"/>
        <v>0</v>
      </c>
      <c r="AU322" s="27">
        <f t="shared" si="275"/>
        <v>0</v>
      </c>
      <c r="AV322" s="27">
        <f t="shared" si="275"/>
        <v>0</v>
      </c>
      <c r="AW322" s="27">
        <f t="shared" si="275"/>
        <v>0</v>
      </c>
      <c r="AX322" s="27">
        <f t="shared" si="275"/>
        <v>0</v>
      </c>
      <c r="AY322" s="27">
        <f t="shared" si="275"/>
        <v>0</v>
      </c>
      <c r="AZ322" s="27">
        <f t="shared" si="275"/>
        <v>0</v>
      </c>
      <c r="BA322" s="27">
        <f t="shared" si="275"/>
        <v>0</v>
      </c>
      <c r="BB322" s="27">
        <f t="shared" si="275"/>
        <v>0</v>
      </c>
      <c r="BC322" s="27">
        <f t="shared" si="275"/>
        <v>0</v>
      </c>
      <c r="BD322" s="27">
        <f t="shared" si="275"/>
        <v>0</v>
      </c>
      <c r="BE322" s="27">
        <f t="shared" si="275"/>
        <v>0</v>
      </c>
      <c r="BF322" s="27">
        <f t="shared" si="275"/>
        <v>0</v>
      </c>
      <c r="BG322" s="27">
        <f t="shared" si="275"/>
        <v>0</v>
      </c>
      <c r="BH322" s="27">
        <f t="shared" si="275"/>
        <v>0</v>
      </c>
      <c r="BI322" s="27">
        <f t="shared" si="275"/>
        <v>0</v>
      </c>
      <c r="BJ322" s="27">
        <f t="shared" si="275"/>
        <v>0</v>
      </c>
      <c r="BK322" s="27">
        <f t="shared" si="275"/>
        <v>0</v>
      </c>
      <c r="BL322" s="27">
        <f t="shared" si="275"/>
        <v>0</v>
      </c>
      <c r="BM322" s="27">
        <f t="shared" si="275"/>
        <v>0</v>
      </c>
    </row>
    <row r="323" spans="2:65" x14ac:dyDescent="0.25">
      <c r="B323" t="str">
        <f>+B316</f>
        <v>ALTRE IMM.NI IMMATERIALI</v>
      </c>
      <c r="C323" s="58"/>
      <c r="F323" s="27"/>
      <c r="G323" s="27"/>
      <c r="H323" s="27"/>
      <c r="I323" s="27"/>
      <c r="J323" s="27"/>
      <c r="K323" s="27"/>
      <c r="L323" s="27"/>
      <c r="M323" s="27"/>
      <c r="N323" s="27"/>
      <c r="O323" s="27"/>
      <c r="P323" s="27"/>
      <c r="Q323" s="27"/>
      <c r="R323" s="27"/>
      <c r="S323" s="27"/>
      <c r="T323" s="27"/>
      <c r="U323" s="27"/>
      <c r="V323" s="27"/>
      <c r="W323" s="27"/>
      <c r="X323" s="27">
        <f t="shared" si="275"/>
        <v>0</v>
      </c>
      <c r="Y323" s="27">
        <f t="shared" si="275"/>
        <v>0</v>
      </c>
      <c r="Z323" s="27">
        <f t="shared" si="275"/>
        <v>0</v>
      </c>
      <c r="AA323" s="27">
        <f t="shared" si="275"/>
        <v>0</v>
      </c>
      <c r="AB323" s="27">
        <f t="shared" si="275"/>
        <v>0</v>
      </c>
      <c r="AC323" s="27">
        <f t="shared" si="275"/>
        <v>0</v>
      </c>
      <c r="AD323" s="27">
        <f t="shared" si="275"/>
        <v>0</v>
      </c>
      <c r="AE323" s="27">
        <f t="shared" si="275"/>
        <v>0</v>
      </c>
      <c r="AF323" s="27">
        <f t="shared" si="275"/>
        <v>0</v>
      </c>
      <c r="AG323" s="27">
        <f t="shared" si="275"/>
        <v>0</v>
      </c>
      <c r="AH323" s="27">
        <f t="shared" si="275"/>
        <v>0</v>
      </c>
      <c r="AI323" s="27">
        <f t="shared" si="275"/>
        <v>0</v>
      </c>
      <c r="AJ323" s="27">
        <f t="shared" si="275"/>
        <v>0</v>
      </c>
      <c r="AK323" s="27">
        <f t="shared" si="275"/>
        <v>0</v>
      </c>
      <c r="AL323" s="27">
        <f t="shared" si="275"/>
        <v>0</v>
      </c>
      <c r="AM323" s="27">
        <f t="shared" si="275"/>
        <v>0</v>
      </c>
      <c r="AN323" s="27">
        <f t="shared" si="275"/>
        <v>0</v>
      </c>
      <c r="AO323" s="27">
        <f t="shared" si="275"/>
        <v>0</v>
      </c>
      <c r="AP323" s="27">
        <f t="shared" si="275"/>
        <v>0</v>
      </c>
      <c r="AQ323" s="27">
        <f t="shared" si="275"/>
        <v>0</v>
      </c>
      <c r="AR323" s="27">
        <f t="shared" si="275"/>
        <v>0</v>
      </c>
      <c r="AS323" s="27">
        <f t="shared" si="275"/>
        <v>0</v>
      </c>
      <c r="AT323" s="27">
        <f t="shared" si="275"/>
        <v>0</v>
      </c>
      <c r="AU323" s="27">
        <f t="shared" si="275"/>
        <v>0</v>
      </c>
      <c r="AV323" s="27">
        <f t="shared" si="275"/>
        <v>0</v>
      </c>
      <c r="AW323" s="27">
        <f t="shared" si="275"/>
        <v>0</v>
      </c>
      <c r="AX323" s="27">
        <f t="shared" si="275"/>
        <v>0</v>
      </c>
      <c r="AY323" s="27">
        <f t="shared" si="275"/>
        <v>0</v>
      </c>
      <c r="AZ323" s="27">
        <f t="shared" si="275"/>
        <v>0</v>
      </c>
      <c r="BA323" s="27">
        <f t="shared" si="275"/>
        <v>0</v>
      </c>
      <c r="BB323" s="27">
        <f t="shared" si="275"/>
        <v>0</v>
      </c>
      <c r="BC323" s="27">
        <f t="shared" si="275"/>
        <v>0</v>
      </c>
      <c r="BD323" s="27">
        <f t="shared" si="275"/>
        <v>0</v>
      </c>
      <c r="BE323" s="27">
        <f t="shared" si="275"/>
        <v>0</v>
      </c>
      <c r="BF323" s="27">
        <f t="shared" si="275"/>
        <v>0</v>
      </c>
      <c r="BG323" s="27">
        <f t="shared" si="275"/>
        <v>0</v>
      </c>
      <c r="BH323" s="27">
        <f t="shared" si="275"/>
        <v>0</v>
      </c>
      <c r="BI323" s="27">
        <f t="shared" si="275"/>
        <v>0</v>
      </c>
      <c r="BJ323" s="27">
        <f t="shared" si="275"/>
        <v>0</v>
      </c>
      <c r="BK323" s="27">
        <f t="shared" si="275"/>
        <v>0</v>
      </c>
      <c r="BL323" s="27">
        <f t="shared" si="275"/>
        <v>0</v>
      </c>
      <c r="BM323" s="27">
        <f t="shared" si="275"/>
        <v>0</v>
      </c>
    </row>
    <row r="325" spans="2:65" ht="30" x14ac:dyDescent="0.25">
      <c r="C325" s="57" t="s">
        <v>159</v>
      </c>
      <c r="F325" s="57" t="s">
        <v>160</v>
      </c>
      <c r="G325" s="57" t="s">
        <v>160</v>
      </c>
      <c r="H325" s="57" t="s">
        <v>160</v>
      </c>
      <c r="I325" s="57" t="s">
        <v>160</v>
      </c>
      <c r="J325" s="57" t="s">
        <v>160</v>
      </c>
      <c r="K325" s="57" t="s">
        <v>160</v>
      </c>
      <c r="L325" s="57" t="s">
        <v>160</v>
      </c>
      <c r="M325" s="57" t="s">
        <v>160</v>
      </c>
      <c r="N325" s="57" t="s">
        <v>160</v>
      </c>
      <c r="O325" s="57" t="s">
        <v>160</v>
      </c>
      <c r="P325" s="57" t="s">
        <v>160</v>
      </c>
      <c r="Q325" s="57" t="s">
        <v>160</v>
      </c>
      <c r="R325" s="57" t="s">
        <v>160</v>
      </c>
      <c r="S325" s="57" t="s">
        <v>160</v>
      </c>
      <c r="T325" s="57" t="s">
        <v>160</v>
      </c>
      <c r="U325" s="57" t="s">
        <v>160</v>
      </c>
      <c r="V325" s="57" t="s">
        <v>160</v>
      </c>
      <c r="W325" s="57" t="s">
        <v>160</v>
      </c>
      <c r="X325" s="57" t="s">
        <v>160</v>
      </c>
      <c r="Y325" s="57" t="s">
        <v>160</v>
      </c>
      <c r="Z325" s="57" t="s">
        <v>160</v>
      </c>
      <c r="AA325" s="57" t="s">
        <v>160</v>
      </c>
      <c r="AB325" s="57" t="s">
        <v>160</v>
      </c>
      <c r="AC325" s="57" t="s">
        <v>160</v>
      </c>
      <c r="AD325" s="57" t="s">
        <v>160</v>
      </c>
      <c r="AE325" s="57" t="s">
        <v>160</v>
      </c>
      <c r="AF325" s="57" t="s">
        <v>160</v>
      </c>
      <c r="AG325" s="57" t="s">
        <v>160</v>
      </c>
      <c r="AH325" s="57" t="s">
        <v>160</v>
      </c>
      <c r="AI325" s="57" t="s">
        <v>160</v>
      </c>
      <c r="AJ325" s="57" t="s">
        <v>160</v>
      </c>
      <c r="AK325" s="57" t="s">
        <v>160</v>
      </c>
      <c r="AL325" s="57" t="s">
        <v>160</v>
      </c>
      <c r="AM325" s="57" t="s">
        <v>160</v>
      </c>
      <c r="AN325" s="57" t="s">
        <v>160</v>
      </c>
      <c r="AO325" s="57" t="s">
        <v>160</v>
      </c>
      <c r="AP325" s="57" t="s">
        <v>160</v>
      </c>
      <c r="AQ325" s="57" t="s">
        <v>160</v>
      </c>
      <c r="AR325" s="57" t="s">
        <v>160</v>
      </c>
      <c r="AS325" s="57" t="s">
        <v>160</v>
      </c>
      <c r="AT325" s="57" t="s">
        <v>160</v>
      </c>
      <c r="AU325" s="57" t="s">
        <v>160</v>
      </c>
      <c r="AV325" s="57" t="s">
        <v>160</v>
      </c>
      <c r="AW325" s="57" t="s">
        <v>160</v>
      </c>
      <c r="AX325" s="57" t="s">
        <v>160</v>
      </c>
      <c r="AY325" s="57" t="s">
        <v>160</v>
      </c>
      <c r="AZ325" s="57" t="s">
        <v>160</v>
      </c>
      <c r="BA325" s="57" t="s">
        <v>160</v>
      </c>
      <c r="BB325" s="57" t="s">
        <v>160</v>
      </c>
      <c r="BC325" s="57" t="s">
        <v>160</v>
      </c>
      <c r="BD325" s="57" t="s">
        <v>160</v>
      </c>
      <c r="BE325" s="57" t="s">
        <v>160</v>
      </c>
      <c r="BF325" s="57" t="s">
        <v>160</v>
      </c>
      <c r="BG325" s="57" t="s">
        <v>160</v>
      </c>
      <c r="BH325" s="57" t="s">
        <v>160</v>
      </c>
      <c r="BI325" s="57" t="s">
        <v>160</v>
      </c>
      <c r="BJ325" s="57" t="s">
        <v>160</v>
      </c>
      <c r="BK325" s="57" t="s">
        <v>160</v>
      </c>
      <c r="BL325" s="57" t="s">
        <v>160</v>
      </c>
      <c r="BM325" s="57" t="s">
        <v>160</v>
      </c>
    </row>
    <row r="326" spans="2:65" x14ac:dyDescent="0.25">
      <c r="B326" t="str">
        <f>+B311</f>
        <v>FABBRICATI</v>
      </c>
      <c r="C326" s="58">
        <f>+C311</f>
        <v>0.25</v>
      </c>
      <c r="F326" s="27"/>
      <c r="G326" s="27"/>
      <c r="H326" s="27"/>
      <c r="I326" s="27"/>
      <c r="J326" s="27"/>
      <c r="K326" s="27"/>
      <c r="L326" s="27"/>
      <c r="M326" s="27"/>
      <c r="N326" s="27"/>
      <c r="O326" s="27"/>
      <c r="P326" s="27"/>
      <c r="Q326" s="27"/>
      <c r="R326" s="27"/>
      <c r="S326" s="27"/>
      <c r="T326" s="27"/>
      <c r="U326" s="27"/>
      <c r="V326" s="27"/>
      <c r="W326" s="27"/>
      <c r="X326" s="27"/>
      <c r="Y326" s="27">
        <f>+IF(X333=$Y$5,0,1)*(SUM($Y$5)*$C326)/12</f>
        <v>0</v>
      </c>
      <c r="Z326" s="27">
        <f t="shared" ref="Z326:BM326" si="277">+IF(Y333=$Y$5,0,1)*(SUM($Y$5)*$C326)/12</f>
        <v>0</v>
      </c>
      <c r="AA326" s="27">
        <f t="shared" si="277"/>
        <v>0</v>
      </c>
      <c r="AB326" s="27">
        <f t="shared" si="277"/>
        <v>0</v>
      </c>
      <c r="AC326" s="27">
        <f t="shared" si="277"/>
        <v>0</v>
      </c>
      <c r="AD326" s="27">
        <f t="shared" si="277"/>
        <v>0</v>
      </c>
      <c r="AE326" s="27">
        <f t="shared" si="277"/>
        <v>0</v>
      </c>
      <c r="AF326" s="27">
        <f t="shared" si="277"/>
        <v>0</v>
      </c>
      <c r="AG326" s="27">
        <f t="shared" si="277"/>
        <v>0</v>
      </c>
      <c r="AH326" s="27">
        <f t="shared" si="277"/>
        <v>0</v>
      </c>
      <c r="AI326" s="27">
        <f t="shared" si="277"/>
        <v>0</v>
      </c>
      <c r="AJ326" s="27">
        <f t="shared" si="277"/>
        <v>0</v>
      </c>
      <c r="AK326" s="27">
        <f t="shared" si="277"/>
        <v>0</v>
      </c>
      <c r="AL326" s="27">
        <f t="shared" si="277"/>
        <v>0</v>
      </c>
      <c r="AM326" s="27">
        <f t="shared" si="277"/>
        <v>0</v>
      </c>
      <c r="AN326" s="27">
        <f t="shared" si="277"/>
        <v>0</v>
      </c>
      <c r="AO326" s="27">
        <f t="shared" si="277"/>
        <v>0</v>
      </c>
      <c r="AP326" s="27">
        <f t="shared" si="277"/>
        <v>0</v>
      </c>
      <c r="AQ326" s="27">
        <f t="shared" si="277"/>
        <v>0</v>
      </c>
      <c r="AR326" s="27">
        <f t="shared" si="277"/>
        <v>0</v>
      </c>
      <c r="AS326" s="27">
        <f t="shared" si="277"/>
        <v>0</v>
      </c>
      <c r="AT326" s="27">
        <f t="shared" si="277"/>
        <v>0</v>
      </c>
      <c r="AU326" s="27">
        <f t="shared" si="277"/>
        <v>0</v>
      </c>
      <c r="AV326" s="27">
        <f t="shared" si="277"/>
        <v>0</v>
      </c>
      <c r="AW326" s="27">
        <f t="shared" si="277"/>
        <v>0</v>
      </c>
      <c r="AX326" s="27">
        <f t="shared" si="277"/>
        <v>0</v>
      </c>
      <c r="AY326" s="27">
        <f t="shared" si="277"/>
        <v>0</v>
      </c>
      <c r="AZ326" s="27">
        <f t="shared" si="277"/>
        <v>0</v>
      </c>
      <c r="BA326" s="27">
        <f t="shared" si="277"/>
        <v>0</v>
      </c>
      <c r="BB326" s="27">
        <f t="shared" si="277"/>
        <v>0</v>
      </c>
      <c r="BC326" s="27">
        <f t="shared" si="277"/>
        <v>0</v>
      </c>
      <c r="BD326" s="27">
        <f t="shared" si="277"/>
        <v>0</v>
      </c>
      <c r="BE326" s="27">
        <f t="shared" si="277"/>
        <v>0</v>
      </c>
      <c r="BF326" s="27">
        <f t="shared" si="277"/>
        <v>0</v>
      </c>
      <c r="BG326" s="27">
        <f t="shared" si="277"/>
        <v>0</v>
      </c>
      <c r="BH326" s="27">
        <f t="shared" si="277"/>
        <v>0</v>
      </c>
      <c r="BI326" s="27">
        <f t="shared" si="277"/>
        <v>0</v>
      </c>
      <c r="BJ326" s="27">
        <f t="shared" si="277"/>
        <v>0</v>
      </c>
      <c r="BK326" s="27">
        <f t="shared" si="277"/>
        <v>0</v>
      </c>
      <c r="BL326" s="27">
        <f t="shared" si="277"/>
        <v>0</v>
      </c>
      <c r="BM326" s="27">
        <f t="shared" si="277"/>
        <v>0</v>
      </c>
    </row>
    <row r="327" spans="2:65" x14ac:dyDescent="0.25">
      <c r="B327" t="str">
        <f t="shared" ref="B327:C331" si="278">+B312</f>
        <v>IMPIANTI E MACCHINARI</v>
      </c>
      <c r="C327" s="58">
        <f t="shared" si="278"/>
        <v>0.1</v>
      </c>
      <c r="F327" s="27"/>
      <c r="G327" s="27"/>
      <c r="H327" s="27"/>
      <c r="I327" s="27"/>
      <c r="J327" s="27"/>
      <c r="K327" s="27"/>
      <c r="L327" s="27"/>
      <c r="M327" s="27"/>
      <c r="N327" s="27"/>
      <c r="O327" s="27"/>
      <c r="P327" s="27"/>
      <c r="Q327" s="27"/>
      <c r="R327" s="27"/>
      <c r="S327" s="27"/>
      <c r="T327" s="27"/>
      <c r="U327" s="27"/>
      <c r="V327" s="27"/>
      <c r="W327" s="27"/>
      <c r="X327" s="27"/>
      <c r="Y327" s="27">
        <f>+IF(X334=$Y$6,0,1)*(SUM($Y$6)*$C327)/12</f>
        <v>0</v>
      </c>
      <c r="Z327" s="27">
        <f t="shared" ref="Z327:BM327" si="279">+IF(Y334=$Y$6,0,1)*(SUM($Y$6)*$C327)/12</f>
        <v>0</v>
      </c>
      <c r="AA327" s="27">
        <f t="shared" si="279"/>
        <v>0</v>
      </c>
      <c r="AB327" s="27">
        <f t="shared" si="279"/>
        <v>0</v>
      </c>
      <c r="AC327" s="27">
        <f t="shared" si="279"/>
        <v>0</v>
      </c>
      <c r="AD327" s="27">
        <f t="shared" si="279"/>
        <v>0</v>
      </c>
      <c r="AE327" s="27">
        <f t="shared" si="279"/>
        <v>0</v>
      </c>
      <c r="AF327" s="27">
        <f t="shared" si="279"/>
        <v>0</v>
      </c>
      <c r="AG327" s="27">
        <f t="shared" si="279"/>
        <v>0</v>
      </c>
      <c r="AH327" s="27">
        <f t="shared" si="279"/>
        <v>0</v>
      </c>
      <c r="AI327" s="27">
        <f t="shared" si="279"/>
        <v>0</v>
      </c>
      <c r="AJ327" s="27">
        <f t="shared" si="279"/>
        <v>0</v>
      </c>
      <c r="AK327" s="27">
        <f t="shared" si="279"/>
        <v>0</v>
      </c>
      <c r="AL327" s="27">
        <f t="shared" si="279"/>
        <v>0</v>
      </c>
      <c r="AM327" s="27">
        <f t="shared" si="279"/>
        <v>0</v>
      </c>
      <c r="AN327" s="27">
        <f t="shared" si="279"/>
        <v>0</v>
      </c>
      <c r="AO327" s="27">
        <f t="shared" si="279"/>
        <v>0</v>
      </c>
      <c r="AP327" s="27">
        <f t="shared" si="279"/>
        <v>0</v>
      </c>
      <c r="AQ327" s="27">
        <f t="shared" si="279"/>
        <v>0</v>
      </c>
      <c r="AR327" s="27">
        <f t="shared" si="279"/>
        <v>0</v>
      </c>
      <c r="AS327" s="27">
        <f t="shared" si="279"/>
        <v>0</v>
      </c>
      <c r="AT327" s="27">
        <f t="shared" si="279"/>
        <v>0</v>
      </c>
      <c r="AU327" s="27">
        <f t="shared" si="279"/>
        <v>0</v>
      </c>
      <c r="AV327" s="27">
        <f t="shared" si="279"/>
        <v>0</v>
      </c>
      <c r="AW327" s="27">
        <f t="shared" si="279"/>
        <v>0</v>
      </c>
      <c r="AX327" s="27">
        <f t="shared" si="279"/>
        <v>0</v>
      </c>
      <c r="AY327" s="27">
        <f t="shared" si="279"/>
        <v>0</v>
      </c>
      <c r="AZ327" s="27">
        <f t="shared" si="279"/>
        <v>0</v>
      </c>
      <c r="BA327" s="27">
        <f t="shared" si="279"/>
        <v>0</v>
      </c>
      <c r="BB327" s="27">
        <f t="shared" si="279"/>
        <v>0</v>
      </c>
      <c r="BC327" s="27">
        <f t="shared" si="279"/>
        <v>0</v>
      </c>
      <c r="BD327" s="27">
        <f t="shared" si="279"/>
        <v>0</v>
      </c>
      <c r="BE327" s="27">
        <f t="shared" si="279"/>
        <v>0</v>
      </c>
      <c r="BF327" s="27">
        <f t="shared" si="279"/>
        <v>0</v>
      </c>
      <c r="BG327" s="27">
        <f t="shared" si="279"/>
        <v>0</v>
      </c>
      <c r="BH327" s="27">
        <f t="shared" si="279"/>
        <v>0</v>
      </c>
      <c r="BI327" s="27">
        <f t="shared" si="279"/>
        <v>0</v>
      </c>
      <c r="BJ327" s="27">
        <f t="shared" si="279"/>
        <v>0</v>
      </c>
      <c r="BK327" s="27">
        <f t="shared" si="279"/>
        <v>0</v>
      </c>
      <c r="BL327" s="27">
        <f t="shared" si="279"/>
        <v>0</v>
      </c>
      <c r="BM327" s="27">
        <f t="shared" si="279"/>
        <v>0</v>
      </c>
    </row>
    <row r="328" spans="2:65" x14ac:dyDescent="0.25">
      <c r="B328" t="str">
        <f t="shared" si="278"/>
        <v>ATTREZZATURE IND.LI E COMM.LI</v>
      </c>
      <c r="C328" s="58">
        <f t="shared" si="278"/>
        <v>0.2</v>
      </c>
      <c r="F328" s="27"/>
      <c r="G328" s="27"/>
      <c r="H328" s="27"/>
      <c r="I328" s="27"/>
      <c r="J328" s="27"/>
      <c r="K328" s="27"/>
      <c r="L328" s="27"/>
      <c r="M328" s="27"/>
      <c r="N328" s="27"/>
      <c r="O328" s="27"/>
      <c r="P328" s="27"/>
      <c r="Q328" s="27"/>
      <c r="R328" s="27"/>
      <c r="S328" s="27"/>
      <c r="T328" s="27"/>
      <c r="U328" s="27"/>
      <c r="V328" s="27"/>
      <c r="W328" s="27"/>
      <c r="X328" s="27"/>
      <c r="Y328" s="27">
        <f>+IF(X335=$Y$7,0,1)*(SUM($Y$7)*$C328)/12</f>
        <v>0</v>
      </c>
      <c r="Z328" s="27">
        <f t="shared" ref="Z328:BM328" si="280">+IF(Y335=$Y$7,0,1)*(SUM($Y$7)*$C328)/12</f>
        <v>0</v>
      </c>
      <c r="AA328" s="27">
        <f t="shared" si="280"/>
        <v>0</v>
      </c>
      <c r="AB328" s="27">
        <f t="shared" si="280"/>
        <v>0</v>
      </c>
      <c r="AC328" s="27">
        <f t="shared" si="280"/>
        <v>0</v>
      </c>
      <c r="AD328" s="27">
        <f t="shared" si="280"/>
        <v>0</v>
      </c>
      <c r="AE328" s="27">
        <f t="shared" si="280"/>
        <v>0</v>
      </c>
      <c r="AF328" s="27">
        <f t="shared" si="280"/>
        <v>0</v>
      </c>
      <c r="AG328" s="27">
        <f t="shared" si="280"/>
        <v>0</v>
      </c>
      <c r="AH328" s="27">
        <f t="shared" si="280"/>
        <v>0</v>
      </c>
      <c r="AI328" s="27">
        <f t="shared" si="280"/>
        <v>0</v>
      </c>
      <c r="AJ328" s="27">
        <f t="shared" si="280"/>
        <v>0</v>
      </c>
      <c r="AK328" s="27">
        <f t="shared" si="280"/>
        <v>0</v>
      </c>
      <c r="AL328" s="27">
        <f t="shared" si="280"/>
        <v>0</v>
      </c>
      <c r="AM328" s="27">
        <f t="shared" si="280"/>
        <v>0</v>
      </c>
      <c r="AN328" s="27">
        <f t="shared" si="280"/>
        <v>0</v>
      </c>
      <c r="AO328" s="27">
        <f t="shared" si="280"/>
        <v>0</v>
      </c>
      <c r="AP328" s="27">
        <f t="shared" si="280"/>
        <v>0</v>
      </c>
      <c r="AQ328" s="27">
        <f t="shared" si="280"/>
        <v>0</v>
      </c>
      <c r="AR328" s="27">
        <f t="shared" si="280"/>
        <v>0</v>
      </c>
      <c r="AS328" s="27">
        <f t="shared" si="280"/>
        <v>0</v>
      </c>
      <c r="AT328" s="27">
        <f t="shared" si="280"/>
        <v>0</v>
      </c>
      <c r="AU328" s="27">
        <f t="shared" si="280"/>
        <v>0</v>
      </c>
      <c r="AV328" s="27">
        <f t="shared" si="280"/>
        <v>0</v>
      </c>
      <c r="AW328" s="27">
        <f t="shared" si="280"/>
        <v>0</v>
      </c>
      <c r="AX328" s="27">
        <f t="shared" si="280"/>
        <v>0</v>
      </c>
      <c r="AY328" s="27">
        <f t="shared" si="280"/>
        <v>0</v>
      </c>
      <c r="AZ328" s="27">
        <f t="shared" si="280"/>
        <v>0</v>
      </c>
      <c r="BA328" s="27">
        <f t="shared" si="280"/>
        <v>0</v>
      </c>
      <c r="BB328" s="27">
        <f t="shared" si="280"/>
        <v>0</v>
      </c>
      <c r="BC328" s="27">
        <f t="shared" si="280"/>
        <v>0</v>
      </c>
      <c r="BD328" s="27">
        <f t="shared" si="280"/>
        <v>0</v>
      </c>
      <c r="BE328" s="27">
        <f t="shared" si="280"/>
        <v>0</v>
      </c>
      <c r="BF328" s="27">
        <f t="shared" si="280"/>
        <v>0</v>
      </c>
      <c r="BG328" s="27">
        <f t="shared" si="280"/>
        <v>0</v>
      </c>
      <c r="BH328" s="27">
        <f t="shared" si="280"/>
        <v>0</v>
      </c>
      <c r="BI328" s="27">
        <f t="shared" si="280"/>
        <v>0</v>
      </c>
      <c r="BJ328" s="27">
        <f t="shared" si="280"/>
        <v>0</v>
      </c>
      <c r="BK328" s="27">
        <f t="shared" si="280"/>
        <v>0</v>
      </c>
      <c r="BL328" s="27">
        <f t="shared" si="280"/>
        <v>0</v>
      </c>
      <c r="BM328" s="27">
        <f t="shared" si="280"/>
        <v>0</v>
      </c>
    </row>
    <row r="329" spans="2:65" x14ac:dyDescent="0.25">
      <c r="B329" t="str">
        <f t="shared" si="278"/>
        <v>COSTI D'IMPIANTO E AMPLIAMENTO</v>
      </c>
      <c r="C329" s="58">
        <f t="shared" si="278"/>
        <v>0.5</v>
      </c>
      <c r="F329" s="27"/>
      <c r="G329" s="27"/>
      <c r="H329" s="27"/>
      <c r="I329" s="27"/>
      <c r="J329" s="27"/>
      <c r="K329" s="27"/>
      <c r="L329" s="27"/>
      <c r="M329" s="27"/>
      <c r="N329" s="27"/>
      <c r="O329" s="27"/>
      <c r="P329" s="27"/>
      <c r="Q329" s="27"/>
      <c r="R329" s="27"/>
      <c r="S329" s="27"/>
      <c r="T329" s="27"/>
      <c r="U329" s="27"/>
      <c r="V329" s="27"/>
      <c r="W329" s="27"/>
      <c r="X329" s="27"/>
      <c r="Y329" s="27">
        <f>+IF(X336=$Y$8,0,1)*(SUM($Y$8)*$C329)/12</f>
        <v>0</v>
      </c>
      <c r="Z329" s="27">
        <f t="shared" ref="Z329:BM329" si="281">+IF(Y336=$Y$8,0,1)*(SUM($Y$8)*$C329)/12</f>
        <v>0</v>
      </c>
      <c r="AA329" s="27">
        <f t="shared" si="281"/>
        <v>0</v>
      </c>
      <c r="AB329" s="27">
        <f t="shared" si="281"/>
        <v>0</v>
      </c>
      <c r="AC329" s="27">
        <f t="shared" si="281"/>
        <v>0</v>
      </c>
      <c r="AD329" s="27">
        <f t="shared" si="281"/>
        <v>0</v>
      </c>
      <c r="AE329" s="27">
        <f t="shared" si="281"/>
        <v>0</v>
      </c>
      <c r="AF329" s="27">
        <f t="shared" si="281"/>
        <v>0</v>
      </c>
      <c r="AG329" s="27">
        <f t="shared" si="281"/>
        <v>0</v>
      </c>
      <c r="AH329" s="27">
        <f t="shared" si="281"/>
        <v>0</v>
      </c>
      <c r="AI329" s="27">
        <f t="shared" si="281"/>
        <v>0</v>
      </c>
      <c r="AJ329" s="27">
        <f t="shared" si="281"/>
        <v>0</v>
      </c>
      <c r="AK329" s="27">
        <f t="shared" si="281"/>
        <v>0</v>
      </c>
      <c r="AL329" s="27">
        <f t="shared" si="281"/>
        <v>0</v>
      </c>
      <c r="AM329" s="27">
        <f t="shared" si="281"/>
        <v>0</v>
      </c>
      <c r="AN329" s="27">
        <f t="shared" si="281"/>
        <v>0</v>
      </c>
      <c r="AO329" s="27">
        <f t="shared" si="281"/>
        <v>0</v>
      </c>
      <c r="AP329" s="27">
        <f t="shared" si="281"/>
        <v>0</v>
      </c>
      <c r="AQ329" s="27">
        <f t="shared" si="281"/>
        <v>0</v>
      </c>
      <c r="AR329" s="27">
        <f t="shared" si="281"/>
        <v>0</v>
      </c>
      <c r="AS329" s="27">
        <f t="shared" si="281"/>
        <v>0</v>
      </c>
      <c r="AT329" s="27">
        <f t="shared" si="281"/>
        <v>0</v>
      </c>
      <c r="AU329" s="27">
        <f t="shared" si="281"/>
        <v>0</v>
      </c>
      <c r="AV329" s="27">
        <f t="shared" si="281"/>
        <v>0</v>
      </c>
      <c r="AW329" s="27">
        <f t="shared" si="281"/>
        <v>0</v>
      </c>
      <c r="AX329" s="27">
        <f t="shared" si="281"/>
        <v>0</v>
      </c>
      <c r="AY329" s="27">
        <f t="shared" si="281"/>
        <v>0</v>
      </c>
      <c r="AZ329" s="27">
        <f t="shared" si="281"/>
        <v>0</v>
      </c>
      <c r="BA329" s="27">
        <f t="shared" si="281"/>
        <v>0</v>
      </c>
      <c r="BB329" s="27">
        <f t="shared" si="281"/>
        <v>0</v>
      </c>
      <c r="BC329" s="27">
        <f t="shared" si="281"/>
        <v>0</v>
      </c>
      <c r="BD329" s="27">
        <f t="shared" si="281"/>
        <v>0</v>
      </c>
      <c r="BE329" s="27">
        <f t="shared" si="281"/>
        <v>0</v>
      </c>
      <c r="BF329" s="27">
        <f t="shared" si="281"/>
        <v>0</v>
      </c>
      <c r="BG329" s="27">
        <f t="shared" si="281"/>
        <v>0</v>
      </c>
      <c r="BH329" s="27">
        <f t="shared" si="281"/>
        <v>0</v>
      </c>
      <c r="BI329" s="27">
        <f t="shared" si="281"/>
        <v>0</v>
      </c>
      <c r="BJ329" s="27">
        <f t="shared" si="281"/>
        <v>0</v>
      </c>
      <c r="BK329" s="27">
        <f t="shared" si="281"/>
        <v>0</v>
      </c>
      <c r="BL329" s="27">
        <f t="shared" si="281"/>
        <v>0</v>
      </c>
      <c r="BM329" s="27">
        <f t="shared" si="281"/>
        <v>0</v>
      </c>
    </row>
    <row r="330" spans="2:65" x14ac:dyDescent="0.25">
      <c r="B330" t="str">
        <f t="shared" si="278"/>
        <v>FEE D'INGRESSO</v>
      </c>
      <c r="C330" s="58">
        <f t="shared" si="278"/>
        <v>0.2</v>
      </c>
      <c r="F330" s="27"/>
      <c r="G330" s="27"/>
      <c r="H330" s="27"/>
      <c r="I330" s="27"/>
      <c r="J330" s="27"/>
      <c r="K330" s="27"/>
      <c r="L330" s="27"/>
      <c r="M330" s="27"/>
      <c r="N330" s="27"/>
      <c r="O330" s="27"/>
      <c r="P330" s="27"/>
      <c r="Q330" s="27"/>
      <c r="R330" s="27"/>
      <c r="S330" s="27"/>
      <c r="T330" s="27"/>
      <c r="U330" s="27"/>
      <c r="V330" s="27"/>
      <c r="W330" s="27"/>
      <c r="X330" s="27"/>
      <c r="Y330" s="27">
        <f>+IF(X337=$Y$9,0,1)*(SUM($Y$9)*$C330)/12</f>
        <v>0</v>
      </c>
      <c r="Z330" s="27">
        <f t="shared" ref="Z330:BM330" si="282">+IF(Y337=$Y$9,0,1)*(SUM($Y$9)*$C330)/12</f>
        <v>0</v>
      </c>
      <c r="AA330" s="27">
        <f t="shared" si="282"/>
        <v>0</v>
      </c>
      <c r="AB330" s="27">
        <f t="shared" si="282"/>
        <v>0</v>
      </c>
      <c r="AC330" s="27">
        <f t="shared" si="282"/>
        <v>0</v>
      </c>
      <c r="AD330" s="27">
        <f t="shared" si="282"/>
        <v>0</v>
      </c>
      <c r="AE330" s="27">
        <f t="shared" si="282"/>
        <v>0</v>
      </c>
      <c r="AF330" s="27">
        <f t="shared" si="282"/>
        <v>0</v>
      </c>
      <c r="AG330" s="27">
        <f t="shared" si="282"/>
        <v>0</v>
      </c>
      <c r="AH330" s="27">
        <f t="shared" si="282"/>
        <v>0</v>
      </c>
      <c r="AI330" s="27">
        <f t="shared" si="282"/>
        <v>0</v>
      </c>
      <c r="AJ330" s="27">
        <f t="shared" si="282"/>
        <v>0</v>
      </c>
      <c r="AK330" s="27">
        <f t="shared" si="282"/>
        <v>0</v>
      </c>
      <c r="AL330" s="27">
        <f t="shared" si="282"/>
        <v>0</v>
      </c>
      <c r="AM330" s="27">
        <f t="shared" si="282"/>
        <v>0</v>
      </c>
      <c r="AN330" s="27">
        <f t="shared" si="282"/>
        <v>0</v>
      </c>
      <c r="AO330" s="27">
        <f t="shared" si="282"/>
        <v>0</v>
      </c>
      <c r="AP330" s="27">
        <f t="shared" si="282"/>
        <v>0</v>
      </c>
      <c r="AQ330" s="27">
        <f t="shared" si="282"/>
        <v>0</v>
      </c>
      <c r="AR330" s="27">
        <f t="shared" si="282"/>
        <v>0</v>
      </c>
      <c r="AS330" s="27">
        <f t="shared" si="282"/>
        <v>0</v>
      </c>
      <c r="AT330" s="27">
        <f t="shared" si="282"/>
        <v>0</v>
      </c>
      <c r="AU330" s="27">
        <f t="shared" si="282"/>
        <v>0</v>
      </c>
      <c r="AV330" s="27">
        <f t="shared" si="282"/>
        <v>0</v>
      </c>
      <c r="AW330" s="27">
        <f t="shared" si="282"/>
        <v>0</v>
      </c>
      <c r="AX330" s="27">
        <f t="shared" si="282"/>
        <v>0</v>
      </c>
      <c r="AY330" s="27">
        <f t="shared" si="282"/>
        <v>0</v>
      </c>
      <c r="AZ330" s="27">
        <f t="shared" si="282"/>
        <v>0</v>
      </c>
      <c r="BA330" s="27">
        <f t="shared" si="282"/>
        <v>0</v>
      </c>
      <c r="BB330" s="27">
        <f t="shared" si="282"/>
        <v>0</v>
      </c>
      <c r="BC330" s="27">
        <f t="shared" si="282"/>
        <v>0</v>
      </c>
      <c r="BD330" s="27">
        <f t="shared" si="282"/>
        <v>0</v>
      </c>
      <c r="BE330" s="27">
        <f t="shared" si="282"/>
        <v>0</v>
      </c>
      <c r="BF330" s="27">
        <f t="shared" si="282"/>
        <v>0</v>
      </c>
      <c r="BG330" s="27">
        <f t="shared" si="282"/>
        <v>0</v>
      </c>
      <c r="BH330" s="27">
        <f t="shared" si="282"/>
        <v>0</v>
      </c>
      <c r="BI330" s="27">
        <f t="shared" si="282"/>
        <v>0</v>
      </c>
      <c r="BJ330" s="27">
        <f t="shared" si="282"/>
        <v>0</v>
      </c>
      <c r="BK330" s="27">
        <f t="shared" si="282"/>
        <v>0</v>
      </c>
      <c r="BL330" s="27">
        <f t="shared" si="282"/>
        <v>0</v>
      </c>
      <c r="BM330" s="27">
        <f t="shared" si="282"/>
        <v>0</v>
      </c>
    </row>
    <row r="331" spans="2:65" x14ac:dyDescent="0.25">
      <c r="B331" t="str">
        <f t="shared" si="278"/>
        <v>ALTRE IMM.NI IMMATERIALI</v>
      </c>
      <c r="C331" s="58">
        <f t="shared" si="278"/>
        <v>0.25</v>
      </c>
      <c r="F331" s="27"/>
      <c r="G331" s="27"/>
      <c r="H331" s="27"/>
      <c r="I331" s="27"/>
      <c r="J331" s="27"/>
      <c r="K331" s="27"/>
      <c r="L331" s="27"/>
      <c r="M331" s="27"/>
      <c r="N331" s="27"/>
      <c r="O331" s="27"/>
      <c r="P331" s="27"/>
      <c r="Q331" s="27"/>
      <c r="R331" s="27"/>
      <c r="S331" s="27"/>
      <c r="T331" s="27"/>
      <c r="U331" s="27"/>
      <c r="V331" s="27"/>
      <c r="W331" s="27"/>
      <c r="X331" s="27"/>
      <c r="Y331" s="27">
        <f>+IF(X338=$Y$10,0,1)*(SUM($Y$10)*$C331)/12</f>
        <v>0</v>
      </c>
      <c r="Z331" s="27">
        <f t="shared" ref="Z331:BM331" si="283">+IF(Y338=$Y$10,0,1)*(SUM($Y$10)*$C331)/12</f>
        <v>0</v>
      </c>
      <c r="AA331" s="27">
        <f t="shared" si="283"/>
        <v>0</v>
      </c>
      <c r="AB331" s="27">
        <f t="shared" si="283"/>
        <v>0</v>
      </c>
      <c r="AC331" s="27">
        <f t="shared" si="283"/>
        <v>0</v>
      </c>
      <c r="AD331" s="27">
        <f t="shared" si="283"/>
        <v>0</v>
      </c>
      <c r="AE331" s="27">
        <f t="shared" si="283"/>
        <v>0</v>
      </c>
      <c r="AF331" s="27">
        <f t="shared" si="283"/>
        <v>0</v>
      </c>
      <c r="AG331" s="27">
        <f t="shared" si="283"/>
        <v>0</v>
      </c>
      <c r="AH331" s="27">
        <f t="shared" si="283"/>
        <v>0</v>
      </c>
      <c r="AI331" s="27">
        <f t="shared" si="283"/>
        <v>0</v>
      </c>
      <c r="AJ331" s="27">
        <f t="shared" si="283"/>
        <v>0</v>
      </c>
      <c r="AK331" s="27">
        <f t="shared" si="283"/>
        <v>0</v>
      </c>
      <c r="AL331" s="27">
        <f t="shared" si="283"/>
        <v>0</v>
      </c>
      <c r="AM331" s="27">
        <f t="shared" si="283"/>
        <v>0</v>
      </c>
      <c r="AN331" s="27">
        <f t="shared" si="283"/>
        <v>0</v>
      </c>
      <c r="AO331" s="27">
        <f t="shared" si="283"/>
        <v>0</v>
      </c>
      <c r="AP331" s="27">
        <f t="shared" si="283"/>
        <v>0</v>
      </c>
      <c r="AQ331" s="27">
        <f t="shared" si="283"/>
        <v>0</v>
      </c>
      <c r="AR331" s="27">
        <f t="shared" si="283"/>
        <v>0</v>
      </c>
      <c r="AS331" s="27">
        <f t="shared" si="283"/>
        <v>0</v>
      </c>
      <c r="AT331" s="27">
        <f t="shared" si="283"/>
        <v>0</v>
      </c>
      <c r="AU331" s="27">
        <f t="shared" si="283"/>
        <v>0</v>
      </c>
      <c r="AV331" s="27">
        <f t="shared" si="283"/>
        <v>0</v>
      </c>
      <c r="AW331" s="27">
        <f t="shared" si="283"/>
        <v>0</v>
      </c>
      <c r="AX331" s="27">
        <f t="shared" si="283"/>
        <v>0</v>
      </c>
      <c r="AY331" s="27">
        <f t="shared" si="283"/>
        <v>0</v>
      </c>
      <c r="AZ331" s="27">
        <f t="shared" si="283"/>
        <v>0</v>
      </c>
      <c r="BA331" s="27">
        <f t="shared" si="283"/>
        <v>0</v>
      </c>
      <c r="BB331" s="27">
        <f t="shared" si="283"/>
        <v>0</v>
      </c>
      <c r="BC331" s="27">
        <f t="shared" si="283"/>
        <v>0</v>
      </c>
      <c r="BD331" s="27">
        <f t="shared" si="283"/>
        <v>0</v>
      </c>
      <c r="BE331" s="27">
        <f t="shared" si="283"/>
        <v>0</v>
      </c>
      <c r="BF331" s="27">
        <f t="shared" si="283"/>
        <v>0</v>
      </c>
      <c r="BG331" s="27">
        <f t="shared" si="283"/>
        <v>0</v>
      </c>
      <c r="BH331" s="27">
        <f t="shared" si="283"/>
        <v>0</v>
      </c>
      <c r="BI331" s="27">
        <f t="shared" si="283"/>
        <v>0</v>
      </c>
      <c r="BJ331" s="27">
        <f t="shared" si="283"/>
        <v>0</v>
      </c>
      <c r="BK331" s="27">
        <f t="shared" si="283"/>
        <v>0</v>
      </c>
      <c r="BL331" s="27">
        <f t="shared" si="283"/>
        <v>0</v>
      </c>
      <c r="BM331" s="27">
        <f t="shared" si="283"/>
        <v>0</v>
      </c>
    </row>
    <row r="332" spans="2:65" ht="30" x14ac:dyDescent="0.25">
      <c r="C332" s="57"/>
      <c r="F332" s="57" t="s">
        <v>161</v>
      </c>
      <c r="G332" s="57" t="s">
        <v>161</v>
      </c>
      <c r="H332" s="57" t="s">
        <v>161</v>
      </c>
      <c r="I332" s="57" t="s">
        <v>161</v>
      </c>
      <c r="J332" s="57" t="s">
        <v>161</v>
      </c>
      <c r="K332" s="57" t="s">
        <v>161</v>
      </c>
      <c r="L332" s="57" t="s">
        <v>161</v>
      </c>
      <c r="M332" s="57" t="s">
        <v>161</v>
      </c>
      <c r="N332" s="57" t="s">
        <v>161</v>
      </c>
      <c r="O332" s="57" t="s">
        <v>161</v>
      </c>
      <c r="P332" s="57" t="s">
        <v>161</v>
      </c>
      <c r="Q332" s="57" t="s">
        <v>161</v>
      </c>
      <c r="R332" s="57" t="s">
        <v>161</v>
      </c>
      <c r="S332" s="57" t="s">
        <v>161</v>
      </c>
      <c r="T332" s="57" t="s">
        <v>161</v>
      </c>
      <c r="U332" s="57" t="s">
        <v>161</v>
      </c>
      <c r="V332" s="57" t="s">
        <v>161</v>
      </c>
      <c r="W332" s="57" t="s">
        <v>161</v>
      </c>
      <c r="X332" s="57" t="s">
        <v>161</v>
      </c>
      <c r="Y332" s="57" t="s">
        <v>161</v>
      </c>
      <c r="Z332" s="57" t="s">
        <v>161</v>
      </c>
      <c r="AA332" s="57" t="s">
        <v>161</v>
      </c>
      <c r="AB332" s="57" t="s">
        <v>161</v>
      </c>
      <c r="AC332" s="57" t="s">
        <v>161</v>
      </c>
      <c r="AD332" s="57" t="s">
        <v>161</v>
      </c>
      <c r="AE332" s="57" t="s">
        <v>161</v>
      </c>
      <c r="AF332" s="57" t="s">
        <v>161</v>
      </c>
      <c r="AG332" s="57" t="s">
        <v>161</v>
      </c>
      <c r="AH332" s="57" t="s">
        <v>161</v>
      </c>
      <c r="AI332" s="57" t="s">
        <v>161</v>
      </c>
      <c r="AJ332" s="57" t="s">
        <v>161</v>
      </c>
      <c r="AK332" s="57" t="s">
        <v>161</v>
      </c>
      <c r="AL332" s="57" t="s">
        <v>161</v>
      </c>
      <c r="AM332" s="57" t="s">
        <v>161</v>
      </c>
      <c r="AN332" s="57" t="s">
        <v>161</v>
      </c>
      <c r="AO332" s="57" t="s">
        <v>161</v>
      </c>
      <c r="AP332" s="57" t="s">
        <v>161</v>
      </c>
      <c r="AQ332" s="57" t="s">
        <v>161</v>
      </c>
      <c r="AR332" s="57" t="s">
        <v>161</v>
      </c>
      <c r="AS332" s="57" t="s">
        <v>161</v>
      </c>
      <c r="AT332" s="57" t="s">
        <v>161</v>
      </c>
      <c r="AU332" s="57" t="s">
        <v>161</v>
      </c>
      <c r="AV332" s="57" t="s">
        <v>161</v>
      </c>
      <c r="AW332" s="57" t="s">
        <v>161</v>
      </c>
      <c r="AX332" s="57" t="s">
        <v>161</v>
      </c>
      <c r="AY332" s="57" t="s">
        <v>161</v>
      </c>
      <c r="AZ332" s="57" t="s">
        <v>161</v>
      </c>
      <c r="BA332" s="57" t="s">
        <v>161</v>
      </c>
      <c r="BB332" s="57" t="s">
        <v>161</v>
      </c>
      <c r="BC332" s="57" t="s">
        <v>161</v>
      </c>
      <c r="BD332" s="57" t="s">
        <v>161</v>
      </c>
      <c r="BE332" s="57" t="s">
        <v>161</v>
      </c>
      <c r="BF332" s="57" t="s">
        <v>161</v>
      </c>
      <c r="BG332" s="57" t="s">
        <v>161</v>
      </c>
      <c r="BH332" s="57" t="s">
        <v>161</v>
      </c>
      <c r="BI332" s="57" t="s">
        <v>161</v>
      </c>
      <c r="BJ332" s="57" t="s">
        <v>161</v>
      </c>
      <c r="BK332" s="57" t="s">
        <v>161</v>
      </c>
      <c r="BL332" s="57" t="s">
        <v>161</v>
      </c>
      <c r="BM332" s="57" t="s">
        <v>161</v>
      </c>
    </row>
    <row r="333" spans="2:65" x14ac:dyDescent="0.25">
      <c r="B333" t="str">
        <f>+B326</f>
        <v>FABBRICATI</v>
      </c>
      <c r="C333" s="58"/>
      <c r="F333" s="27"/>
      <c r="G333" s="27"/>
      <c r="H333" s="27"/>
      <c r="I333" s="27"/>
      <c r="J333" s="27"/>
      <c r="K333" s="27"/>
      <c r="L333" s="27"/>
      <c r="M333" s="27"/>
      <c r="N333" s="27"/>
      <c r="O333" s="27"/>
      <c r="P333" s="27"/>
      <c r="Q333" s="27"/>
      <c r="R333" s="27"/>
      <c r="S333" s="27"/>
      <c r="T333" s="27"/>
      <c r="U333" s="27"/>
      <c r="V333" s="27"/>
      <c r="W333" s="27"/>
      <c r="X333" s="27"/>
      <c r="Y333" s="27">
        <f t="shared" ref="Y333:BM338" si="284">+X333+Y326</f>
        <v>0</v>
      </c>
      <c r="Z333" s="27">
        <f t="shared" si="284"/>
        <v>0</v>
      </c>
      <c r="AA333" s="27">
        <f t="shared" si="284"/>
        <v>0</v>
      </c>
      <c r="AB333" s="27">
        <f t="shared" si="284"/>
        <v>0</v>
      </c>
      <c r="AC333" s="27">
        <f t="shared" si="284"/>
        <v>0</v>
      </c>
      <c r="AD333" s="27">
        <f t="shared" si="284"/>
        <v>0</v>
      </c>
      <c r="AE333" s="27">
        <f t="shared" si="284"/>
        <v>0</v>
      </c>
      <c r="AF333" s="27">
        <f t="shared" si="284"/>
        <v>0</v>
      </c>
      <c r="AG333" s="27">
        <f t="shared" si="284"/>
        <v>0</v>
      </c>
      <c r="AH333" s="27">
        <f t="shared" si="284"/>
        <v>0</v>
      </c>
      <c r="AI333" s="27">
        <f t="shared" si="284"/>
        <v>0</v>
      </c>
      <c r="AJ333" s="27">
        <f t="shared" si="284"/>
        <v>0</v>
      </c>
      <c r="AK333" s="27">
        <f t="shared" si="284"/>
        <v>0</v>
      </c>
      <c r="AL333" s="27">
        <f t="shared" si="284"/>
        <v>0</v>
      </c>
      <c r="AM333" s="27">
        <f t="shared" si="284"/>
        <v>0</v>
      </c>
      <c r="AN333" s="27">
        <f t="shared" si="284"/>
        <v>0</v>
      </c>
      <c r="AO333" s="27">
        <f t="shared" si="284"/>
        <v>0</v>
      </c>
      <c r="AP333" s="27">
        <f t="shared" si="284"/>
        <v>0</v>
      </c>
      <c r="AQ333" s="27">
        <f t="shared" si="284"/>
        <v>0</v>
      </c>
      <c r="AR333" s="27">
        <f t="shared" si="284"/>
        <v>0</v>
      </c>
      <c r="AS333" s="27">
        <f t="shared" si="284"/>
        <v>0</v>
      </c>
      <c r="AT333" s="27">
        <f t="shared" si="284"/>
        <v>0</v>
      </c>
      <c r="AU333" s="27">
        <f t="shared" si="284"/>
        <v>0</v>
      </c>
      <c r="AV333" s="27">
        <f t="shared" si="284"/>
        <v>0</v>
      </c>
      <c r="AW333" s="27">
        <f t="shared" si="284"/>
        <v>0</v>
      </c>
      <c r="AX333" s="27">
        <f t="shared" si="284"/>
        <v>0</v>
      </c>
      <c r="AY333" s="27">
        <f t="shared" si="284"/>
        <v>0</v>
      </c>
      <c r="AZ333" s="27">
        <f t="shared" si="284"/>
        <v>0</v>
      </c>
      <c r="BA333" s="27">
        <f t="shared" si="284"/>
        <v>0</v>
      </c>
      <c r="BB333" s="27">
        <f t="shared" si="284"/>
        <v>0</v>
      </c>
      <c r="BC333" s="27">
        <f t="shared" si="284"/>
        <v>0</v>
      </c>
      <c r="BD333" s="27">
        <f t="shared" si="284"/>
        <v>0</v>
      </c>
      <c r="BE333" s="27">
        <f t="shared" si="284"/>
        <v>0</v>
      </c>
      <c r="BF333" s="27">
        <f t="shared" si="284"/>
        <v>0</v>
      </c>
      <c r="BG333" s="27">
        <f t="shared" si="284"/>
        <v>0</v>
      </c>
      <c r="BH333" s="27">
        <f t="shared" si="284"/>
        <v>0</v>
      </c>
      <c r="BI333" s="27">
        <f t="shared" si="284"/>
        <v>0</v>
      </c>
      <c r="BJ333" s="27">
        <f t="shared" si="284"/>
        <v>0</v>
      </c>
      <c r="BK333" s="27">
        <f t="shared" si="284"/>
        <v>0</v>
      </c>
      <c r="BL333" s="27">
        <f t="shared" si="284"/>
        <v>0</v>
      </c>
      <c r="BM333" s="27">
        <f t="shared" si="284"/>
        <v>0</v>
      </c>
    </row>
    <row r="334" spans="2:65" x14ac:dyDescent="0.25">
      <c r="B334" t="str">
        <f t="shared" ref="B334:B337" si="285">+B327</f>
        <v>IMPIANTI E MACCHINARI</v>
      </c>
      <c r="C334" s="58"/>
      <c r="F334" s="27"/>
      <c r="G334" s="27"/>
      <c r="H334" s="27"/>
      <c r="I334" s="27"/>
      <c r="J334" s="27"/>
      <c r="K334" s="27"/>
      <c r="L334" s="27"/>
      <c r="M334" s="27"/>
      <c r="N334" s="27"/>
      <c r="O334" s="27"/>
      <c r="P334" s="27"/>
      <c r="Q334" s="27"/>
      <c r="R334" s="27"/>
      <c r="S334" s="27"/>
      <c r="T334" s="27"/>
      <c r="U334" s="27"/>
      <c r="V334" s="27"/>
      <c r="W334" s="27"/>
      <c r="X334" s="27"/>
      <c r="Y334" s="27">
        <f t="shared" si="284"/>
        <v>0</v>
      </c>
      <c r="Z334" s="27">
        <f t="shared" si="284"/>
        <v>0</v>
      </c>
      <c r="AA334" s="27">
        <f t="shared" si="284"/>
        <v>0</v>
      </c>
      <c r="AB334" s="27">
        <f t="shared" si="284"/>
        <v>0</v>
      </c>
      <c r="AC334" s="27">
        <f t="shared" si="284"/>
        <v>0</v>
      </c>
      <c r="AD334" s="27">
        <f t="shared" si="284"/>
        <v>0</v>
      </c>
      <c r="AE334" s="27">
        <f t="shared" si="284"/>
        <v>0</v>
      </c>
      <c r="AF334" s="27">
        <f t="shared" si="284"/>
        <v>0</v>
      </c>
      <c r="AG334" s="27">
        <f t="shared" si="284"/>
        <v>0</v>
      </c>
      <c r="AH334" s="27">
        <f t="shared" si="284"/>
        <v>0</v>
      </c>
      <c r="AI334" s="27">
        <f t="shared" si="284"/>
        <v>0</v>
      </c>
      <c r="AJ334" s="27">
        <f t="shared" si="284"/>
        <v>0</v>
      </c>
      <c r="AK334" s="27">
        <f t="shared" si="284"/>
        <v>0</v>
      </c>
      <c r="AL334" s="27">
        <f t="shared" si="284"/>
        <v>0</v>
      </c>
      <c r="AM334" s="27">
        <f t="shared" si="284"/>
        <v>0</v>
      </c>
      <c r="AN334" s="27">
        <f t="shared" si="284"/>
        <v>0</v>
      </c>
      <c r="AO334" s="27">
        <f t="shared" si="284"/>
        <v>0</v>
      </c>
      <c r="AP334" s="27">
        <f t="shared" si="284"/>
        <v>0</v>
      </c>
      <c r="AQ334" s="27">
        <f t="shared" si="284"/>
        <v>0</v>
      </c>
      <c r="AR334" s="27">
        <f t="shared" si="284"/>
        <v>0</v>
      </c>
      <c r="AS334" s="27">
        <f t="shared" si="284"/>
        <v>0</v>
      </c>
      <c r="AT334" s="27">
        <f t="shared" si="284"/>
        <v>0</v>
      </c>
      <c r="AU334" s="27">
        <f t="shared" si="284"/>
        <v>0</v>
      </c>
      <c r="AV334" s="27">
        <f t="shared" si="284"/>
        <v>0</v>
      </c>
      <c r="AW334" s="27">
        <f t="shared" si="284"/>
        <v>0</v>
      </c>
      <c r="AX334" s="27">
        <f t="shared" si="284"/>
        <v>0</v>
      </c>
      <c r="AY334" s="27">
        <f t="shared" si="284"/>
        <v>0</v>
      </c>
      <c r="AZ334" s="27">
        <f t="shared" si="284"/>
        <v>0</v>
      </c>
      <c r="BA334" s="27">
        <f t="shared" si="284"/>
        <v>0</v>
      </c>
      <c r="BB334" s="27">
        <f t="shared" si="284"/>
        <v>0</v>
      </c>
      <c r="BC334" s="27">
        <f t="shared" si="284"/>
        <v>0</v>
      </c>
      <c r="BD334" s="27">
        <f t="shared" si="284"/>
        <v>0</v>
      </c>
      <c r="BE334" s="27">
        <f t="shared" si="284"/>
        <v>0</v>
      </c>
      <c r="BF334" s="27">
        <f t="shared" si="284"/>
        <v>0</v>
      </c>
      <c r="BG334" s="27">
        <f t="shared" si="284"/>
        <v>0</v>
      </c>
      <c r="BH334" s="27">
        <f t="shared" si="284"/>
        <v>0</v>
      </c>
      <c r="BI334" s="27">
        <f t="shared" si="284"/>
        <v>0</v>
      </c>
      <c r="BJ334" s="27">
        <f t="shared" si="284"/>
        <v>0</v>
      </c>
      <c r="BK334" s="27">
        <f t="shared" si="284"/>
        <v>0</v>
      </c>
      <c r="BL334" s="27">
        <f t="shared" si="284"/>
        <v>0</v>
      </c>
      <c r="BM334" s="27">
        <f t="shared" si="284"/>
        <v>0</v>
      </c>
    </row>
    <row r="335" spans="2:65" x14ac:dyDescent="0.25">
      <c r="B335" t="str">
        <f t="shared" si="285"/>
        <v>ATTREZZATURE IND.LI E COMM.LI</v>
      </c>
      <c r="C335" s="58"/>
      <c r="F335" s="27"/>
      <c r="G335" s="27"/>
      <c r="H335" s="27"/>
      <c r="I335" s="27"/>
      <c r="J335" s="27"/>
      <c r="K335" s="27"/>
      <c r="L335" s="27"/>
      <c r="M335" s="27"/>
      <c r="N335" s="27"/>
      <c r="O335" s="27"/>
      <c r="P335" s="27"/>
      <c r="Q335" s="27"/>
      <c r="R335" s="27"/>
      <c r="S335" s="27"/>
      <c r="T335" s="27"/>
      <c r="U335" s="27"/>
      <c r="V335" s="27"/>
      <c r="W335" s="27"/>
      <c r="X335" s="27"/>
      <c r="Y335" s="27">
        <f t="shared" si="284"/>
        <v>0</v>
      </c>
      <c r="Z335" s="27">
        <f t="shared" si="284"/>
        <v>0</v>
      </c>
      <c r="AA335" s="27">
        <f t="shared" si="284"/>
        <v>0</v>
      </c>
      <c r="AB335" s="27">
        <f t="shared" si="284"/>
        <v>0</v>
      </c>
      <c r="AC335" s="27">
        <f t="shared" si="284"/>
        <v>0</v>
      </c>
      <c r="AD335" s="27">
        <f t="shared" si="284"/>
        <v>0</v>
      </c>
      <c r="AE335" s="27">
        <f t="shared" si="284"/>
        <v>0</v>
      </c>
      <c r="AF335" s="27">
        <f t="shared" si="284"/>
        <v>0</v>
      </c>
      <c r="AG335" s="27">
        <f t="shared" si="284"/>
        <v>0</v>
      </c>
      <c r="AH335" s="27">
        <f t="shared" si="284"/>
        <v>0</v>
      </c>
      <c r="AI335" s="27">
        <f t="shared" si="284"/>
        <v>0</v>
      </c>
      <c r="AJ335" s="27">
        <f t="shared" si="284"/>
        <v>0</v>
      </c>
      <c r="AK335" s="27">
        <f t="shared" si="284"/>
        <v>0</v>
      </c>
      <c r="AL335" s="27">
        <f t="shared" si="284"/>
        <v>0</v>
      </c>
      <c r="AM335" s="27">
        <f t="shared" si="284"/>
        <v>0</v>
      </c>
      <c r="AN335" s="27">
        <f t="shared" si="284"/>
        <v>0</v>
      </c>
      <c r="AO335" s="27">
        <f t="shared" si="284"/>
        <v>0</v>
      </c>
      <c r="AP335" s="27">
        <f t="shared" si="284"/>
        <v>0</v>
      </c>
      <c r="AQ335" s="27">
        <f t="shared" si="284"/>
        <v>0</v>
      </c>
      <c r="AR335" s="27">
        <f t="shared" si="284"/>
        <v>0</v>
      </c>
      <c r="AS335" s="27">
        <f t="shared" si="284"/>
        <v>0</v>
      </c>
      <c r="AT335" s="27">
        <f t="shared" si="284"/>
        <v>0</v>
      </c>
      <c r="AU335" s="27">
        <f t="shared" si="284"/>
        <v>0</v>
      </c>
      <c r="AV335" s="27">
        <f t="shared" si="284"/>
        <v>0</v>
      </c>
      <c r="AW335" s="27">
        <f t="shared" si="284"/>
        <v>0</v>
      </c>
      <c r="AX335" s="27">
        <f t="shared" si="284"/>
        <v>0</v>
      </c>
      <c r="AY335" s="27">
        <f t="shared" si="284"/>
        <v>0</v>
      </c>
      <c r="AZ335" s="27">
        <f t="shared" si="284"/>
        <v>0</v>
      </c>
      <c r="BA335" s="27">
        <f t="shared" si="284"/>
        <v>0</v>
      </c>
      <c r="BB335" s="27">
        <f t="shared" si="284"/>
        <v>0</v>
      </c>
      <c r="BC335" s="27">
        <f t="shared" si="284"/>
        <v>0</v>
      </c>
      <c r="BD335" s="27">
        <f t="shared" si="284"/>
        <v>0</v>
      </c>
      <c r="BE335" s="27">
        <f t="shared" si="284"/>
        <v>0</v>
      </c>
      <c r="BF335" s="27">
        <f t="shared" si="284"/>
        <v>0</v>
      </c>
      <c r="BG335" s="27">
        <f t="shared" si="284"/>
        <v>0</v>
      </c>
      <c r="BH335" s="27">
        <f t="shared" si="284"/>
        <v>0</v>
      </c>
      <c r="BI335" s="27">
        <f t="shared" si="284"/>
        <v>0</v>
      </c>
      <c r="BJ335" s="27">
        <f t="shared" si="284"/>
        <v>0</v>
      </c>
      <c r="BK335" s="27">
        <f t="shared" si="284"/>
        <v>0</v>
      </c>
      <c r="BL335" s="27">
        <f t="shared" si="284"/>
        <v>0</v>
      </c>
      <c r="BM335" s="27">
        <f t="shared" si="284"/>
        <v>0</v>
      </c>
    </row>
    <row r="336" spans="2:65" x14ac:dyDescent="0.25">
      <c r="B336" t="str">
        <f t="shared" si="285"/>
        <v>COSTI D'IMPIANTO E AMPLIAMENTO</v>
      </c>
      <c r="C336" s="58"/>
      <c r="F336" s="27"/>
      <c r="G336" s="27"/>
      <c r="H336" s="27"/>
      <c r="I336" s="27"/>
      <c r="J336" s="27"/>
      <c r="K336" s="27"/>
      <c r="L336" s="27"/>
      <c r="M336" s="27"/>
      <c r="N336" s="27"/>
      <c r="O336" s="27"/>
      <c r="P336" s="27"/>
      <c r="Q336" s="27"/>
      <c r="R336" s="27"/>
      <c r="S336" s="27"/>
      <c r="T336" s="27"/>
      <c r="U336" s="27"/>
      <c r="V336" s="27"/>
      <c r="W336" s="27"/>
      <c r="X336" s="27"/>
      <c r="Y336" s="27">
        <f t="shared" si="284"/>
        <v>0</v>
      </c>
      <c r="Z336" s="27">
        <f t="shared" si="284"/>
        <v>0</v>
      </c>
      <c r="AA336" s="27">
        <f t="shared" si="284"/>
        <v>0</v>
      </c>
      <c r="AB336" s="27">
        <f t="shared" si="284"/>
        <v>0</v>
      </c>
      <c r="AC336" s="27">
        <f t="shared" si="284"/>
        <v>0</v>
      </c>
      <c r="AD336" s="27">
        <f t="shared" si="284"/>
        <v>0</v>
      </c>
      <c r="AE336" s="27">
        <f t="shared" si="284"/>
        <v>0</v>
      </c>
      <c r="AF336" s="27">
        <f t="shared" si="284"/>
        <v>0</v>
      </c>
      <c r="AG336" s="27">
        <f t="shared" si="284"/>
        <v>0</v>
      </c>
      <c r="AH336" s="27">
        <f t="shared" si="284"/>
        <v>0</v>
      </c>
      <c r="AI336" s="27">
        <f t="shared" si="284"/>
        <v>0</v>
      </c>
      <c r="AJ336" s="27">
        <f t="shared" si="284"/>
        <v>0</v>
      </c>
      <c r="AK336" s="27">
        <f t="shared" si="284"/>
        <v>0</v>
      </c>
      <c r="AL336" s="27">
        <f t="shared" si="284"/>
        <v>0</v>
      </c>
      <c r="AM336" s="27">
        <f t="shared" si="284"/>
        <v>0</v>
      </c>
      <c r="AN336" s="27">
        <f t="shared" si="284"/>
        <v>0</v>
      </c>
      <c r="AO336" s="27">
        <f t="shared" si="284"/>
        <v>0</v>
      </c>
      <c r="AP336" s="27">
        <f t="shared" si="284"/>
        <v>0</v>
      </c>
      <c r="AQ336" s="27">
        <f t="shared" si="284"/>
        <v>0</v>
      </c>
      <c r="AR336" s="27">
        <f t="shared" si="284"/>
        <v>0</v>
      </c>
      <c r="AS336" s="27">
        <f t="shared" si="284"/>
        <v>0</v>
      </c>
      <c r="AT336" s="27">
        <f t="shared" si="284"/>
        <v>0</v>
      </c>
      <c r="AU336" s="27">
        <f t="shared" si="284"/>
        <v>0</v>
      </c>
      <c r="AV336" s="27">
        <f t="shared" si="284"/>
        <v>0</v>
      </c>
      <c r="AW336" s="27">
        <f t="shared" si="284"/>
        <v>0</v>
      </c>
      <c r="AX336" s="27">
        <f t="shared" si="284"/>
        <v>0</v>
      </c>
      <c r="AY336" s="27">
        <f t="shared" si="284"/>
        <v>0</v>
      </c>
      <c r="AZ336" s="27">
        <f t="shared" si="284"/>
        <v>0</v>
      </c>
      <c r="BA336" s="27">
        <f t="shared" si="284"/>
        <v>0</v>
      </c>
      <c r="BB336" s="27">
        <f t="shared" si="284"/>
        <v>0</v>
      </c>
      <c r="BC336" s="27">
        <f t="shared" si="284"/>
        <v>0</v>
      </c>
      <c r="BD336" s="27">
        <f t="shared" si="284"/>
        <v>0</v>
      </c>
      <c r="BE336" s="27">
        <f t="shared" si="284"/>
        <v>0</v>
      </c>
      <c r="BF336" s="27">
        <f t="shared" si="284"/>
        <v>0</v>
      </c>
      <c r="BG336" s="27">
        <f t="shared" si="284"/>
        <v>0</v>
      </c>
      <c r="BH336" s="27">
        <f t="shared" si="284"/>
        <v>0</v>
      </c>
      <c r="BI336" s="27">
        <f t="shared" si="284"/>
        <v>0</v>
      </c>
      <c r="BJ336" s="27">
        <f t="shared" si="284"/>
        <v>0</v>
      </c>
      <c r="BK336" s="27">
        <f t="shared" si="284"/>
        <v>0</v>
      </c>
      <c r="BL336" s="27">
        <f t="shared" si="284"/>
        <v>0</v>
      </c>
      <c r="BM336" s="27">
        <f t="shared" si="284"/>
        <v>0</v>
      </c>
    </row>
    <row r="337" spans="2:65" x14ac:dyDescent="0.25">
      <c r="B337" t="str">
        <f t="shared" si="285"/>
        <v>FEE D'INGRESSO</v>
      </c>
      <c r="C337" s="58"/>
      <c r="F337" s="27"/>
      <c r="G337" s="27"/>
      <c r="H337" s="27"/>
      <c r="I337" s="27"/>
      <c r="J337" s="27"/>
      <c r="K337" s="27"/>
      <c r="L337" s="27"/>
      <c r="M337" s="27"/>
      <c r="N337" s="27"/>
      <c r="O337" s="27"/>
      <c r="P337" s="27"/>
      <c r="Q337" s="27"/>
      <c r="R337" s="27"/>
      <c r="S337" s="27"/>
      <c r="T337" s="27"/>
      <c r="U337" s="27"/>
      <c r="V337" s="27"/>
      <c r="W337" s="27"/>
      <c r="X337" s="27"/>
      <c r="Y337" s="27">
        <f t="shared" si="284"/>
        <v>0</v>
      </c>
      <c r="Z337" s="27">
        <f t="shared" si="284"/>
        <v>0</v>
      </c>
      <c r="AA337" s="27">
        <f t="shared" si="284"/>
        <v>0</v>
      </c>
      <c r="AB337" s="27">
        <f t="shared" si="284"/>
        <v>0</v>
      </c>
      <c r="AC337" s="27">
        <f t="shared" si="284"/>
        <v>0</v>
      </c>
      <c r="AD337" s="27">
        <f t="shared" si="284"/>
        <v>0</v>
      </c>
      <c r="AE337" s="27">
        <f t="shared" si="284"/>
        <v>0</v>
      </c>
      <c r="AF337" s="27">
        <f t="shared" si="284"/>
        <v>0</v>
      </c>
      <c r="AG337" s="27">
        <f t="shared" si="284"/>
        <v>0</v>
      </c>
      <c r="AH337" s="27">
        <f t="shared" si="284"/>
        <v>0</v>
      </c>
      <c r="AI337" s="27">
        <f t="shared" si="284"/>
        <v>0</v>
      </c>
      <c r="AJ337" s="27">
        <f t="shared" si="284"/>
        <v>0</v>
      </c>
      <c r="AK337" s="27">
        <f t="shared" si="284"/>
        <v>0</v>
      </c>
      <c r="AL337" s="27">
        <f t="shared" si="284"/>
        <v>0</v>
      </c>
      <c r="AM337" s="27">
        <f t="shared" si="284"/>
        <v>0</v>
      </c>
      <c r="AN337" s="27">
        <f t="shared" si="284"/>
        <v>0</v>
      </c>
      <c r="AO337" s="27">
        <f t="shared" si="284"/>
        <v>0</v>
      </c>
      <c r="AP337" s="27">
        <f t="shared" si="284"/>
        <v>0</v>
      </c>
      <c r="AQ337" s="27">
        <f t="shared" si="284"/>
        <v>0</v>
      </c>
      <c r="AR337" s="27">
        <f t="shared" si="284"/>
        <v>0</v>
      </c>
      <c r="AS337" s="27">
        <f t="shared" si="284"/>
        <v>0</v>
      </c>
      <c r="AT337" s="27">
        <f t="shared" si="284"/>
        <v>0</v>
      </c>
      <c r="AU337" s="27">
        <f t="shared" si="284"/>
        <v>0</v>
      </c>
      <c r="AV337" s="27">
        <f t="shared" si="284"/>
        <v>0</v>
      </c>
      <c r="AW337" s="27">
        <f t="shared" si="284"/>
        <v>0</v>
      </c>
      <c r="AX337" s="27">
        <f t="shared" si="284"/>
        <v>0</v>
      </c>
      <c r="AY337" s="27">
        <f t="shared" si="284"/>
        <v>0</v>
      </c>
      <c r="AZ337" s="27">
        <f t="shared" si="284"/>
        <v>0</v>
      </c>
      <c r="BA337" s="27">
        <f t="shared" si="284"/>
        <v>0</v>
      </c>
      <c r="BB337" s="27">
        <f t="shared" si="284"/>
        <v>0</v>
      </c>
      <c r="BC337" s="27">
        <f t="shared" si="284"/>
        <v>0</v>
      </c>
      <c r="BD337" s="27">
        <f t="shared" si="284"/>
        <v>0</v>
      </c>
      <c r="BE337" s="27">
        <f t="shared" si="284"/>
        <v>0</v>
      </c>
      <c r="BF337" s="27">
        <f t="shared" si="284"/>
        <v>0</v>
      </c>
      <c r="BG337" s="27">
        <f t="shared" si="284"/>
        <v>0</v>
      </c>
      <c r="BH337" s="27">
        <f t="shared" si="284"/>
        <v>0</v>
      </c>
      <c r="BI337" s="27">
        <f t="shared" si="284"/>
        <v>0</v>
      </c>
      <c r="BJ337" s="27">
        <f t="shared" si="284"/>
        <v>0</v>
      </c>
      <c r="BK337" s="27">
        <f t="shared" si="284"/>
        <v>0</v>
      </c>
      <c r="BL337" s="27">
        <f t="shared" si="284"/>
        <v>0</v>
      </c>
      <c r="BM337" s="27">
        <f t="shared" si="284"/>
        <v>0</v>
      </c>
    </row>
    <row r="338" spans="2:65" x14ac:dyDescent="0.25">
      <c r="B338" t="str">
        <f>+B331</f>
        <v>ALTRE IMM.NI IMMATERIALI</v>
      </c>
      <c r="C338" s="58"/>
      <c r="F338" s="27"/>
      <c r="G338" s="27"/>
      <c r="H338" s="27"/>
      <c r="I338" s="27"/>
      <c r="J338" s="27"/>
      <c r="K338" s="27"/>
      <c r="L338" s="27"/>
      <c r="M338" s="27"/>
      <c r="N338" s="27"/>
      <c r="O338" s="27"/>
      <c r="P338" s="27"/>
      <c r="Q338" s="27"/>
      <c r="R338" s="27"/>
      <c r="S338" s="27"/>
      <c r="T338" s="27"/>
      <c r="U338" s="27"/>
      <c r="V338" s="27"/>
      <c r="W338" s="27"/>
      <c r="X338" s="27"/>
      <c r="Y338" s="27">
        <f t="shared" si="284"/>
        <v>0</v>
      </c>
      <c r="Z338" s="27">
        <f t="shared" si="284"/>
        <v>0</v>
      </c>
      <c r="AA338" s="27">
        <f t="shared" si="284"/>
        <v>0</v>
      </c>
      <c r="AB338" s="27">
        <f t="shared" si="284"/>
        <v>0</v>
      </c>
      <c r="AC338" s="27">
        <f t="shared" si="284"/>
        <v>0</v>
      </c>
      <c r="AD338" s="27">
        <f t="shared" si="284"/>
        <v>0</v>
      </c>
      <c r="AE338" s="27">
        <f t="shared" si="284"/>
        <v>0</v>
      </c>
      <c r="AF338" s="27">
        <f t="shared" si="284"/>
        <v>0</v>
      </c>
      <c r="AG338" s="27">
        <f t="shared" si="284"/>
        <v>0</v>
      </c>
      <c r="AH338" s="27">
        <f t="shared" si="284"/>
        <v>0</v>
      </c>
      <c r="AI338" s="27">
        <f t="shared" si="284"/>
        <v>0</v>
      </c>
      <c r="AJ338" s="27">
        <f t="shared" si="284"/>
        <v>0</v>
      </c>
      <c r="AK338" s="27">
        <f t="shared" si="284"/>
        <v>0</v>
      </c>
      <c r="AL338" s="27">
        <f t="shared" si="284"/>
        <v>0</v>
      </c>
      <c r="AM338" s="27">
        <f t="shared" si="284"/>
        <v>0</v>
      </c>
      <c r="AN338" s="27">
        <f t="shared" si="284"/>
        <v>0</v>
      </c>
      <c r="AO338" s="27">
        <f t="shared" si="284"/>
        <v>0</v>
      </c>
      <c r="AP338" s="27">
        <f t="shared" si="284"/>
        <v>0</v>
      </c>
      <c r="AQ338" s="27">
        <f t="shared" si="284"/>
        <v>0</v>
      </c>
      <c r="AR338" s="27">
        <f t="shared" si="284"/>
        <v>0</v>
      </c>
      <c r="AS338" s="27">
        <f t="shared" si="284"/>
        <v>0</v>
      </c>
      <c r="AT338" s="27">
        <f t="shared" si="284"/>
        <v>0</v>
      </c>
      <c r="AU338" s="27">
        <f t="shared" si="284"/>
        <v>0</v>
      </c>
      <c r="AV338" s="27">
        <f t="shared" si="284"/>
        <v>0</v>
      </c>
      <c r="AW338" s="27">
        <f t="shared" si="284"/>
        <v>0</v>
      </c>
      <c r="AX338" s="27">
        <f t="shared" si="284"/>
        <v>0</v>
      </c>
      <c r="AY338" s="27">
        <f t="shared" si="284"/>
        <v>0</v>
      </c>
      <c r="AZ338" s="27">
        <f t="shared" si="284"/>
        <v>0</v>
      </c>
      <c r="BA338" s="27">
        <f t="shared" si="284"/>
        <v>0</v>
      </c>
      <c r="BB338" s="27">
        <f t="shared" si="284"/>
        <v>0</v>
      </c>
      <c r="BC338" s="27">
        <f t="shared" si="284"/>
        <v>0</v>
      </c>
      <c r="BD338" s="27">
        <f t="shared" si="284"/>
        <v>0</v>
      </c>
      <c r="BE338" s="27">
        <f t="shared" si="284"/>
        <v>0</v>
      </c>
      <c r="BF338" s="27">
        <f t="shared" si="284"/>
        <v>0</v>
      </c>
      <c r="BG338" s="27">
        <f t="shared" si="284"/>
        <v>0</v>
      </c>
      <c r="BH338" s="27">
        <f t="shared" si="284"/>
        <v>0</v>
      </c>
      <c r="BI338" s="27">
        <f t="shared" si="284"/>
        <v>0</v>
      </c>
      <c r="BJ338" s="27">
        <f t="shared" si="284"/>
        <v>0</v>
      </c>
      <c r="BK338" s="27">
        <f t="shared" si="284"/>
        <v>0</v>
      </c>
      <c r="BL338" s="27">
        <f t="shared" si="284"/>
        <v>0</v>
      </c>
      <c r="BM338" s="27">
        <f t="shared" si="284"/>
        <v>0</v>
      </c>
    </row>
    <row r="340" spans="2:65" ht="30" x14ac:dyDescent="0.25">
      <c r="C340" s="57" t="s">
        <v>159</v>
      </c>
      <c r="F340" s="57" t="s">
        <v>160</v>
      </c>
      <c r="G340" s="57" t="s">
        <v>160</v>
      </c>
      <c r="H340" s="57" t="s">
        <v>160</v>
      </c>
      <c r="I340" s="57" t="s">
        <v>160</v>
      </c>
      <c r="J340" s="57" t="s">
        <v>160</v>
      </c>
      <c r="K340" s="57" t="s">
        <v>160</v>
      </c>
      <c r="L340" s="57" t="s">
        <v>160</v>
      </c>
      <c r="M340" s="57" t="s">
        <v>160</v>
      </c>
      <c r="N340" s="57" t="s">
        <v>160</v>
      </c>
      <c r="O340" s="57" t="s">
        <v>160</v>
      </c>
      <c r="P340" s="57" t="s">
        <v>160</v>
      </c>
      <c r="Q340" s="57" t="s">
        <v>160</v>
      </c>
      <c r="R340" s="57" t="s">
        <v>160</v>
      </c>
      <c r="S340" s="57" t="s">
        <v>160</v>
      </c>
      <c r="T340" s="57" t="s">
        <v>160</v>
      </c>
      <c r="U340" s="57" t="s">
        <v>160</v>
      </c>
      <c r="V340" s="57" t="s">
        <v>160</v>
      </c>
      <c r="W340" s="57" t="s">
        <v>160</v>
      </c>
      <c r="X340" s="57" t="s">
        <v>160</v>
      </c>
      <c r="Y340" s="57" t="s">
        <v>160</v>
      </c>
      <c r="Z340" s="57" t="s">
        <v>160</v>
      </c>
      <c r="AA340" s="57" t="s">
        <v>160</v>
      </c>
      <c r="AB340" s="57" t="s">
        <v>160</v>
      </c>
      <c r="AC340" s="57" t="s">
        <v>160</v>
      </c>
      <c r="AD340" s="57" t="s">
        <v>160</v>
      </c>
      <c r="AE340" s="57" t="s">
        <v>160</v>
      </c>
      <c r="AF340" s="57" t="s">
        <v>160</v>
      </c>
      <c r="AG340" s="57" t="s">
        <v>160</v>
      </c>
      <c r="AH340" s="57" t="s">
        <v>160</v>
      </c>
      <c r="AI340" s="57" t="s">
        <v>160</v>
      </c>
      <c r="AJ340" s="57" t="s">
        <v>160</v>
      </c>
      <c r="AK340" s="57" t="s">
        <v>160</v>
      </c>
      <c r="AL340" s="57" t="s">
        <v>160</v>
      </c>
      <c r="AM340" s="57" t="s">
        <v>160</v>
      </c>
      <c r="AN340" s="57" t="s">
        <v>160</v>
      </c>
      <c r="AO340" s="57" t="s">
        <v>160</v>
      </c>
      <c r="AP340" s="57" t="s">
        <v>160</v>
      </c>
      <c r="AQ340" s="57" t="s">
        <v>160</v>
      </c>
      <c r="AR340" s="57" t="s">
        <v>160</v>
      </c>
      <c r="AS340" s="57" t="s">
        <v>160</v>
      </c>
      <c r="AT340" s="57" t="s">
        <v>160</v>
      </c>
      <c r="AU340" s="57" t="s">
        <v>160</v>
      </c>
      <c r="AV340" s="57" t="s">
        <v>160</v>
      </c>
      <c r="AW340" s="57" t="s">
        <v>160</v>
      </c>
      <c r="AX340" s="57" t="s">
        <v>160</v>
      </c>
      <c r="AY340" s="57" t="s">
        <v>160</v>
      </c>
      <c r="AZ340" s="57" t="s">
        <v>160</v>
      </c>
      <c r="BA340" s="57" t="s">
        <v>160</v>
      </c>
      <c r="BB340" s="57" t="s">
        <v>160</v>
      </c>
      <c r="BC340" s="57" t="s">
        <v>160</v>
      </c>
      <c r="BD340" s="57" t="s">
        <v>160</v>
      </c>
      <c r="BE340" s="57" t="s">
        <v>160</v>
      </c>
      <c r="BF340" s="57" t="s">
        <v>160</v>
      </c>
      <c r="BG340" s="57" t="s">
        <v>160</v>
      </c>
      <c r="BH340" s="57" t="s">
        <v>160</v>
      </c>
      <c r="BI340" s="57" t="s">
        <v>160</v>
      </c>
      <c r="BJ340" s="57" t="s">
        <v>160</v>
      </c>
      <c r="BK340" s="57" t="s">
        <v>160</v>
      </c>
      <c r="BL340" s="57" t="s">
        <v>160</v>
      </c>
      <c r="BM340" s="57" t="s">
        <v>160</v>
      </c>
    </row>
    <row r="341" spans="2:65" x14ac:dyDescent="0.25">
      <c r="B341" t="str">
        <f>+B326</f>
        <v>FABBRICATI</v>
      </c>
      <c r="C341" s="58">
        <f>+C326</f>
        <v>0.25</v>
      </c>
      <c r="F341" s="27"/>
      <c r="G341" s="27"/>
      <c r="H341" s="27"/>
      <c r="I341" s="27"/>
      <c r="J341" s="27"/>
      <c r="K341" s="27"/>
      <c r="L341" s="27"/>
      <c r="M341" s="27"/>
      <c r="N341" s="27"/>
      <c r="O341" s="27"/>
      <c r="P341" s="27"/>
      <c r="Q341" s="27"/>
      <c r="R341" s="27"/>
      <c r="S341" s="27"/>
      <c r="T341" s="27"/>
      <c r="U341" s="27"/>
      <c r="V341" s="27"/>
      <c r="W341" s="27"/>
      <c r="X341" s="27"/>
      <c r="Y341" s="27"/>
      <c r="Z341" s="27">
        <f>+IF(Y348=$Z$5,0,1)*(SUM($Z$5)*$C341)/12</f>
        <v>0</v>
      </c>
      <c r="AA341" s="27">
        <f t="shared" ref="AA341:BM341" si="286">+IF(Z348=$Z$5,0,1)*(SUM($Z$5)*$C341)/12</f>
        <v>0</v>
      </c>
      <c r="AB341" s="27">
        <f t="shared" si="286"/>
        <v>0</v>
      </c>
      <c r="AC341" s="27">
        <f t="shared" si="286"/>
        <v>0</v>
      </c>
      <c r="AD341" s="27">
        <f t="shared" si="286"/>
        <v>0</v>
      </c>
      <c r="AE341" s="27">
        <f t="shared" si="286"/>
        <v>0</v>
      </c>
      <c r="AF341" s="27">
        <f t="shared" si="286"/>
        <v>0</v>
      </c>
      <c r="AG341" s="27">
        <f t="shared" si="286"/>
        <v>0</v>
      </c>
      <c r="AH341" s="27">
        <f t="shared" si="286"/>
        <v>0</v>
      </c>
      <c r="AI341" s="27">
        <f t="shared" si="286"/>
        <v>0</v>
      </c>
      <c r="AJ341" s="27">
        <f t="shared" si="286"/>
        <v>0</v>
      </c>
      <c r="AK341" s="27">
        <f t="shared" si="286"/>
        <v>0</v>
      </c>
      <c r="AL341" s="27">
        <f t="shared" si="286"/>
        <v>0</v>
      </c>
      <c r="AM341" s="27">
        <f t="shared" si="286"/>
        <v>0</v>
      </c>
      <c r="AN341" s="27">
        <f t="shared" si="286"/>
        <v>0</v>
      </c>
      <c r="AO341" s="27">
        <f t="shared" si="286"/>
        <v>0</v>
      </c>
      <c r="AP341" s="27">
        <f t="shared" si="286"/>
        <v>0</v>
      </c>
      <c r="AQ341" s="27">
        <f t="shared" si="286"/>
        <v>0</v>
      </c>
      <c r="AR341" s="27">
        <f t="shared" si="286"/>
        <v>0</v>
      </c>
      <c r="AS341" s="27">
        <f t="shared" si="286"/>
        <v>0</v>
      </c>
      <c r="AT341" s="27">
        <f t="shared" si="286"/>
        <v>0</v>
      </c>
      <c r="AU341" s="27">
        <f t="shared" si="286"/>
        <v>0</v>
      </c>
      <c r="AV341" s="27">
        <f t="shared" si="286"/>
        <v>0</v>
      </c>
      <c r="AW341" s="27">
        <f t="shared" si="286"/>
        <v>0</v>
      </c>
      <c r="AX341" s="27">
        <f t="shared" si="286"/>
        <v>0</v>
      </c>
      <c r="AY341" s="27">
        <f t="shared" si="286"/>
        <v>0</v>
      </c>
      <c r="AZ341" s="27">
        <f t="shared" si="286"/>
        <v>0</v>
      </c>
      <c r="BA341" s="27">
        <f t="shared" si="286"/>
        <v>0</v>
      </c>
      <c r="BB341" s="27">
        <f t="shared" si="286"/>
        <v>0</v>
      </c>
      <c r="BC341" s="27">
        <f t="shared" si="286"/>
        <v>0</v>
      </c>
      <c r="BD341" s="27">
        <f t="shared" si="286"/>
        <v>0</v>
      </c>
      <c r="BE341" s="27">
        <f t="shared" si="286"/>
        <v>0</v>
      </c>
      <c r="BF341" s="27">
        <f t="shared" si="286"/>
        <v>0</v>
      </c>
      <c r="BG341" s="27">
        <f t="shared" si="286"/>
        <v>0</v>
      </c>
      <c r="BH341" s="27">
        <f t="shared" si="286"/>
        <v>0</v>
      </c>
      <c r="BI341" s="27">
        <f t="shared" si="286"/>
        <v>0</v>
      </c>
      <c r="BJ341" s="27">
        <f t="shared" si="286"/>
        <v>0</v>
      </c>
      <c r="BK341" s="27">
        <f t="shared" si="286"/>
        <v>0</v>
      </c>
      <c r="BL341" s="27">
        <f t="shared" si="286"/>
        <v>0</v>
      </c>
      <c r="BM341" s="27">
        <f t="shared" si="286"/>
        <v>0</v>
      </c>
    </row>
    <row r="342" spans="2:65" x14ac:dyDescent="0.25">
      <c r="B342" t="str">
        <f t="shared" ref="B342:C346" si="287">+B327</f>
        <v>IMPIANTI E MACCHINARI</v>
      </c>
      <c r="C342" s="58">
        <f t="shared" si="287"/>
        <v>0.1</v>
      </c>
      <c r="F342" s="27"/>
      <c r="G342" s="27"/>
      <c r="H342" s="27"/>
      <c r="I342" s="27"/>
      <c r="J342" s="27"/>
      <c r="K342" s="27"/>
      <c r="L342" s="27"/>
      <c r="M342" s="27"/>
      <c r="N342" s="27"/>
      <c r="O342" s="27"/>
      <c r="P342" s="27"/>
      <c r="Q342" s="27"/>
      <c r="R342" s="27"/>
      <c r="S342" s="27"/>
      <c r="T342" s="27"/>
      <c r="U342" s="27"/>
      <c r="V342" s="27"/>
      <c r="W342" s="27"/>
      <c r="X342" s="27"/>
      <c r="Y342" s="27"/>
      <c r="Z342" s="27">
        <f>+IF(Y349=$Z$6,0,1)*(SUM($Z$6)*$C342)/12</f>
        <v>0</v>
      </c>
      <c r="AA342" s="27">
        <f t="shared" ref="AA342:BM342" si="288">+IF(Z349=$Z$6,0,1)*(SUM($Z$6)*$C342)/12</f>
        <v>0</v>
      </c>
      <c r="AB342" s="27">
        <f t="shared" si="288"/>
        <v>0</v>
      </c>
      <c r="AC342" s="27">
        <f t="shared" si="288"/>
        <v>0</v>
      </c>
      <c r="AD342" s="27">
        <f t="shared" si="288"/>
        <v>0</v>
      </c>
      <c r="AE342" s="27">
        <f t="shared" si="288"/>
        <v>0</v>
      </c>
      <c r="AF342" s="27">
        <f t="shared" si="288"/>
        <v>0</v>
      </c>
      <c r="AG342" s="27">
        <f t="shared" si="288"/>
        <v>0</v>
      </c>
      <c r="AH342" s="27">
        <f t="shared" si="288"/>
        <v>0</v>
      </c>
      <c r="AI342" s="27">
        <f t="shared" si="288"/>
        <v>0</v>
      </c>
      <c r="AJ342" s="27">
        <f t="shared" si="288"/>
        <v>0</v>
      </c>
      <c r="AK342" s="27">
        <f t="shared" si="288"/>
        <v>0</v>
      </c>
      <c r="AL342" s="27">
        <f t="shared" si="288"/>
        <v>0</v>
      </c>
      <c r="AM342" s="27">
        <f t="shared" si="288"/>
        <v>0</v>
      </c>
      <c r="AN342" s="27">
        <f t="shared" si="288"/>
        <v>0</v>
      </c>
      <c r="AO342" s="27">
        <f t="shared" si="288"/>
        <v>0</v>
      </c>
      <c r="AP342" s="27">
        <f t="shared" si="288"/>
        <v>0</v>
      </c>
      <c r="AQ342" s="27">
        <f t="shared" si="288"/>
        <v>0</v>
      </c>
      <c r="AR342" s="27">
        <f t="shared" si="288"/>
        <v>0</v>
      </c>
      <c r="AS342" s="27">
        <f t="shared" si="288"/>
        <v>0</v>
      </c>
      <c r="AT342" s="27">
        <f t="shared" si="288"/>
        <v>0</v>
      </c>
      <c r="AU342" s="27">
        <f t="shared" si="288"/>
        <v>0</v>
      </c>
      <c r="AV342" s="27">
        <f t="shared" si="288"/>
        <v>0</v>
      </c>
      <c r="AW342" s="27">
        <f t="shared" si="288"/>
        <v>0</v>
      </c>
      <c r="AX342" s="27">
        <f t="shared" si="288"/>
        <v>0</v>
      </c>
      <c r="AY342" s="27">
        <f t="shared" si="288"/>
        <v>0</v>
      </c>
      <c r="AZ342" s="27">
        <f t="shared" si="288"/>
        <v>0</v>
      </c>
      <c r="BA342" s="27">
        <f t="shared" si="288"/>
        <v>0</v>
      </c>
      <c r="BB342" s="27">
        <f t="shared" si="288"/>
        <v>0</v>
      </c>
      <c r="BC342" s="27">
        <f t="shared" si="288"/>
        <v>0</v>
      </c>
      <c r="BD342" s="27">
        <f t="shared" si="288"/>
        <v>0</v>
      </c>
      <c r="BE342" s="27">
        <f t="shared" si="288"/>
        <v>0</v>
      </c>
      <c r="BF342" s="27">
        <f t="shared" si="288"/>
        <v>0</v>
      </c>
      <c r="BG342" s="27">
        <f t="shared" si="288"/>
        <v>0</v>
      </c>
      <c r="BH342" s="27">
        <f t="shared" si="288"/>
        <v>0</v>
      </c>
      <c r="BI342" s="27">
        <f t="shared" si="288"/>
        <v>0</v>
      </c>
      <c r="BJ342" s="27">
        <f t="shared" si="288"/>
        <v>0</v>
      </c>
      <c r="BK342" s="27">
        <f t="shared" si="288"/>
        <v>0</v>
      </c>
      <c r="BL342" s="27">
        <f t="shared" si="288"/>
        <v>0</v>
      </c>
      <c r="BM342" s="27">
        <f t="shared" si="288"/>
        <v>0</v>
      </c>
    </row>
    <row r="343" spans="2:65" x14ac:dyDescent="0.25">
      <c r="B343" t="str">
        <f t="shared" si="287"/>
        <v>ATTREZZATURE IND.LI E COMM.LI</v>
      </c>
      <c r="C343" s="58">
        <f t="shared" si="287"/>
        <v>0.2</v>
      </c>
      <c r="F343" s="27"/>
      <c r="G343" s="27"/>
      <c r="H343" s="27"/>
      <c r="I343" s="27"/>
      <c r="J343" s="27"/>
      <c r="K343" s="27"/>
      <c r="L343" s="27"/>
      <c r="M343" s="27"/>
      <c r="N343" s="27"/>
      <c r="O343" s="27"/>
      <c r="P343" s="27"/>
      <c r="Q343" s="27"/>
      <c r="R343" s="27"/>
      <c r="S343" s="27"/>
      <c r="T343" s="27"/>
      <c r="U343" s="27"/>
      <c r="V343" s="27"/>
      <c r="W343" s="27"/>
      <c r="X343" s="27"/>
      <c r="Y343" s="27"/>
      <c r="Z343" s="27">
        <f>+IF(Y350=$Z$7,0,1)*(SUM($Z$7)*$C343)/12</f>
        <v>0</v>
      </c>
      <c r="AA343" s="27">
        <f t="shared" ref="AA343:BM343" si="289">+IF(Z350=$Z$7,0,1)*(SUM($Z$7)*$C343)/12</f>
        <v>0</v>
      </c>
      <c r="AB343" s="27">
        <f t="shared" si="289"/>
        <v>0</v>
      </c>
      <c r="AC343" s="27">
        <f t="shared" si="289"/>
        <v>0</v>
      </c>
      <c r="AD343" s="27">
        <f t="shared" si="289"/>
        <v>0</v>
      </c>
      <c r="AE343" s="27">
        <f t="shared" si="289"/>
        <v>0</v>
      </c>
      <c r="AF343" s="27">
        <f t="shared" si="289"/>
        <v>0</v>
      </c>
      <c r="AG343" s="27">
        <f t="shared" si="289"/>
        <v>0</v>
      </c>
      <c r="AH343" s="27">
        <f t="shared" si="289"/>
        <v>0</v>
      </c>
      <c r="AI343" s="27">
        <f t="shared" si="289"/>
        <v>0</v>
      </c>
      <c r="AJ343" s="27">
        <f t="shared" si="289"/>
        <v>0</v>
      </c>
      <c r="AK343" s="27">
        <f t="shared" si="289"/>
        <v>0</v>
      </c>
      <c r="AL343" s="27">
        <f t="shared" si="289"/>
        <v>0</v>
      </c>
      <c r="AM343" s="27">
        <f t="shared" si="289"/>
        <v>0</v>
      </c>
      <c r="AN343" s="27">
        <f t="shared" si="289"/>
        <v>0</v>
      </c>
      <c r="AO343" s="27">
        <f t="shared" si="289"/>
        <v>0</v>
      </c>
      <c r="AP343" s="27">
        <f t="shared" si="289"/>
        <v>0</v>
      </c>
      <c r="AQ343" s="27">
        <f t="shared" si="289"/>
        <v>0</v>
      </c>
      <c r="AR343" s="27">
        <f t="shared" si="289"/>
        <v>0</v>
      </c>
      <c r="AS343" s="27">
        <f t="shared" si="289"/>
        <v>0</v>
      </c>
      <c r="AT343" s="27">
        <f t="shared" si="289"/>
        <v>0</v>
      </c>
      <c r="AU343" s="27">
        <f t="shared" si="289"/>
        <v>0</v>
      </c>
      <c r="AV343" s="27">
        <f t="shared" si="289"/>
        <v>0</v>
      </c>
      <c r="AW343" s="27">
        <f t="shared" si="289"/>
        <v>0</v>
      </c>
      <c r="AX343" s="27">
        <f t="shared" si="289"/>
        <v>0</v>
      </c>
      <c r="AY343" s="27">
        <f t="shared" si="289"/>
        <v>0</v>
      </c>
      <c r="AZ343" s="27">
        <f t="shared" si="289"/>
        <v>0</v>
      </c>
      <c r="BA343" s="27">
        <f t="shared" si="289"/>
        <v>0</v>
      </c>
      <c r="BB343" s="27">
        <f t="shared" si="289"/>
        <v>0</v>
      </c>
      <c r="BC343" s="27">
        <f t="shared" si="289"/>
        <v>0</v>
      </c>
      <c r="BD343" s="27">
        <f t="shared" si="289"/>
        <v>0</v>
      </c>
      <c r="BE343" s="27">
        <f t="shared" si="289"/>
        <v>0</v>
      </c>
      <c r="BF343" s="27">
        <f t="shared" si="289"/>
        <v>0</v>
      </c>
      <c r="BG343" s="27">
        <f t="shared" si="289"/>
        <v>0</v>
      </c>
      <c r="BH343" s="27">
        <f t="shared" si="289"/>
        <v>0</v>
      </c>
      <c r="BI343" s="27">
        <f t="shared" si="289"/>
        <v>0</v>
      </c>
      <c r="BJ343" s="27">
        <f t="shared" si="289"/>
        <v>0</v>
      </c>
      <c r="BK343" s="27">
        <f t="shared" si="289"/>
        <v>0</v>
      </c>
      <c r="BL343" s="27">
        <f t="shared" si="289"/>
        <v>0</v>
      </c>
      <c r="BM343" s="27">
        <f t="shared" si="289"/>
        <v>0</v>
      </c>
    </row>
    <row r="344" spans="2:65" x14ac:dyDescent="0.25">
      <c r="B344" t="str">
        <f t="shared" si="287"/>
        <v>COSTI D'IMPIANTO E AMPLIAMENTO</v>
      </c>
      <c r="C344" s="58">
        <f t="shared" si="287"/>
        <v>0.5</v>
      </c>
      <c r="F344" s="27"/>
      <c r="G344" s="27"/>
      <c r="H344" s="27"/>
      <c r="I344" s="27"/>
      <c r="J344" s="27"/>
      <c r="K344" s="27"/>
      <c r="L344" s="27"/>
      <c r="M344" s="27"/>
      <c r="N344" s="27"/>
      <c r="O344" s="27"/>
      <c r="P344" s="27"/>
      <c r="Q344" s="27"/>
      <c r="R344" s="27"/>
      <c r="S344" s="27"/>
      <c r="T344" s="27"/>
      <c r="U344" s="27"/>
      <c r="V344" s="27"/>
      <c r="W344" s="27"/>
      <c r="X344" s="27"/>
      <c r="Y344" s="27"/>
      <c r="Z344" s="27">
        <f>+IF(Y351=$Z$8,0,1)*(SUM($Z$8)*$C344)/12</f>
        <v>0</v>
      </c>
      <c r="AA344" s="27">
        <f t="shared" ref="AA344:BM344" si="290">+IF(Z351=$Z$8,0,1)*(SUM($Z$8)*$C344)/12</f>
        <v>0</v>
      </c>
      <c r="AB344" s="27">
        <f t="shared" si="290"/>
        <v>0</v>
      </c>
      <c r="AC344" s="27">
        <f t="shared" si="290"/>
        <v>0</v>
      </c>
      <c r="AD344" s="27">
        <f t="shared" si="290"/>
        <v>0</v>
      </c>
      <c r="AE344" s="27">
        <f t="shared" si="290"/>
        <v>0</v>
      </c>
      <c r="AF344" s="27">
        <f t="shared" si="290"/>
        <v>0</v>
      </c>
      <c r="AG344" s="27">
        <f t="shared" si="290"/>
        <v>0</v>
      </c>
      <c r="AH344" s="27">
        <f t="shared" si="290"/>
        <v>0</v>
      </c>
      <c r="AI344" s="27">
        <f t="shared" si="290"/>
        <v>0</v>
      </c>
      <c r="AJ344" s="27">
        <f t="shared" si="290"/>
        <v>0</v>
      </c>
      <c r="AK344" s="27">
        <f t="shared" si="290"/>
        <v>0</v>
      </c>
      <c r="AL344" s="27">
        <f t="shared" si="290"/>
        <v>0</v>
      </c>
      <c r="AM344" s="27">
        <f t="shared" si="290"/>
        <v>0</v>
      </c>
      <c r="AN344" s="27">
        <f t="shared" si="290"/>
        <v>0</v>
      </c>
      <c r="AO344" s="27">
        <f t="shared" si="290"/>
        <v>0</v>
      </c>
      <c r="AP344" s="27">
        <f t="shared" si="290"/>
        <v>0</v>
      </c>
      <c r="AQ344" s="27">
        <f t="shared" si="290"/>
        <v>0</v>
      </c>
      <c r="AR344" s="27">
        <f t="shared" si="290"/>
        <v>0</v>
      </c>
      <c r="AS344" s="27">
        <f t="shared" si="290"/>
        <v>0</v>
      </c>
      <c r="AT344" s="27">
        <f t="shared" si="290"/>
        <v>0</v>
      </c>
      <c r="AU344" s="27">
        <f t="shared" si="290"/>
        <v>0</v>
      </c>
      <c r="AV344" s="27">
        <f t="shared" si="290"/>
        <v>0</v>
      </c>
      <c r="AW344" s="27">
        <f t="shared" si="290"/>
        <v>0</v>
      </c>
      <c r="AX344" s="27">
        <f t="shared" si="290"/>
        <v>0</v>
      </c>
      <c r="AY344" s="27">
        <f t="shared" si="290"/>
        <v>0</v>
      </c>
      <c r="AZ344" s="27">
        <f t="shared" si="290"/>
        <v>0</v>
      </c>
      <c r="BA344" s="27">
        <f t="shared" si="290"/>
        <v>0</v>
      </c>
      <c r="BB344" s="27">
        <f t="shared" si="290"/>
        <v>0</v>
      </c>
      <c r="BC344" s="27">
        <f t="shared" si="290"/>
        <v>0</v>
      </c>
      <c r="BD344" s="27">
        <f t="shared" si="290"/>
        <v>0</v>
      </c>
      <c r="BE344" s="27">
        <f t="shared" si="290"/>
        <v>0</v>
      </c>
      <c r="BF344" s="27">
        <f t="shared" si="290"/>
        <v>0</v>
      </c>
      <c r="BG344" s="27">
        <f t="shared" si="290"/>
        <v>0</v>
      </c>
      <c r="BH344" s="27">
        <f t="shared" si="290"/>
        <v>0</v>
      </c>
      <c r="BI344" s="27">
        <f t="shared" si="290"/>
        <v>0</v>
      </c>
      <c r="BJ344" s="27">
        <f t="shared" si="290"/>
        <v>0</v>
      </c>
      <c r="BK344" s="27">
        <f t="shared" si="290"/>
        <v>0</v>
      </c>
      <c r="BL344" s="27">
        <f t="shared" si="290"/>
        <v>0</v>
      </c>
      <c r="BM344" s="27">
        <f t="shared" si="290"/>
        <v>0</v>
      </c>
    </row>
    <row r="345" spans="2:65" x14ac:dyDescent="0.25">
      <c r="B345" t="str">
        <f t="shared" si="287"/>
        <v>FEE D'INGRESSO</v>
      </c>
      <c r="C345" s="58">
        <f t="shared" si="287"/>
        <v>0.2</v>
      </c>
      <c r="F345" s="27"/>
      <c r="G345" s="27"/>
      <c r="H345" s="27"/>
      <c r="I345" s="27"/>
      <c r="J345" s="27"/>
      <c r="K345" s="27"/>
      <c r="L345" s="27"/>
      <c r="M345" s="27"/>
      <c r="N345" s="27"/>
      <c r="O345" s="27"/>
      <c r="P345" s="27"/>
      <c r="Q345" s="27"/>
      <c r="R345" s="27"/>
      <c r="S345" s="27"/>
      <c r="T345" s="27"/>
      <c r="U345" s="27"/>
      <c r="V345" s="27"/>
      <c r="W345" s="27"/>
      <c r="X345" s="27"/>
      <c r="Y345" s="27"/>
      <c r="Z345" s="27">
        <f>+IF(Y352=$Z$9,0,1)*(SUM($Z$9)*$C345)/12</f>
        <v>0</v>
      </c>
      <c r="AA345" s="27">
        <f t="shared" ref="AA345:BM345" si="291">+IF(Z352=$Z$9,0,1)*(SUM($Z$9)*$C345)/12</f>
        <v>0</v>
      </c>
      <c r="AB345" s="27">
        <f t="shared" si="291"/>
        <v>0</v>
      </c>
      <c r="AC345" s="27">
        <f t="shared" si="291"/>
        <v>0</v>
      </c>
      <c r="AD345" s="27">
        <f t="shared" si="291"/>
        <v>0</v>
      </c>
      <c r="AE345" s="27">
        <f t="shared" si="291"/>
        <v>0</v>
      </c>
      <c r="AF345" s="27">
        <f t="shared" si="291"/>
        <v>0</v>
      </c>
      <c r="AG345" s="27">
        <f t="shared" si="291"/>
        <v>0</v>
      </c>
      <c r="AH345" s="27">
        <f t="shared" si="291"/>
        <v>0</v>
      </c>
      <c r="AI345" s="27">
        <f t="shared" si="291"/>
        <v>0</v>
      </c>
      <c r="AJ345" s="27">
        <f t="shared" si="291"/>
        <v>0</v>
      </c>
      <c r="AK345" s="27">
        <f t="shared" si="291"/>
        <v>0</v>
      </c>
      <c r="AL345" s="27">
        <f t="shared" si="291"/>
        <v>0</v>
      </c>
      <c r="AM345" s="27">
        <f t="shared" si="291"/>
        <v>0</v>
      </c>
      <c r="AN345" s="27">
        <f t="shared" si="291"/>
        <v>0</v>
      </c>
      <c r="AO345" s="27">
        <f t="shared" si="291"/>
        <v>0</v>
      </c>
      <c r="AP345" s="27">
        <f t="shared" si="291"/>
        <v>0</v>
      </c>
      <c r="AQ345" s="27">
        <f t="shared" si="291"/>
        <v>0</v>
      </c>
      <c r="AR345" s="27">
        <f t="shared" si="291"/>
        <v>0</v>
      </c>
      <c r="AS345" s="27">
        <f t="shared" si="291"/>
        <v>0</v>
      </c>
      <c r="AT345" s="27">
        <f t="shared" si="291"/>
        <v>0</v>
      </c>
      <c r="AU345" s="27">
        <f t="shared" si="291"/>
        <v>0</v>
      </c>
      <c r="AV345" s="27">
        <f t="shared" si="291"/>
        <v>0</v>
      </c>
      <c r="AW345" s="27">
        <f t="shared" si="291"/>
        <v>0</v>
      </c>
      <c r="AX345" s="27">
        <f t="shared" si="291"/>
        <v>0</v>
      </c>
      <c r="AY345" s="27">
        <f t="shared" si="291"/>
        <v>0</v>
      </c>
      <c r="AZ345" s="27">
        <f t="shared" si="291"/>
        <v>0</v>
      </c>
      <c r="BA345" s="27">
        <f t="shared" si="291"/>
        <v>0</v>
      </c>
      <c r="BB345" s="27">
        <f t="shared" si="291"/>
        <v>0</v>
      </c>
      <c r="BC345" s="27">
        <f t="shared" si="291"/>
        <v>0</v>
      </c>
      <c r="BD345" s="27">
        <f t="shared" si="291"/>
        <v>0</v>
      </c>
      <c r="BE345" s="27">
        <f t="shared" si="291"/>
        <v>0</v>
      </c>
      <c r="BF345" s="27">
        <f t="shared" si="291"/>
        <v>0</v>
      </c>
      <c r="BG345" s="27">
        <f t="shared" si="291"/>
        <v>0</v>
      </c>
      <c r="BH345" s="27">
        <f t="shared" si="291"/>
        <v>0</v>
      </c>
      <c r="BI345" s="27">
        <f t="shared" si="291"/>
        <v>0</v>
      </c>
      <c r="BJ345" s="27">
        <f t="shared" si="291"/>
        <v>0</v>
      </c>
      <c r="BK345" s="27">
        <f t="shared" si="291"/>
        <v>0</v>
      </c>
      <c r="BL345" s="27">
        <f t="shared" si="291"/>
        <v>0</v>
      </c>
      <c r="BM345" s="27">
        <f t="shared" si="291"/>
        <v>0</v>
      </c>
    </row>
    <row r="346" spans="2:65" x14ac:dyDescent="0.25">
      <c r="B346" t="str">
        <f t="shared" si="287"/>
        <v>ALTRE IMM.NI IMMATERIALI</v>
      </c>
      <c r="C346" s="58">
        <f t="shared" si="287"/>
        <v>0.25</v>
      </c>
      <c r="F346" s="27"/>
      <c r="G346" s="27"/>
      <c r="H346" s="27"/>
      <c r="I346" s="27"/>
      <c r="J346" s="27"/>
      <c r="K346" s="27"/>
      <c r="L346" s="27"/>
      <c r="M346" s="27"/>
      <c r="N346" s="27"/>
      <c r="O346" s="27"/>
      <c r="P346" s="27"/>
      <c r="Q346" s="27"/>
      <c r="R346" s="27"/>
      <c r="S346" s="27"/>
      <c r="T346" s="27"/>
      <c r="U346" s="27"/>
      <c r="V346" s="27"/>
      <c r="W346" s="27"/>
      <c r="X346" s="27"/>
      <c r="Y346" s="27"/>
      <c r="Z346" s="27">
        <f>+IF(Y353=$Z$10,0,1)*(SUM($Z$10)*$C346)/12</f>
        <v>0</v>
      </c>
      <c r="AA346" s="27">
        <f t="shared" ref="AA346:BM346" si="292">+IF(Z353=$Z$10,0,1)*(SUM($Z$10)*$C346)/12</f>
        <v>0</v>
      </c>
      <c r="AB346" s="27">
        <f t="shared" si="292"/>
        <v>0</v>
      </c>
      <c r="AC346" s="27">
        <f t="shared" si="292"/>
        <v>0</v>
      </c>
      <c r="AD346" s="27">
        <f t="shared" si="292"/>
        <v>0</v>
      </c>
      <c r="AE346" s="27">
        <f t="shared" si="292"/>
        <v>0</v>
      </c>
      <c r="AF346" s="27">
        <f t="shared" si="292"/>
        <v>0</v>
      </c>
      <c r="AG346" s="27">
        <f t="shared" si="292"/>
        <v>0</v>
      </c>
      <c r="AH346" s="27">
        <f t="shared" si="292"/>
        <v>0</v>
      </c>
      <c r="AI346" s="27">
        <f t="shared" si="292"/>
        <v>0</v>
      </c>
      <c r="AJ346" s="27">
        <f t="shared" si="292"/>
        <v>0</v>
      </c>
      <c r="AK346" s="27">
        <f t="shared" si="292"/>
        <v>0</v>
      </c>
      <c r="AL346" s="27">
        <f t="shared" si="292"/>
        <v>0</v>
      </c>
      <c r="AM346" s="27">
        <f t="shared" si="292"/>
        <v>0</v>
      </c>
      <c r="AN346" s="27">
        <f t="shared" si="292"/>
        <v>0</v>
      </c>
      <c r="AO346" s="27">
        <f t="shared" si="292"/>
        <v>0</v>
      </c>
      <c r="AP346" s="27">
        <f t="shared" si="292"/>
        <v>0</v>
      </c>
      <c r="AQ346" s="27">
        <f t="shared" si="292"/>
        <v>0</v>
      </c>
      <c r="AR346" s="27">
        <f t="shared" si="292"/>
        <v>0</v>
      </c>
      <c r="AS346" s="27">
        <f t="shared" si="292"/>
        <v>0</v>
      </c>
      <c r="AT346" s="27">
        <f t="shared" si="292"/>
        <v>0</v>
      </c>
      <c r="AU346" s="27">
        <f t="shared" si="292"/>
        <v>0</v>
      </c>
      <c r="AV346" s="27">
        <f t="shared" si="292"/>
        <v>0</v>
      </c>
      <c r="AW346" s="27">
        <f t="shared" si="292"/>
        <v>0</v>
      </c>
      <c r="AX346" s="27">
        <f t="shared" si="292"/>
        <v>0</v>
      </c>
      <c r="AY346" s="27">
        <f t="shared" si="292"/>
        <v>0</v>
      </c>
      <c r="AZ346" s="27">
        <f t="shared" si="292"/>
        <v>0</v>
      </c>
      <c r="BA346" s="27">
        <f t="shared" si="292"/>
        <v>0</v>
      </c>
      <c r="BB346" s="27">
        <f t="shared" si="292"/>
        <v>0</v>
      </c>
      <c r="BC346" s="27">
        <f t="shared" si="292"/>
        <v>0</v>
      </c>
      <c r="BD346" s="27">
        <f t="shared" si="292"/>
        <v>0</v>
      </c>
      <c r="BE346" s="27">
        <f t="shared" si="292"/>
        <v>0</v>
      </c>
      <c r="BF346" s="27">
        <f t="shared" si="292"/>
        <v>0</v>
      </c>
      <c r="BG346" s="27">
        <f t="shared" si="292"/>
        <v>0</v>
      </c>
      <c r="BH346" s="27">
        <f t="shared" si="292"/>
        <v>0</v>
      </c>
      <c r="BI346" s="27">
        <f t="shared" si="292"/>
        <v>0</v>
      </c>
      <c r="BJ346" s="27">
        <f t="shared" si="292"/>
        <v>0</v>
      </c>
      <c r="BK346" s="27">
        <f t="shared" si="292"/>
        <v>0</v>
      </c>
      <c r="BL346" s="27">
        <f t="shared" si="292"/>
        <v>0</v>
      </c>
      <c r="BM346" s="27">
        <f t="shared" si="292"/>
        <v>0</v>
      </c>
    </row>
    <row r="347" spans="2:65" ht="30" x14ac:dyDescent="0.25">
      <c r="C347" s="57"/>
      <c r="F347" s="57" t="s">
        <v>161</v>
      </c>
      <c r="G347" s="57" t="s">
        <v>161</v>
      </c>
      <c r="H347" s="57" t="s">
        <v>161</v>
      </c>
      <c r="I347" s="57" t="s">
        <v>161</v>
      </c>
      <c r="J347" s="57" t="s">
        <v>161</v>
      </c>
      <c r="K347" s="57" t="s">
        <v>161</v>
      </c>
      <c r="L347" s="57" t="s">
        <v>161</v>
      </c>
      <c r="M347" s="57" t="s">
        <v>161</v>
      </c>
      <c r="N347" s="57" t="s">
        <v>161</v>
      </c>
      <c r="O347" s="57" t="s">
        <v>161</v>
      </c>
      <c r="P347" s="57" t="s">
        <v>161</v>
      </c>
      <c r="Q347" s="57" t="s">
        <v>161</v>
      </c>
      <c r="R347" s="57" t="s">
        <v>161</v>
      </c>
      <c r="S347" s="57" t="s">
        <v>161</v>
      </c>
      <c r="T347" s="57" t="s">
        <v>161</v>
      </c>
      <c r="U347" s="57" t="s">
        <v>161</v>
      </c>
      <c r="V347" s="57" t="s">
        <v>161</v>
      </c>
      <c r="W347" s="57" t="s">
        <v>161</v>
      </c>
      <c r="X347" s="57" t="s">
        <v>161</v>
      </c>
      <c r="Y347" s="57" t="s">
        <v>161</v>
      </c>
      <c r="Z347" s="57" t="s">
        <v>161</v>
      </c>
      <c r="AA347" s="57" t="s">
        <v>161</v>
      </c>
      <c r="AB347" s="57" t="s">
        <v>161</v>
      </c>
      <c r="AC347" s="57" t="s">
        <v>161</v>
      </c>
      <c r="AD347" s="57" t="s">
        <v>161</v>
      </c>
      <c r="AE347" s="57" t="s">
        <v>161</v>
      </c>
      <c r="AF347" s="57" t="s">
        <v>161</v>
      </c>
      <c r="AG347" s="57" t="s">
        <v>161</v>
      </c>
      <c r="AH347" s="57" t="s">
        <v>161</v>
      </c>
      <c r="AI347" s="57" t="s">
        <v>161</v>
      </c>
      <c r="AJ347" s="57" t="s">
        <v>161</v>
      </c>
      <c r="AK347" s="57" t="s">
        <v>161</v>
      </c>
      <c r="AL347" s="57" t="s">
        <v>161</v>
      </c>
      <c r="AM347" s="57" t="s">
        <v>161</v>
      </c>
      <c r="AN347" s="57" t="s">
        <v>161</v>
      </c>
      <c r="AO347" s="57" t="s">
        <v>161</v>
      </c>
      <c r="AP347" s="57" t="s">
        <v>161</v>
      </c>
      <c r="AQ347" s="57" t="s">
        <v>161</v>
      </c>
      <c r="AR347" s="57" t="s">
        <v>161</v>
      </c>
      <c r="AS347" s="57" t="s">
        <v>161</v>
      </c>
      <c r="AT347" s="57" t="s">
        <v>161</v>
      </c>
      <c r="AU347" s="57" t="s">
        <v>161</v>
      </c>
      <c r="AV347" s="57" t="s">
        <v>161</v>
      </c>
      <c r="AW347" s="57" t="s">
        <v>161</v>
      </c>
      <c r="AX347" s="57" t="s">
        <v>161</v>
      </c>
      <c r="AY347" s="57" t="s">
        <v>161</v>
      </c>
      <c r="AZ347" s="57" t="s">
        <v>161</v>
      </c>
      <c r="BA347" s="57" t="s">
        <v>161</v>
      </c>
      <c r="BB347" s="57" t="s">
        <v>161</v>
      </c>
      <c r="BC347" s="57" t="s">
        <v>161</v>
      </c>
      <c r="BD347" s="57" t="s">
        <v>161</v>
      </c>
      <c r="BE347" s="57" t="s">
        <v>161</v>
      </c>
      <c r="BF347" s="57" t="s">
        <v>161</v>
      </c>
      <c r="BG347" s="57" t="s">
        <v>161</v>
      </c>
      <c r="BH347" s="57" t="s">
        <v>161</v>
      </c>
      <c r="BI347" s="57" t="s">
        <v>161</v>
      </c>
      <c r="BJ347" s="57" t="s">
        <v>161</v>
      </c>
      <c r="BK347" s="57" t="s">
        <v>161</v>
      </c>
      <c r="BL347" s="57" t="s">
        <v>161</v>
      </c>
      <c r="BM347" s="57" t="s">
        <v>161</v>
      </c>
    </row>
    <row r="348" spans="2:65" x14ac:dyDescent="0.25">
      <c r="B348" t="str">
        <f>+B341</f>
        <v>FABBRICATI</v>
      </c>
      <c r="C348" s="58"/>
      <c r="F348" s="27"/>
      <c r="G348" s="27"/>
      <c r="H348" s="27"/>
      <c r="I348" s="27"/>
      <c r="J348" s="27"/>
      <c r="K348" s="27"/>
      <c r="L348" s="27"/>
      <c r="M348" s="27"/>
      <c r="N348" s="27"/>
      <c r="O348" s="27"/>
      <c r="P348" s="27"/>
      <c r="Q348" s="27"/>
      <c r="R348" s="27"/>
      <c r="S348" s="27"/>
      <c r="T348" s="27"/>
      <c r="U348" s="27"/>
      <c r="V348" s="27"/>
      <c r="W348" s="27"/>
      <c r="X348" s="27"/>
      <c r="Y348" s="27"/>
      <c r="Z348" s="27">
        <f t="shared" ref="Z348:BM353" si="293">+Y348+Z341</f>
        <v>0</v>
      </c>
      <c r="AA348" s="27">
        <f t="shared" si="293"/>
        <v>0</v>
      </c>
      <c r="AB348" s="27">
        <f t="shared" si="293"/>
        <v>0</v>
      </c>
      <c r="AC348" s="27">
        <f t="shared" si="293"/>
        <v>0</v>
      </c>
      <c r="AD348" s="27">
        <f t="shared" si="293"/>
        <v>0</v>
      </c>
      <c r="AE348" s="27">
        <f t="shared" si="293"/>
        <v>0</v>
      </c>
      <c r="AF348" s="27">
        <f t="shared" si="293"/>
        <v>0</v>
      </c>
      <c r="AG348" s="27">
        <f t="shared" si="293"/>
        <v>0</v>
      </c>
      <c r="AH348" s="27">
        <f t="shared" si="293"/>
        <v>0</v>
      </c>
      <c r="AI348" s="27">
        <f t="shared" si="293"/>
        <v>0</v>
      </c>
      <c r="AJ348" s="27">
        <f t="shared" si="293"/>
        <v>0</v>
      </c>
      <c r="AK348" s="27">
        <f t="shared" si="293"/>
        <v>0</v>
      </c>
      <c r="AL348" s="27">
        <f t="shared" si="293"/>
        <v>0</v>
      </c>
      <c r="AM348" s="27">
        <f t="shared" si="293"/>
        <v>0</v>
      </c>
      <c r="AN348" s="27">
        <f t="shared" si="293"/>
        <v>0</v>
      </c>
      <c r="AO348" s="27">
        <f t="shared" si="293"/>
        <v>0</v>
      </c>
      <c r="AP348" s="27">
        <f t="shared" si="293"/>
        <v>0</v>
      </c>
      <c r="AQ348" s="27">
        <f t="shared" si="293"/>
        <v>0</v>
      </c>
      <c r="AR348" s="27">
        <f t="shared" si="293"/>
        <v>0</v>
      </c>
      <c r="AS348" s="27">
        <f t="shared" si="293"/>
        <v>0</v>
      </c>
      <c r="AT348" s="27">
        <f t="shared" si="293"/>
        <v>0</v>
      </c>
      <c r="AU348" s="27">
        <f t="shared" si="293"/>
        <v>0</v>
      </c>
      <c r="AV348" s="27">
        <f t="shared" si="293"/>
        <v>0</v>
      </c>
      <c r="AW348" s="27">
        <f t="shared" si="293"/>
        <v>0</v>
      </c>
      <c r="AX348" s="27">
        <f t="shared" si="293"/>
        <v>0</v>
      </c>
      <c r="AY348" s="27">
        <f t="shared" si="293"/>
        <v>0</v>
      </c>
      <c r="AZ348" s="27">
        <f t="shared" si="293"/>
        <v>0</v>
      </c>
      <c r="BA348" s="27">
        <f t="shared" si="293"/>
        <v>0</v>
      </c>
      <c r="BB348" s="27">
        <f t="shared" si="293"/>
        <v>0</v>
      </c>
      <c r="BC348" s="27">
        <f t="shared" si="293"/>
        <v>0</v>
      </c>
      <c r="BD348" s="27">
        <f t="shared" si="293"/>
        <v>0</v>
      </c>
      <c r="BE348" s="27">
        <f t="shared" si="293"/>
        <v>0</v>
      </c>
      <c r="BF348" s="27">
        <f t="shared" si="293"/>
        <v>0</v>
      </c>
      <c r="BG348" s="27">
        <f t="shared" si="293"/>
        <v>0</v>
      </c>
      <c r="BH348" s="27">
        <f t="shared" si="293"/>
        <v>0</v>
      </c>
      <c r="BI348" s="27">
        <f t="shared" si="293"/>
        <v>0</v>
      </c>
      <c r="BJ348" s="27">
        <f t="shared" si="293"/>
        <v>0</v>
      </c>
      <c r="BK348" s="27">
        <f t="shared" si="293"/>
        <v>0</v>
      </c>
      <c r="BL348" s="27">
        <f t="shared" si="293"/>
        <v>0</v>
      </c>
      <c r="BM348" s="27">
        <f t="shared" si="293"/>
        <v>0</v>
      </c>
    </row>
    <row r="349" spans="2:65" x14ac:dyDescent="0.25">
      <c r="B349" t="str">
        <f t="shared" ref="B349:B352" si="294">+B342</f>
        <v>IMPIANTI E MACCHINARI</v>
      </c>
      <c r="C349" s="58"/>
      <c r="F349" s="27"/>
      <c r="G349" s="27"/>
      <c r="H349" s="27"/>
      <c r="I349" s="27"/>
      <c r="J349" s="27"/>
      <c r="K349" s="27"/>
      <c r="L349" s="27"/>
      <c r="M349" s="27"/>
      <c r="N349" s="27"/>
      <c r="O349" s="27"/>
      <c r="P349" s="27"/>
      <c r="Q349" s="27"/>
      <c r="R349" s="27"/>
      <c r="S349" s="27"/>
      <c r="T349" s="27"/>
      <c r="U349" s="27"/>
      <c r="V349" s="27"/>
      <c r="W349" s="27"/>
      <c r="X349" s="27"/>
      <c r="Y349" s="27"/>
      <c r="Z349" s="27">
        <f t="shared" si="293"/>
        <v>0</v>
      </c>
      <c r="AA349" s="27">
        <f t="shared" si="293"/>
        <v>0</v>
      </c>
      <c r="AB349" s="27">
        <f t="shared" si="293"/>
        <v>0</v>
      </c>
      <c r="AC349" s="27">
        <f t="shared" si="293"/>
        <v>0</v>
      </c>
      <c r="AD349" s="27">
        <f t="shared" si="293"/>
        <v>0</v>
      </c>
      <c r="AE349" s="27">
        <f t="shared" si="293"/>
        <v>0</v>
      </c>
      <c r="AF349" s="27">
        <f t="shared" si="293"/>
        <v>0</v>
      </c>
      <c r="AG349" s="27">
        <f t="shared" si="293"/>
        <v>0</v>
      </c>
      <c r="AH349" s="27">
        <f t="shared" si="293"/>
        <v>0</v>
      </c>
      <c r="AI349" s="27">
        <f t="shared" si="293"/>
        <v>0</v>
      </c>
      <c r="AJ349" s="27">
        <f t="shared" si="293"/>
        <v>0</v>
      </c>
      <c r="AK349" s="27">
        <f t="shared" si="293"/>
        <v>0</v>
      </c>
      <c r="AL349" s="27">
        <f t="shared" si="293"/>
        <v>0</v>
      </c>
      <c r="AM349" s="27">
        <f t="shared" si="293"/>
        <v>0</v>
      </c>
      <c r="AN349" s="27">
        <f t="shared" si="293"/>
        <v>0</v>
      </c>
      <c r="AO349" s="27">
        <f t="shared" si="293"/>
        <v>0</v>
      </c>
      <c r="AP349" s="27">
        <f t="shared" si="293"/>
        <v>0</v>
      </c>
      <c r="AQ349" s="27">
        <f t="shared" si="293"/>
        <v>0</v>
      </c>
      <c r="AR349" s="27">
        <f t="shared" si="293"/>
        <v>0</v>
      </c>
      <c r="AS349" s="27">
        <f t="shared" si="293"/>
        <v>0</v>
      </c>
      <c r="AT349" s="27">
        <f t="shared" si="293"/>
        <v>0</v>
      </c>
      <c r="AU349" s="27">
        <f t="shared" si="293"/>
        <v>0</v>
      </c>
      <c r="AV349" s="27">
        <f t="shared" si="293"/>
        <v>0</v>
      </c>
      <c r="AW349" s="27">
        <f t="shared" si="293"/>
        <v>0</v>
      </c>
      <c r="AX349" s="27">
        <f t="shared" si="293"/>
        <v>0</v>
      </c>
      <c r="AY349" s="27">
        <f t="shared" si="293"/>
        <v>0</v>
      </c>
      <c r="AZ349" s="27">
        <f t="shared" si="293"/>
        <v>0</v>
      </c>
      <c r="BA349" s="27">
        <f t="shared" si="293"/>
        <v>0</v>
      </c>
      <c r="BB349" s="27">
        <f t="shared" si="293"/>
        <v>0</v>
      </c>
      <c r="BC349" s="27">
        <f t="shared" si="293"/>
        <v>0</v>
      </c>
      <c r="BD349" s="27">
        <f t="shared" si="293"/>
        <v>0</v>
      </c>
      <c r="BE349" s="27">
        <f t="shared" si="293"/>
        <v>0</v>
      </c>
      <c r="BF349" s="27">
        <f t="shared" si="293"/>
        <v>0</v>
      </c>
      <c r="BG349" s="27">
        <f t="shared" si="293"/>
        <v>0</v>
      </c>
      <c r="BH349" s="27">
        <f t="shared" si="293"/>
        <v>0</v>
      </c>
      <c r="BI349" s="27">
        <f t="shared" si="293"/>
        <v>0</v>
      </c>
      <c r="BJ349" s="27">
        <f t="shared" si="293"/>
        <v>0</v>
      </c>
      <c r="BK349" s="27">
        <f t="shared" si="293"/>
        <v>0</v>
      </c>
      <c r="BL349" s="27">
        <f t="shared" si="293"/>
        <v>0</v>
      </c>
      <c r="BM349" s="27">
        <f t="shared" si="293"/>
        <v>0</v>
      </c>
    </row>
    <row r="350" spans="2:65" x14ac:dyDescent="0.25">
      <c r="B350" t="str">
        <f t="shared" si="294"/>
        <v>ATTREZZATURE IND.LI E COMM.LI</v>
      </c>
      <c r="C350" s="58"/>
      <c r="F350" s="27"/>
      <c r="G350" s="27"/>
      <c r="H350" s="27"/>
      <c r="I350" s="27"/>
      <c r="J350" s="27"/>
      <c r="K350" s="27"/>
      <c r="L350" s="27"/>
      <c r="M350" s="27"/>
      <c r="N350" s="27"/>
      <c r="O350" s="27"/>
      <c r="P350" s="27"/>
      <c r="Q350" s="27"/>
      <c r="R350" s="27"/>
      <c r="S350" s="27"/>
      <c r="T350" s="27"/>
      <c r="U350" s="27"/>
      <c r="V350" s="27"/>
      <c r="W350" s="27"/>
      <c r="X350" s="27"/>
      <c r="Y350" s="27"/>
      <c r="Z350" s="27">
        <f t="shared" si="293"/>
        <v>0</v>
      </c>
      <c r="AA350" s="27">
        <f t="shared" si="293"/>
        <v>0</v>
      </c>
      <c r="AB350" s="27">
        <f t="shared" si="293"/>
        <v>0</v>
      </c>
      <c r="AC350" s="27">
        <f t="shared" si="293"/>
        <v>0</v>
      </c>
      <c r="AD350" s="27">
        <f t="shared" si="293"/>
        <v>0</v>
      </c>
      <c r="AE350" s="27">
        <f t="shared" si="293"/>
        <v>0</v>
      </c>
      <c r="AF350" s="27">
        <f t="shared" si="293"/>
        <v>0</v>
      </c>
      <c r="AG350" s="27">
        <f t="shared" si="293"/>
        <v>0</v>
      </c>
      <c r="AH350" s="27">
        <f t="shared" si="293"/>
        <v>0</v>
      </c>
      <c r="AI350" s="27">
        <f t="shared" si="293"/>
        <v>0</v>
      </c>
      <c r="AJ350" s="27">
        <f t="shared" si="293"/>
        <v>0</v>
      </c>
      <c r="AK350" s="27">
        <f t="shared" si="293"/>
        <v>0</v>
      </c>
      <c r="AL350" s="27">
        <f t="shared" si="293"/>
        <v>0</v>
      </c>
      <c r="AM350" s="27">
        <f t="shared" si="293"/>
        <v>0</v>
      </c>
      <c r="AN350" s="27">
        <f t="shared" si="293"/>
        <v>0</v>
      </c>
      <c r="AO350" s="27">
        <f t="shared" si="293"/>
        <v>0</v>
      </c>
      <c r="AP350" s="27">
        <f t="shared" si="293"/>
        <v>0</v>
      </c>
      <c r="AQ350" s="27">
        <f t="shared" si="293"/>
        <v>0</v>
      </c>
      <c r="AR350" s="27">
        <f t="shared" si="293"/>
        <v>0</v>
      </c>
      <c r="AS350" s="27">
        <f t="shared" si="293"/>
        <v>0</v>
      </c>
      <c r="AT350" s="27">
        <f t="shared" si="293"/>
        <v>0</v>
      </c>
      <c r="AU350" s="27">
        <f t="shared" si="293"/>
        <v>0</v>
      </c>
      <c r="AV350" s="27">
        <f t="shared" si="293"/>
        <v>0</v>
      </c>
      <c r="AW350" s="27">
        <f t="shared" si="293"/>
        <v>0</v>
      </c>
      <c r="AX350" s="27">
        <f t="shared" si="293"/>
        <v>0</v>
      </c>
      <c r="AY350" s="27">
        <f t="shared" si="293"/>
        <v>0</v>
      </c>
      <c r="AZ350" s="27">
        <f t="shared" si="293"/>
        <v>0</v>
      </c>
      <c r="BA350" s="27">
        <f t="shared" si="293"/>
        <v>0</v>
      </c>
      <c r="BB350" s="27">
        <f t="shared" si="293"/>
        <v>0</v>
      </c>
      <c r="BC350" s="27">
        <f t="shared" si="293"/>
        <v>0</v>
      </c>
      <c r="BD350" s="27">
        <f t="shared" si="293"/>
        <v>0</v>
      </c>
      <c r="BE350" s="27">
        <f t="shared" si="293"/>
        <v>0</v>
      </c>
      <c r="BF350" s="27">
        <f t="shared" si="293"/>
        <v>0</v>
      </c>
      <c r="BG350" s="27">
        <f t="shared" si="293"/>
        <v>0</v>
      </c>
      <c r="BH350" s="27">
        <f t="shared" si="293"/>
        <v>0</v>
      </c>
      <c r="BI350" s="27">
        <f t="shared" si="293"/>
        <v>0</v>
      </c>
      <c r="BJ350" s="27">
        <f t="shared" si="293"/>
        <v>0</v>
      </c>
      <c r="BK350" s="27">
        <f t="shared" si="293"/>
        <v>0</v>
      </c>
      <c r="BL350" s="27">
        <f t="shared" si="293"/>
        <v>0</v>
      </c>
      <c r="BM350" s="27">
        <f t="shared" si="293"/>
        <v>0</v>
      </c>
    </row>
    <row r="351" spans="2:65" x14ac:dyDescent="0.25">
      <c r="B351" t="str">
        <f t="shared" si="294"/>
        <v>COSTI D'IMPIANTO E AMPLIAMENTO</v>
      </c>
      <c r="C351" s="58"/>
      <c r="F351" s="27"/>
      <c r="G351" s="27"/>
      <c r="H351" s="27"/>
      <c r="I351" s="27"/>
      <c r="J351" s="27"/>
      <c r="K351" s="27"/>
      <c r="L351" s="27"/>
      <c r="M351" s="27"/>
      <c r="N351" s="27"/>
      <c r="O351" s="27"/>
      <c r="P351" s="27"/>
      <c r="Q351" s="27"/>
      <c r="R351" s="27"/>
      <c r="S351" s="27"/>
      <c r="T351" s="27"/>
      <c r="U351" s="27"/>
      <c r="V351" s="27"/>
      <c r="W351" s="27"/>
      <c r="X351" s="27"/>
      <c r="Y351" s="27"/>
      <c r="Z351" s="27">
        <f t="shared" si="293"/>
        <v>0</v>
      </c>
      <c r="AA351" s="27">
        <f t="shared" si="293"/>
        <v>0</v>
      </c>
      <c r="AB351" s="27">
        <f t="shared" si="293"/>
        <v>0</v>
      </c>
      <c r="AC351" s="27">
        <f t="shared" si="293"/>
        <v>0</v>
      </c>
      <c r="AD351" s="27">
        <f t="shared" si="293"/>
        <v>0</v>
      </c>
      <c r="AE351" s="27">
        <f t="shared" si="293"/>
        <v>0</v>
      </c>
      <c r="AF351" s="27">
        <f t="shared" si="293"/>
        <v>0</v>
      </c>
      <c r="AG351" s="27">
        <f t="shared" si="293"/>
        <v>0</v>
      </c>
      <c r="AH351" s="27">
        <f t="shared" si="293"/>
        <v>0</v>
      </c>
      <c r="AI351" s="27">
        <f t="shared" si="293"/>
        <v>0</v>
      </c>
      <c r="AJ351" s="27">
        <f t="shared" si="293"/>
        <v>0</v>
      </c>
      <c r="AK351" s="27">
        <f t="shared" si="293"/>
        <v>0</v>
      </c>
      <c r="AL351" s="27">
        <f t="shared" si="293"/>
        <v>0</v>
      </c>
      <c r="AM351" s="27">
        <f t="shared" si="293"/>
        <v>0</v>
      </c>
      <c r="AN351" s="27">
        <f t="shared" si="293"/>
        <v>0</v>
      </c>
      <c r="AO351" s="27">
        <f t="shared" si="293"/>
        <v>0</v>
      </c>
      <c r="AP351" s="27">
        <f t="shared" si="293"/>
        <v>0</v>
      </c>
      <c r="AQ351" s="27">
        <f t="shared" si="293"/>
        <v>0</v>
      </c>
      <c r="AR351" s="27">
        <f t="shared" si="293"/>
        <v>0</v>
      </c>
      <c r="AS351" s="27">
        <f t="shared" si="293"/>
        <v>0</v>
      </c>
      <c r="AT351" s="27">
        <f t="shared" si="293"/>
        <v>0</v>
      </c>
      <c r="AU351" s="27">
        <f t="shared" si="293"/>
        <v>0</v>
      </c>
      <c r="AV351" s="27">
        <f t="shared" si="293"/>
        <v>0</v>
      </c>
      <c r="AW351" s="27">
        <f t="shared" si="293"/>
        <v>0</v>
      </c>
      <c r="AX351" s="27">
        <f t="shared" si="293"/>
        <v>0</v>
      </c>
      <c r="AY351" s="27">
        <f t="shared" si="293"/>
        <v>0</v>
      </c>
      <c r="AZ351" s="27">
        <f t="shared" si="293"/>
        <v>0</v>
      </c>
      <c r="BA351" s="27">
        <f t="shared" si="293"/>
        <v>0</v>
      </c>
      <c r="BB351" s="27">
        <f t="shared" si="293"/>
        <v>0</v>
      </c>
      <c r="BC351" s="27">
        <f t="shared" si="293"/>
        <v>0</v>
      </c>
      <c r="BD351" s="27">
        <f t="shared" si="293"/>
        <v>0</v>
      </c>
      <c r="BE351" s="27">
        <f t="shared" si="293"/>
        <v>0</v>
      </c>
      <c r="BF351" s="27">
        <f t="shared" si="293"/>
        <v>0</v>
      </c>
      <c r="BG351" s="27">
        <f t="shared" si="293"/>
        <v>0</v>
      </c>
      <c r="BH351" s="27">
        <f t="shared" si="293"/>
        <v>0</v>
      </c>
      <c r="BI351" s="27">
        <f t="shared" si="293"/>
        <v>0</v>
      </c>
      <c r="BJ351" s="27">
        <f t="shared" si="293"/>
        <v>0</v>
      </c>
      <c r="BK351" s="27">
        <f t="shared" si="293"/>
        <v>0</v>
      </c>
      <c r="BL351" s="27">
        <f t="shared" si="293"/>
        <v>0</v>
      </c>
      <c r="BM351" s="27">
        <f t="shared" si="293"/>
        <v>0</v>
      </c>
    </row>
    <row r="352" spans="2:65" x14ac:dyDescent="0.25">
      <c r="B352" t="str">
        <f t="shared" si="294"/>
        <v>FEE D'INGRESSO</v>
      </c>
      <c r="C352" s="58"/>
      <c r="F352" s="27"/>
      <c r="G352" s="27"/>
      <c r="H352" s="27"/>
      <c r="I352" s="27"/>
      <c r="J352" s="27"/>
      <c r="K352" s="27"/>
      <c r="L352" s="27"/>
      <c r="M352" s="27"/>
      <c r="N352" s="27"/>
      <c r="O352" s="27"/>
      <c r="P352" s="27"/>
      <c r="Q352" s="27"/>
      <c r="R352" s="27"/>
      <c r="S352" s="27"/>
      <c r="T352" s="27"/>
      <c r="U352" s="27"/>
      <c r="V352" s="27"/>
      <c r="W352" s="27"/>
      <c r="X352" s="27"/>
      <c r="Y352" s="27"/>
      <c r="Z352" s="27">
        <f t="shared" si="293"/>
        <v>0</v>
      </c>
      <c r="AA352" s="27">
        <f t="shared" si="293"/>
        <v>0</v>
      </c>
      <c r="AB352" s="27">
        <f t="shared" si="293"/>
        <v>0</v>
      </c>
      <c r="AC352" s="27">
        <f t="shared" si="293"/>
        <v>0</v>
      </c>
      <c r="AD352" s="27">
        <f t="shared" si="293"/>
        <v>0</v>
      </c>
      <c r="AE352" s="27">
        <f t="shared" si="293"/>
        <v>0</v>
      </c>
      <c r="AF352" s="27">
        <f t="shared" si="293"/>
        <v>0</v>
      </c>
      <c r="AG352" s="27">
        <f t="shared" si="293"/>
        <v>0</v>
      </c>
      <c r="AH352" s="27">
        <f t="shared" si="293"/>
        <v>0</v>
      </c>
      <c r="AI352" s="27">
        <f t="shared" si="293"/>
        <v>0</v>
      </c>
      <c r="AJ352" s="27">
        <f t="shared" si="293"/>
        <v>0</v>
      </c>
      <c r="AK352" s="27">
        <f t="shared" si="293"/>
        <v>0</v>
      </c>
      <c r="AL352" s="27">
        <f t="shared" si="293"/>
        <v>0</v>
      </c>
      <c r="AM352" s="27">
        <f t="shared" si="293"/>
        <v>0</v>
      </c>
      <c r="AN352" s="27">
        <f t="shared" si="293"/>
        <v>0</v>
      </c>
      <c r="AO352" s="27">
        <f t="shared" si="293"/>
        <v>0</v>
      </c>
      <c r="AP352" s="27">
        <f t="shared" si="293"/>
        <v>0</v>
      </c>
      <c r="AQ352" s="27">
        <f t="shared" si="293"/>
        <v>0</v>
      </c>
      <c r="AR352" s="27">
        <f t="shared" si="293"/>
        <v>0</v>
      </c>
      <c r="AS352" s="27">
        <f t="shared" si="293"/>
        <v>0</v>
      </c>
      <c r="AT352" s="27">
        <f t="shared" si="293"/>
        <v>0</v>
      </c>
      <c r="AU352" s="27">
        <f t="shared" si="293"/>
        <v>0</v>
      </c>
      <c r="AV352" s="27">
        <f t="shared" si="293"/>
        <v>0</v>
      </c>
      <c r="AW352" s="27">
        <f t="shared" si="293"/>
        <v>0</v>
      </c>
      <c r="AX352" s="27">
        <f t="shared" si="293"/>
        <v>0</v>
      </c>
      <c r="AY352" s="27">
        <f t="shared" si="293"/>
        <v>0</v>
      </c>
      <c r="AZ352" s="27">
        <f t="shared" si="293"/>
        <v>0</v>
      </c>
      <c r="BA352" s="27">
        <f t="shared" si="293"/>
        <v>0</v>
      </c>
      <c r="BB352" s="27">
        <f t="shared" si="293"/>
        <v>0</v>
      </c>
      <c r="BC352" s="27">
        <f t="shared" si="293"/>
        <v>0</v>
      </c>
      <c r="BD352" s="27">
        <f t="shared" si="293"/>
        <v>0</v>
      </c>
      <c r="BE352" s="27">
        <f t="shared" si="293"/>
        <v>0</v>
      </c>
      <c r="BF352" s="27">
        <f t="shared" si="293"/>
        <v>0</v>
      </c>
      <c r="BG352" s="27">
        <f t="shared" si="293"/>
        <v>0</v>
      </c>
      <c r="BH352" s="27">
        <f t="shared" si="293"/>
        <v>0</v>
      </c>
      <c r="BI352" s="27">
        <f t="shared" si="293"/>
        <v>0</v>
      </c>
      <c r="BJ352" s="27">
        <f t="shared" si="293"/>
        <v>0</v>
      </c>
      <c r="BK352" s="27">
        <f t="shared" si="293"/>
        <v>0</v>
      </c>
      <c r="BL352" s="27">
        <f t="shared" si="293"/>
        <v>0</v>
      </c>
      <c r="BM352" s="27">
        <f t="shared" si="293"/>
        <v>0</v>
      </c>
    </row>
    <row r="353" spans="2:65" x14ac:dyDescent="0.25">
      <c r="B353" t="str">
        <f>+B346</f>
        <v>ALTRE IMM.NI IMMATERIALI</v>
      </c>
      <c r="C353" s="58"/>
      <c r="F353" s="27"/>
      <c r="G353" s="27"/>
      <c r="H353" s="27"/>
      <c r="I353" s="27"/>
      <c r="J353" s="27"/>
      <c r="K353" s="27"/>
      <c r="L353" s="27"/>
      <c r="M353" s="27"/>
      <c r="N353" s="27"/>
      <c r="O353" s="27"/>
      <c r="P353" s="27"/>
      <c r="Q353" s="27"/>
      <c r="R353" s="27"/>
      <c r="S353" s="27"/>
      <c r="T353" s="27"/>
      <c r="U353" s="27"/>
      <c r="V353" s="27"/>
      <c r="W353" s="27"/>
      <c r="X353" s="27"/>
      <c r="Y353" s="27"/>
      <c r="Z353" s="27">
        <f t="shared" si="293"/>
        <v>0</v>
      </c>
      <c r="AA353" s="27">
        <f t="shared" si="293"/>
        <v>0</v>
      </c>
      <c r="AB353" s="27">
        <f t="shared" si="293"/>
        <v>0</v>
      </c>
      <c r="AC353" s="27">
        <f t="shared" si="293"/>
        <v>0</v>
      </c>
      <c r="AD353" s="27">
        <f t="shared" si="293"/>
        <v>0</v>
      </c>
      <c r="AE353" s="27">
        <f t="shared" si="293"/>
        <v>0</v>
      </c>
      <c r="AF353" s="27">
        <f t="shared" si="293"/>
        <v>0</v>
      </c>
      <c r="AG353" s="27">
        <f t="shared" si="293"/>
        <v>0</v>
      </c>
      <c r="AH353" s="27">
        <f t="shared" si="293"/>
        <v>0</v>
      </c>
      <c r="AI353" s="27">
        <f t="shared" si="293"/>
        <v>0</v>
      </c>
      <c r="AJ353" s="27">
        <f t="shared" si="293"/>
        <v>0</v>
      </c>
      <c r="AK353" s="27">
        <f t="shared" si="293"/>
        <v>0</v>
      </c>
      <c r="AL353" s="27">
        <f t="shared" si="293"/>
        <v>0</v>
      </c>
      <c r="AM353" s="27">
        <f t="shared" si="293"/>
        <v>0</v>
      </c>
      <c r="AN353" s="27">
        <f t="shared" si="293"/>
        <v>0</v>
      </c>
      <c r="AO353" s="27">
        <f t="shared" si="293"/>
        <v>0</v>
      </c>
      <c r="AP353" s="27">
        <f t="shared" si="293"/>
        <v>0</v>
      </c>
      <c r="AQ353" s="27">
        <f t="shared" si="293"/>
        <v>0</v>
      </c>
      <c r="AR353" s="27">
        <f t="shared" si="293"/>
        <v>0</v>
      </c>
      <c r="AS353" s="27">
        <f t="shared" si="293"/>
        <v>0</v>
      </c>
      <c r="AT353" s="27">
        <f t="shared" si="293"/>
        <v>0</v>
      </c>
      <c r="AU353" s="27">
        <f t="shared" si="293"/>
        <v>0</v>
      </c>
      <c r="AV353" s="27">
        <f t="shared" si="293"/>
        <v>0</v>
      </c>
      <c r="AW353" s="27">
        <f t="shared" si="293"/>
        <v>0</v>
      </c>
      <c r="AX353" s="27">
        <f t="shared" si="293"/>
        <v>0</v>
      </c>
      <c r="AY353" s="27">
        <f t="shared" si="293"/>
        <v>0</v>
      </c>
      <c r="AZ353" s="27">
        <f t="shared" si="293"/>
        <v>0</v>
      </c>
      <c r="BA353" s="27">
        <f t="shared" si="293"/>
        <v>0</v>
      </c>
      <c r="BB353" s="27">
        <f t="shared" si="293"/>
        <v>0</v>
      </c>
      <c r="BC353" s="27">
        <f t="shared" si="293"/>
        <v>0</v>
      </c>
      <c r="BD353" s="27">
        <f t="shared" si="293"/>
        <v>0</v>
      </c>
      <c r="BE353" s="27">
        <f t="shared" si="293"/>
        <v>0</v>
      </c>
      <c r="BF353" s="27">
        <f t="shared" si="293"/>
        <v>0</v>
      </c>
      <c r="BG353" s="27">
        <f t="shared" si="293"/>
        <v>0</v>
      </c>
      <c r="BH353" s="27">
        <f t="shared" si="293"/>
        <v>0</v>
      </c>
      <c r="BI353" s="27">
        <f t="shared" si="293"/>
        <v>0</v>
      </c>
      <c r="BJ353" s="27">
        <f t="shared" si="293"/>
        <v>0</v>
      </c>
      <c r="BK353" s="27">
        <f t="shared" si="293"/>
        <v>0</v>
      </c>
      <c r="BL353" s="27">
        <f t="shared" si="293"/>
        <v>0</v>
      </c>
      <c r="BM353" s="27">
        <f t="shared" si="293"/>
        <v>0</v>
      </c>
    </row>
    <row r="355" spans="2:65" ht="30" x14ac:dyDescent="0.25">
      <c r="C355" s="57" t="s">
        <v>159</v>
      </c>
      <c r="F355" s="57" t="s">
        <v>160</v>
      </c>
      <c r="G355" s="57" t="s">
        <v>160</v>
      </c>
      <c r="H355" s="57" t="s">
        <v>160</v>
      </c>
      <c r="I355" s="57" t="s">
        <v>160</v>
      </c>
      <c r="J355" s="57" t="s">
        <v>160</v>
      </c>
      <c r="K355" s="57" t="s">
        <v>160</v>
      </c>
      <c r="L355" s="57" t="s">
        <v>160</v>
      </c>
      <c r="M355" s="57" t="s">
        <v>160</v>
      </c>
      <c r="N355" s="57" t="s">
        <v>160</v>
      </c>
      <c r="O355" s="57" t="s">
        <v>160</v>
      </c>
      <c r="P355" s="57" t="s">
        <v>160</v>
      </c>
      <c r="Q355" s="57" t="s">
        <v>160</v>
      </c>
      <c r="R355" s="57" t="s">
        <v>160</v>
      </c>
      <c r="S355" s="57" t="s">
        <v>160</v>
      </c>
      <c r="T355" s="57" t="s">
        <v>160</v>
      </c>
      <c r="U355" s="57" t="s">
        <v>160</v>
      </c>
      <c r="V355" s="57" t="s">
        <v>160</v>
      </c>
      <c r="W355" s="57" t="s">
        <v>160</v>
      </c>
      <c r="X355" s="57" t="s">
        <v>160</v>
      </c>
      <c r="Y355" s="57" t="s">
        <v>160</v>
      </c>
      <c r="Z355" s="57" t="s">
        <v>160</v>
      </c>
      <c r="AA355" s="57" t="s">
        <v>160</v>
      </c>
      <c r="AB355" s="57" t="s">
        <v>160</v>
      </c>
      <c r="AC355" s="57" t="s">
        <v>160</v>
      </c>
      <c r="AD355" s="57" t="s">
        <v>160</v>
      </c>
      <c r="AE355" s="57" t="s">
        <v>160</v>
      </c>
      <c r="AF355" s="57" t="s">
        <v>160</v>
      </c>
      <c r="AG355" s="57" t="s">
        <v>160</v>
      </c>
      <c r="AH355" s="57" t="s">
        <v>160</v>
      </c>
      <c r="AI355" s="57" t="s">
        <v>160</v>
      </c>
      <c r="AJ355" s="57" t="s">
        <v>160</v>
      </c>
      <c r="AK355" s="57" t="s">
        <v>160</v>
      </c>
      <c r="AL355" s="57" t="s">
        <v>160</v>
      </c>
      <c r="AM355" s="57" t="s">
        <v>160</v>
      </c>
      <c r="AN355" s="57" t="s">
        <v>160</v>
      </c>
      <c r="AO355" s="57" t="s">
        <v>160</v>
      </c>
      <c r="AP355" s="57" t="s">
        <v>160</v>
      </c>
      <c r="AQ355" s="57" t="s">
        <v>160</v>
      </c>
      <c r="AR355" s="57" t="s">
        <v>160</v>
      </c>
      <c r="AS355" s="57" t="s">
        <v>160</v>
      </c>
      <c r="AT355" s="57" t="s">
        <v>160</v>
      </c>
      <c r="AU355" s="57" t="s">
        <v>160</v>
      </c>
      <c r="AV355" s="57" t="s">
        <v>160</v>
      </c>
      <c r="AW355" s="57" t="s">
        <v>160</v>
      </c>
      <c r="AX355" s="57" t="s">
        <v>160</v>
      </c>
      <c r="AY355" s="57" t="s">
        <v>160</v>
      </c>
      <c r="AZ355" s="57" t="s">
        <v>160</v>
      </c>
      <c r="BA355" s="57" t="s">
        <v>160</v>
      </c>
      <c r="BB355" s="57" t="s">
        <v>160</v>
      </c>
      <c r="BC355" s="57" t="s">
        <v>160</v>
      </c>
      <c r="BD355" s="57" t="s">
        <v>160</v>
      </c>
      <c r="BE355" s="57" t="s">
        <v>160</v>
      </c>
      <c r="BF355" s="57" t="s">
        <v>160</v>
      </c>
      <c r="BG355" s="57" t="s">
        <v>160</v>
      </c>
      <c r="BH355" s="57" t="s">
        <v>160</v>
      </c>
      <c r="BI355" s="57" t="s">
        <v>160</v>
      </c>
      <c r="BJ355" s="57" t="s">
        <v>160</v>
      </c>
      <c r="BK355" s="57" t="s">
        <v>160</v>
      </c>
      <c r="BL355" s="57" t="s">
        <v>160</v>
      </c>
      <c r="BM355" s="57" t="s">
        <v>160</v>
      </c>
    </row>
    <row r="356" spans="2:65" x14ac:dyDescent="0.25">
      <c r="B356" t="str">
        <f>+B341</f>
        <v>FABBRICATI</v>
      </c>
      <c r="C356" s="58">
        <f>+C341</f>
        <v>0.25</v>
      </c>
      <c r="F356" s="27"/>
      <c r="G356" s="27"/>
      <c r="H356" s="27"/>
      <c r="I356" s="27"/>
      <c r="J356" s="27"/>
      <c r="K356" s="27"/>
      <c r="L356" s="27"/>
      <c r="M356" s="27"/>
      <c r="N356" s="27"/>
      <c r="O356" s="27"/>
      <c r="P356" s="27"/>
      <c r="Q356" s="27"/>
      <c r="R356" s="27"/>
      <c r="S356" s="27"/>
      <c r="T356" s="27"/>
      <c r="U356" s="27"/>
      <c r="V356" s="27"/>
      <c r="W356" s="27"/>
      <c r="X356" s="27"/>
      <c r="Y356" s="27"/>
      <c r="Z356" s="27"/>
      <c r="AA356" s="27">
        <f>+IF(Z363=$AA$5,0,1)*(SUM($AA$5)*$C356)/12</f>
        <v>0</v>
      </c>
      <c r="AB356" s="27">
        <f t="shared" ref="AB356:BM356" si="295">+IF(AA363=$AA$5,0,1)*(SUM($AA$5)*$C356)/12</f>
        <v>0</v>
      </c>
      <c r="AC356" s="27">
        <f t="shared" si="295"/>
        <v>0</v>
      </c>
      <c r="AD356" s="27">
        <f t="shared" si="295"/>
        <v>0</v>
      </c>
      <c r="AE356" s="27">
        <f t="shared" si="295"/>
        <v>0</v>
      </c>
      <c r="AF356" s="27">
        <f t="shared" si="295"/>
        <v>0</v>
      </c>
      <c r="AG356" s="27">
        <f t="shared" si="295"/>
        <v>0</v>
      </c>
      <c r="AH356" s="27">
        <f t="shared" si="295"/>
        <v>0</v>
      </c>
      <c r="AI356" s="27">
        <f t="shared" si="295"/>
        <v>0</v>
      </c>
      <c r="AJ356" s="27">
        <f t="shared" si="295"/>
        <v>0</v>
      </c>
      <c r="AK356" s="27">
        <f t="shared" si="295"/>
        <v>0</v>
      </c>
      <c r="AL356" s="27">
        <f t="shared" si="295"/>
        <v>0</v>
      </c>
      <c r="AM356" s="27">
        <f t="shared" si="295"/>
        <v>0</v>
      </c>
      <c r="AN356" s="27">
        <f t="shared" si="295"/>
        <v>0</v>
      </c>
      <c r="AO356" s="27">
        <f t="shared" si="295"/>
        <v>0</v>
      </c>
      <c r="AP356" s="27">
        <f t="shared" si="295"/>
        <v>0</v>
      </c>
      <c r="AQ356" s="27">
        <f t="shared" si="295"/>
        <v>0</v>
      </c>
      <c r="AR356" s="27">
        <f t="shared" si="295"/>
        <v>0</v>
      </c>
      <c r="AS356" s="27">
        <f t="shared" si="295"/>
        <v>0</v>
      </c>
      <c r="AT356" s="27">
        <f t="shared" si="295"/>
        <v>0</v>
      </c>
      <c r="AU356" s="27">
        <f t="shared" si="295"/>
        <v>0</v>
      </c>
      <c r="AV356" s="27">
        <f t="shared" si="295"/>
        <v>0</v>
      </c>
      <c r="AW356" s="27">
        <f t="shared" si="295"/>
        <v>0</v>
      </c>
      <c r="AX356" s="27">
        <f t="shared" si="295"/>
        <v>0</v>
      </c>
      <c r="AY356" s="27">
        <f t="shared" si="295"/>
        <v>0</v>
      </c>
      <c r="AZ356" s="27">
        <f t="shared" si="295"/>
        <v>0</v>
      </c>
      <c r="BA356" s="27">
        <f t="shared" si="295"/>
        <v>0</v>
      </c>
      <c r="BB356" s="27">
        <f t="shared" si="295"/>
        <v>0</v>
      </c>
      <c r="BC356" s="27">
        <f t="shared" si="295"/>
        <v>0</v>
      </c>
      <c r="BD356" s="27">
        <f t="shared" si="295"/>
        <v>0</v>
      </c>
      <c r="BE356" s="27">
        <f t="shared" si="295"/>
        <v>0</v>
      </c>
      <c r="BF356" s="27">
        <f t="shared" si="295"/>
        <v>0</v>
      </c>
      <c r="BG356" s="27">
        <f t="shared" si="295"/>
        <v>0</v>
      </c>
      <c r="BH356" s="27">
        <f t="shared" si="295"/>
        <v>0</v>
      </c>
      <c r="BI356" s="27">
        <f t="shared" si="295"/>
        <v>0</v>
      </c>
      <c r="BJ356" s="27">
        <f t="shared" si="295"/>
        <v>0</v>
      </c>
      <c r="BK356" s="27">
        <f t="shared" si="295"/>
        <v>0</v>
      </c>
      <c r="BL356" s="27">
        <f t="shared" si="295"/>
        <v>0</v>
      </c>
      <c r="BM356" s="27">
        <f t="shared" si="295"/>
        <v>0</v>
      </c>
    </row>
    <row r="357" spans="2:65" x14ac:dyDescent="0.25">
      <c r="B357" t="str">
        <f t="shared" ref="B357:C361" si="296">+B342</f>
        <v>IMPIANTI E MACCHINARI</v>
      </c>
      <c r="C357" s="58">
        <f t="shared" si="296"/>
        <v>0.1</v>
      </c>
      <c r="F357" s="27"/>
      <c r="G357" s="27"/>
      <c r="H357" s="27"/>
      <c r="I357" s="27"/>
      <c r="J357" s="27"/>
      <c r="K357" s="27"/>
      <c r="L357" s="27"/>
      <c r="M357" s="27"/>
      <c r="N357" s="27"/>
      <c r="O357" s="27"/>
      <c r="P357" s="27"/>
      <c r="Q357" s="27"/>
      <c r="R357" s="27"/>
      <c r="S357" s="27"/>
      <c r="T357" s="27"/>
      <c r="U357" s="27"/>
      <c r="V357" s="27"/>
      <c r="W357" s="27"/>
      <c r="X357" s="27"/>
      <c r="Y357" s="27"/>
      <c r="Z357" s="27"/>
      <c r="AA357" s="27">
        <f>+IF(Z364=$AA$6,0,1)*(SUM($AA$6)*$C357)/12</f>
        <v>0</v>
      </c>
      <c r="AB357" s="27">
        <f t="shared" ref="AB357:BM357" si="297">+IF(AA364=$AA$6,0,1)*(SUM($AA$6)*$C357)/12</f>
        <v>0</v>
      </c>
      <c r="AC357" s="27">
        <f t="shared" si="297"/>
        <v>0</v>
      </c>
      <c r="AD357" s="27">
        <f t="shared" si="297"/>
        <v>0</v>
      </c>
      <c r="AE357" s="27">
        <f t="shared" si="297"/>
        <v>0</v>
      </c>
      <c r="AF357" s="27">
        <f t="shared" si="297"/>
        <v>0</v>
      </c>
      <c r="AG357" s="27">
        <f t="shared" si="297"/>
        <v>0</v>
      </c>
      <c r="AH357" s="27">
        <f t="shared" si="297"/>
        <v>0</v>
      </c>
      <c r="AI357" s="27">
        <f t="shared" si="297"/>
        <v>0</v>
      </c>
      <c r="AJ357" s="27">
        <f t="shared" si="297"/>
        <v>0</v>
      </c>
      <c r="AK357" s="27">
        <f t="shared" si="297"/>
        <v>0</v>
      </c>
      <c r="AL357" s="27">
        <f t="shared" si="297"/>
        <v>0</v>
      </c>
      <c r="AM357" s="27">
        <f t="shared" si="297"/>
        <v>0</v>
      </c>
      <c r="AN357" s="27">
        <f t="shared" si="297"/>
        <v>0</v>
      </c>
      <c r="AO357" s="27">
        <f t="shared" si="297"/>
        <v>0</v>
      </c>
      <c r="AP357" s="27">
        <f t="shared" si="297"/>
        <v>0</v>
      </c>
      <c r="AQ357" s="27">
        <f t="shared" si="297"/>
        <v>0</v>
      </c>
      <c r="AR357" s="27">
        <f t="shared" si="297"/>
        <v>0</v>
      </c>
      <c r="AS357" s="27">
        <f t="shared" si="297"/>
        <v>0</v>
      </c>
      <c r="AT357" s="27">
        <f t="shared" si="297"/>
        <v>0</v>
      </c>
      <c r="AU357" s="27">
        <f t="shared" si="297"/>
        <v>0</v>
      </c>
      <c r="AV357" s="27">
        <f t="shared" si="297"/>
        <v>0</v>
      </c>
      <c r="AW357" s="27">
        <f t="shared" si="297"/>
        <v>0</v>
      </c>
      <c r="AX357" s="27">
        <f t="shared" si="297"/>
        <v>0</v>
      </c>
      <c r="AY357" s="27">
        <f t="shared" si="297"/>
        <v>0</v>
      </c>
      <c r="AZ357" s="27">
        <f t="shared" si="297"/>
        <v>0</v>
      </c>
      <c r="BA357" s="27">
        <f t="shared" si="297"/>
        <v>0</v>
      </c>
      <c r="BB357" s="27">
        <f t="shared" si="297"/>
        <v>0</v>
      </c>
      <c r="BC357" s="27">
        <f t="shared" si="297"/>
        <v>0</v>
      </c>
      <c r="BD357" s="27">
        <f t="shared" si="297"/>
        <v>0</v>
      </c>
      <c r="BE357" s="27">
        <f t="shared" si="297"/>
        <v>0</v>
      </c>
      <c r="BF357" s="27">
        <f t="shared" si="297"/>
        <v>0</v>
      </c>
      <c r="BG357" s="27">
        <f t="shared" si="297"/>
        <v>0</v>
      </c>
      <c r="BH357" s="27">
        <f t="shared" si="297"/>
        <v>0</v>
      </c>
      <c r="BI357" s="27">
        <f t="shared" si="297"/>
        <v>0</v>
      </c>
      <c r="BJ357" s="27">
        <f t="shared" si="297"/>
        <v>0</v>
      </c>
      <c r="BK357" s="27">
        <f t="shared" si="297"/>
        <v>0</v>
      </c>
      <c r="BL357" s="27">
        <f t="shared" si="297"/>
        <v>0</v>
      </c>
      <c r="BM357" s="27">
        <f t="shared" si="297"/>
        <v>0</v>
      </c>
    </row>
    <row r="358" spans="2:65" x14ac:dyDescent="0.25">
      <c r="B358" t="str">
        <f t="shared" si="296"/>
        <v>ATTREZZATURE IND.LI E COMM.LI</v>
      </c>
      <c r="C358" s="58">
        <f t="shared" si="296"/>
        <v>0.2</v>
      </c>
      <c r="F358" s="27"/>
      <c r="G358" s="27"/>
      <c r="H358" s="27"/>
      <c r="I358" s="27"/>
      <c r="J358" s="27"/>
      <c r="K358" s="27"/>
      <c r="L358" s="27"/>
      <c r="M358" s="27"/>
      <c r="N358" s="27"/>
      <c r="O358" s="27"/>
      <c r="P358" s="27"/>
      <c r="Q358" s="27"/>
      <c r="R358" s="27"/>
      <c r="S358" s="27"/>
      <c r="T358" s="27"/>
      <c r="U358" s="27"/>
      <c r="V358" s="27"/>
      <c r="W358" s="27"/>
      <c r="X358" s="27"/>
      <c r="Y358" s="27"/>
      <c r="Z358" s="27"/>
      <c r="AA358" s="27">
        <f>+IF(Z365=$AA$7,0,1)*(SUM($AA$7)*$C358)/12</f>
        <v>0</v>
      </c>
      <c r="AB358" s="27">
        <f t="shared" ref="AB358:BM358" si="298">+IF(AA365=$AA$7,0,1)*(SUM($AA$7)*$C358)/12</f>
        <v>0</v>
      </c>
      <c r="AC358" s="27">
        <f t="shared" si="298"/>
        <v>0</v>
      </c>
      <c r="AD358" s="27">
        <f t="shared" si="298"/>
        <v>0</v>
      </c>
      <c r="AE358" s="27">
        <f t="shared" si="298"/>
        <v>0</v>
      </c>
      <c r="AF358" s="27">
        <f t="shared" si="298"/>
        <v>0</v>
      </c>
      <c r="AG358" s="27">
        <f t="shared" si="298"/>
        <v>0</v>
      </c>
      <c r="AH358" s="27">
        <f t="shared" si="298"/>
        <v>0</v>
      </c>
      <c r="AI358" s="27">
        <f t="shared" si="298"/>
        <v>0</v>
      </c>
      <c r="AJ358" s="27">
        <f t="shared" si="298"/>
        <v>0</v>
      </c>
      <c r="AK358" s="27">
        <f t="shared" si="298"/>
        <v>0</v>
      </c>
      <c r="AL358" s="27">
        <f t="shared" si="298"/>
        <v>0</v>
      </c>
      <c r="AM358" s="27">
        <f t="shared" si="298"/>
        <v>0</v>
      </c>
      <c r="AN358" s="27">
        <f t="shared" si="298"/>
        <v>0</v>
      </c>
      <c r="AO358" s="27">
        <f t="shared" si="298"/>
        <v>0</v>
      </c>
      <c r="AP358" s="27">
        <f t="shared" si="298"/>
        <v>0</v>
      </c>
      <c r="AQ358" s="27">
        <f t="shared" si="298"/>
        <v>0</v>
      </c>
      <c r="AR358" s="27">
        <f t="shared" si="298"/>
        <v>0</v>
      </c>
      <c r="AS358" s="27">
        <f t="shared" si="298"/>
        <v>0</v>
      </c>
      <c r="AT358" s="27">
        <f t="shared" si="298"/>
        <v>0</v>
      </c>
      <c r="AU358" s="27">
        <f t="shared" si="298"/>
        <v>0</v>
      </c>
      <c r="AV358" s="27">
        <f t="shared" si="298"/>
        <v>0</v>
      </c>
      <c r="AW358" s="27">
        <f t="shared" si="298"/>
        <v>0</v>
      </c>
      <c r="AX358" s="27">
        <f t="shared" si="298"/>
        <v>0</v>
      </c>
      <c r="AY358" s="27">
        <f t="shared" si="298"/>
        <v>0</v>
      </c>
      <c r="AZ358" s="27">
        <f t="shared" si="298"/>
        <v>0</v>
      </c>
      <c r="BA358" s="27">
        <f t="shared" si="298"/>
        <v>0</v>
      </c>
      <c r="BB358" s="27">
        <f t="shared" si="298"/>
        <v>0</v>
      </c>
      <c r="BC358" s="27">
        <f t="shared" si="298"/>
        <v>0</v>
      </c>
      <c r="BD358" s="27">
        <f t="shared" si="298"/>
        <v>0</v>
      </c>
      <c r="BE358" s="27">
        <f t="shared" si="298"/>
        <v>0</v>
      </c>
      <c r="BF358" s="27">
        <f t="shared" si="298"/>
        <v>0</v>
      </c>
      <c r="BG358" s="27">
        <f t="shared" si="298"/>
        <v>0</v>
      </c>
      <c r="BH358" s="27">
        <f t="shared" si="298"/>
        <v>0</v>
      </c>
      <c r="BI358" s="27">
        <f t="shared" si="298"/>
        <v>0</v>
      </c>
      <c r="BJ358" s="27">
        <f t="shared" si="298"/>
        <v>0</v>
      </c>
      <c r="BK358" s="27">
        <f t="shared" si="298"/>
        <v>0</v>
      </c>
      <c r="BL358" s="27">
        <f t="shared" si="298"/>
        <v>0</v>
      </c>
      <c r="BM358" s="27">
        <f t="shared" si="298"/>
        <v>0</v>
      </c>
    </row>
    <row r="359" spans="2:65" x14ac:dyDescent="0.25">
      <c r="B359" t="str">
        <f t="shared" si="296"/>
        <v>COSTI D'IMPIANTO E AMPLIAMENTO</v>
      </c>
      <c r="C359" s="58">
        <f t="shared" si="296"/>
        <v>0.5</v>
      </c>
      <c r="F359" s="27"/>
      <c r="G359" s="27"/>
      <c r="H359" s="27"/>
      <c r="I359" s="27"/>
      <c r="J359" s="27"/>
      <c r="K359" s="27"/>
      <c r="L359" s="27"/>
      <c r="M359" s="27"/>
      <c r="N359" s="27"/>
      <c r="O359" s="27"/>
      <c r="P359" s="27"/>
      <c r="Q359" s="27"/>
      <c r="R359" s="27"/>
      <c r="S359" s="27"/>
      <c r="T359" s="27"/>
      <c r="U359" s="27"/>
      <c r="V359" s="27"/>
      <c r="W359" s="27"/>
      <c r="X359" s="27"/>
      <c r="Y359" s="27"/>
      <c r="Z359" s="27"/>
      <c r="AA359" s="27">
        <f>+IF(Z366=$AA$8,0,1)*(SUM($AA$8)*$C359)/12</f>
        <v>0</v>
      </c>
      <c r="AB359" s="27">
        <f t="shared" ref="AB359:BM359" si="299">+IF(AA366=$AA$8,0,1)*(SUM($AA$8)*$C359)/12</f>
        <v>0</v>
      </c>
      <c r="AC359" s="27">
        <f t="shared" si="299"/>
        <v>0</v>
      </c>
      <c r="AD359" s="27">
        <f t="shared" si="299"/>
        <v>0</v>
      </c>
      <c r="AE359" s="27">
        <f t="shared" si="299"/>
        <v>0</v>
      </c>
      <c r="AF359" s="27">
        <f t="shared" si="299"/>
        <v>0</v>
      </c>
      <c r="AG359" s="27">
        <f t="shared" si="299"/>
        <v>0</v>
      </c>
      <c r="AH359" s="27">
        <f t="shared" si="299"/>
        <v>0</v>
      </c>
      <c r="AI359" s="27">
        <f t="shared" si="299"/>
        <v>0</v>
      </c>
      <c r="AJ359" s="27">
        <f t="shared" si="299"/>
        <v>0</v>
      </c>
      <c r="AK359" s="27">
        <f t="shared" si="299"/>
        <v>0</v>
      </c>
      <c r="AL359" s="27">
        <f t="shared" si="299"/>
        <v>0</v>
      </c>
      <c r="AM359" s="27">
        <f t="shared" si="299"/>
        <v>0</v>
      </c>
      <c r="AN359" s="27">
        <f t="shared" si="299"/>
        <v>0</v>
      </c>
      <c r="AO359" s="27">
        <f t="shared" si="299"/>
        <v>0</v>
      </c>
      <c r="AP359" s="27">
        <f t="shared" si="299"/>
        <v>0</v>
      </c>
      <c r="AQ359" s="27">
        <f t="shared" si="299"/>
        <v>0</v>
      </c>
      <c r="AR359" s="27">
        <f t="shared" si="299"/>
        <v>0</v>
      </c>
      <c r="AS359" s="27">
        <f t="shared" si="299"/>
        <v>0</v>
      </c>
      <c r="AT359" s="27">
        <f t="shared" si="299"/>
        <v>0</v>
      </c>
      <c r="AU359" s="27">
        <f t="shared" si="299"/>
        <v>0</v>
      </c>
      <c r="AV359" s="27">
        <f t="shared" si="299"/>
        <v>0</v>
      </c>
      <c r="AW359" s="27">
        <f t="shared" si="299"/>
        <v>0</v>
      </c>
      <c r="AX359" s="27">
        <f t="shared" si="299"/>
        <v>0</v>
      </c>
      <c r="AY359" s="27">
        <f t="shared" si="299"/>
        <v>0</v>
      </c>
      <c r="AZ359" s="27">
        <f t="shared" si="299"/>
        <v>0</v>
      </c>
      <c r="BA359" s="27">
        <f t="shared" si="299"/>
        <v>0</v>
      </c>
      <c r="BB359" s="27">
        <f t="shared" si="299"/>
        <v>0</v>
      </c>
      <c r="BC359" s="27">
        <f t="shared" si="299"/>
        <v>0</v>
      </c>
      <c r="BD359" s="27">
        <f t="shared" si="299"/>
        <v>0</v>
      </c>
      <c r="BE359" s="27">
        <f t="shared" si="299"/>
        <v>0</v>
      </c>
      <c r="BF359" s="27">
        <f t="shared" si="299"/>
        <v>0</v>
      </c>
      <c r="BG359" s="27">
        <f t="shared" si="299"/>
        <v>0</v>
      </c>
      <c r="BH359" s="27">
        <f t="shared" si="299"/>
        <v>0</v>
      </c>
      <c r="BI359" s="27">
        <f t="shared" si="299"/>
        <v>0</v>
      </c>
      <c r="BJ359" s="27">
        <f t="shared" si="299"/>
        <v>0</v>
      </c>
      <c r="BK359" s="27">
        <f t="shared" si="299"/>
        <v>0</v>
      </c>
      <c r="BL359" s="27">
        <f t="shared" si="299"/>
        <v>0</v>
      </c>
      <c r="BM359" s="27">
        <f t="shared" si="299"/>
        <v>0</v>
      </c>
    </row>
    <row r="360" spans="2:65" x14ac:dyDescent="0.25">
      <c r="B360" t="str">
        <f t="shared" si="296"/>
        <v>FEE D'INGRESSO</v>
      </c>
      <c r="C360" s="58">
        <f t="shared" si="296"/>
        <v>0.2</v>
      </c>
      <c r="F360" s="27"/>
      <c r="G360" s="27"/>
      <c r="H360" s="27"/>
      <c r="I360" s="27"/>
      <c r="J360" s="27"/>
      <c r="K360" s="27"/>
      <c r="L360" s="27"/>
      <c r="M360" s="27"/>
      <c r="N360" s="27"/>
      <c r="O360" s="27"/>
      <c r="P360" s="27"/>
      <c r="Q360" s="27"/>
      <c r="R360" s="27"/>
      <c r="S360" s="27"/>
      <c r="T360" s="27"/>
      <c r="U360" s="27"/>
      <c r="V360" s="27"/>
      <c r="W360" s="27"/>
      <c r="X360" s="27"/>
      <c r="Y360" s="27"/>
      <c r="Z360" s="27"/>
      <c r="AA360" s="27">
        <f>+IF(Z367=$AA$9,0,1)*(SUM($AA$9)*$C360)/12</f>
        <v>0</v>
      </c>
      <c r="AB360" s="27">
        <f t="shared" ref="AB360:BM360" si="300">+IF(AA367=$AA$9,0,1)*(SUM($AA$9)*$C360)/12</f>
        <v>0</v>
      </c>
      <c r="AC360" s="27">
        <f t="shared" si="300"/>
        <v>0</v>
      </c>
      <c r="AD360" s="27">
        <f t="shared" si="300"/>
        <v>0</v>
      </c>
      <c r="AE360" s="27">
        <f t="shared" si="300"/>
        <v>0</v>
      </c>
      <c r="AF360" s="27">
        <f t="shared" si="300"/>
        <v>0</v>
      </c>
      <c r="AG360" s="27">
        <f t="shared" si="300"/>
        <v>0</v>
      </c>
      <c r="AH360" s="27">
        <f t="shared" si="300"/>
        <v>0</v>
      </c>
      <c r="AI360" s="27">
        <f t="shared" si="300"/>
        <v>0</v>
      </c>
      <c r="AJ360" s="27">
        <f t="shared" si="300"/>
        <v>0</v>
      </c>
      <c r="AK360" s="27">
        <f t="shared" si="300"/>
        <v>0</v>
      </c>
      <c r="AL360" s="27">
        <f t="shared" si="300"/>
        <v>0</v>
      </c>
      <c r="AM360" s="27">
        <f t="shared" si="300"/>
        <v>0</v>
      </c>
      <c r="AN360" s="27">
        <f t="shared" si="300"/>
        <v>0</v>
      </c>
      <c r="AO360" s="27">
        <f t="shared" si="300"/>
        <v>0</v>
      </c>
      <c r="AP360" s="27">
        <f t="shared" si="300"/>
        <v>0</v>
      </c>
      <c r="AQ360" s="27">
        <f t="shared" si="300"/>
        <v>0</v>
      </c>
      <c r="AR360" s="27">
        <f t="shared" si="300"/>
        <v>0</v>
      </c>
      <c r="AS360" s="27">
        <f t="shared" si="300"/>
        <v>0</v>
      </c>
      <c r="AT360" s="27">
        <f t="shared" si="300"/>
        <v>0</v>
      </c>
      <c r="AU360" s="27">
        <f t="shared" si="300"/>
        <v>0</v>
      </c>
      <c r="AV360" s="27">
        <f t="shared" si="300"/>
        <v>0</v>
      </c>
      <c r="AW360" s="27">
        <f t="shared" si="300"/>
        <v>0</v>
      </c>
      <c r="AX360" s="27">
        <f t="shared" si="300"/>
        <v>0</v>
      </c>
      <c r="AY360" s="27">
        <f t="shared" si="300"/>
        <v>0</v>
      </c>
      <c r="AZ360" s="27">
        <f t="shared" si="300"/>
        <v>0</v>
      </c>
      <c r="BA360" s="27">
        <f t="shared" si="300"/>
        <v>0</v>
      </c>
      <c r="BB360" s="27">
        <f t="shared" si="300"/>
        <v>0</v>
      </c>
      <c r="BC360" s="27">
        <f t="shared" si="300"/>
        <v>0</v>
      </c>
      <c r="BD360" s="27">
        <f t="shared" si="300"/>
        <v>0</v>
      </c>
      <c r="BE360" s="27">
        <f t="shared" si="300"/>
        <v>0</v>
      </c>
      <c r="BF360" s="27">
        <f t="shared" si="300"/>
        <v>0</v>
      </c>
      <c r="BG360" s="27">
        <f t="shared" si="300"/>
        <v>0</v>
      </c>
      <c r="BH360" s="27">
        <f t="shared" si="300"/>
        <v>0</v>
      </c>
      <c r="BI360" s="27">
        <f t="shared" si="300"/>
        <v>0</v>
      </c>
      <c r="BJ360" s="27">
        <f t="shared" si="300"/>
        <v>0</v>
      </c>
      <c r="BK360" s="27">
        <f t="shared" si="300"/>
        <v>0</v>
      </c>
      <c r="BL360" s="27">
        <f t="shared" si="300"/>
        <v>0</v>
      </c>
      <c r="BM360" s="27">
        <f t="shared" si="300"/>
        <v>0</v>
      </c>
    </row>
    <row r="361" spans="2:65" x14ac:dyDescent="0.25">
      <c r="B361" t="str">
        <f t="shared" si="296"/>
        <v>ALTRE IMM.NI IMMATERIALI</v>
      </c>
      <c r="C361" s="58">
        <f t="shared" si="296"/>
        <v>0.25</v>
      </c>
      <c r="F361" s="27"/>
      <c r="G361" s="27"/>
      <c r="H361" s="27"/>
      <c r="I361" s="27"/>
      <c r="J361" s="27"/>
      <c r="K361" s="27"/>
      <c r="L361" s="27"/>
      <c r="M361" s="27"/>
      <c r="N361" s="27"/>
      <c r="O361" s="27"/>
      <c r="P361" s="27"/>
      <c r="Q361" s="27"/>
      <c r="R361" s="27"/>
      <c r="S361" s="27"/>
      <c r="T361" s="27"/>
      <c r="U361" s="27"/>
      <c r="V361" s="27"/>
      <c r="W361" s="27"/>
      <c r="X361" s="27"/>
      <c r="Y361" s="27"/>
      <c r="Z361" s="27"/>
      <c r="AA361" s="27">
        <f>+IF(Z368=$AA$10,0,1)*(SUM($AA$10)*$C361)/12</f>
        <v>0</v>
      </c>
      <c r="AB361" s="27">
        <f t="shared" ref="AB361:BM361" si="301">+IF(AA368=$AA$10,0,1)*(SUM($AA$10)*$C361)/12</f>
        <v>0</v>
      </c>
      <c r="AC361" s="27">
        <f t="shared" si="301"/>
        <v>0</v>
      </c>
      <c r="AD361" s="27">
        <f t="shared" si="301"/>
        <v>0</v>
      </c>
      <c r="AE361" s="27">
        <f t="shared" si="301"/>
        <v>0</v>
      </c>
      <c r="AF361" s="27">
        <f t="shared" si="301"/>
        <v>0</v>
      </c>
      <c r="AG361" s="27">
        <f t="shared" si="301"/>
        <v>0</v>
      </c>
      <c r="AH361" s="27">
        <f t="shared" si="301"/>
        <v>0</v>
      </c>
      <c r="AI361" s="27">
        <f t="shared" si="301"/>
        <v>0</v>
      </c>
      <c r="AJ361" s="27">
        <f t="shared" si="301"/>
        <v>0</v>
      </c>
      <c r="AK361" s="27">
        <f t="shared" si="301"/>
        <v>0</v>
      </c>
      <c r="AL361" s="27">
        <f t="shared" si="301"/>
        <v>0</v>
      </c>
      <c r="AM361" s="27">
        <f t="shared" si="301"/>
        <v>0</v>
      </c>
      <c r="AN361" s="27">
        <f t="shared" si="301"/>
        <v>0</v>
      </c>
      <c r="AO361" s="27">
        <f t="shared" si="301"/>
        <v>0</v>
      </c>
      <c r="AP361" s="27">
        <f t="shared" si="301"/>
        <v>0</v>
      </c>
      <c r="AQ361" s="27">
        <f t="shared" si="301"/>
        <v>0</v>
      </c>
      <c r="AR361" s="27">
        <f t="shared" si="301"/>
        <v>0</v>
      </c>
      <c r="AS361" s="27">
        <f t="shared" si="301"/>
        <v>0</v>
      </c>
      <c r="AT361" s="27">
        <f t="shared" si="301"/>
        <v>0</v>
      </c>
      <c r="AU361" s="27">
        <f t="shared" si="301"/>
        <v>0</v>
      </c>
      <c r="AV361" s="27">
        <f t="shared" si="301"/>
        <v>0</v>
      </c>
      <c r="AW361" s="27">
        <f t="shared" si="301"/>
        <v>0</v>
      </c>
      <c r="AX361" s="27">
        <f t="shared" si="301"/>
        <v>0</v>
      </c>
      <c r="AY361" s="27">
        <f t="shared" si="301"/>
        <v>0</v>
      </c>
      <c r="AZ361" s="27">
        <f t="shared" si="301"/>
        <v>0</v>
      </c>
      <c r="BA361" s="27">
        <f t="shared" si="301"/>
        <v>0</v>
      </c>
      <c r="BB361" s="27">
        <f t="shared" si="301"/>
        <v>0</v>
      </c>
      <c r="BC361" s="27">
        <f t="shared" si="301"/>
        <v>0</v>
      </c>
      <c r="BD361" s="27">
        <f t="shared" si="301"/>
        <v>0</v>
      </c>
      <c r="BE361" s="27">
        <f t="shared" si="301"/>
        <v>0</v>
      </c>
      <c r="BF361" s="27">
        <f t="shared" si="301"/>
        <v>0</v>
      </c>
      <c r="BG361" s="27">
        <f t="shared" si="301"/>
        <v>0</v>
      </c>
      <c r="BH361" s="27">
        <f t="shared" si="301"/>
        <v>0</v>
      </c>
      <c r="BI361" s="27">
        <f t="shared" si="301"/>
        <v>0</v>
      </c>
      <c r="BJ361" s="27">
        <f t="shared" si="301"/>
        <v>0</v>
      </c>
      <c r="BK361" s="27">
        <f t="shared" si="301"/>
        <v>0</v>
      </c>
      <c r="BL361" s="27">
        <f t="shared" si="301"/>
        <v>0</v>
      </c>
      <c r="BM361" s="27">
        <f t="shared" si="301"/>
        <v>0</v>
      </c>
    </row>
    <row r="362" spans="2:65" ht="30" x14ac:dyDescent="0.25">
      <c r="C362" s="57"/>
      <c r="F362" s="57" t="s">
        <v>161</v>
      </c>
      <c r="G362" s="57" t="s">
        <v>161</v>
      </c>
      <c r="H362" s="57" t="s">
        <v>161</v>
      </c>
      <c r="I362" s="57" t="s">
        <v>161</v>
      </c>
      <c r="J362" s="57" t="s">
        <v>161</v>
      </c>
      <c r="K362" s="57" t="s">
        <v>161</v>
      </c>
      <c r="L362" s="57" t="s">
        <v>161</v>
      </c>
      <c r="M362" s="57" t="s">
        <v>161</v>
      </c>
      <c r="N362" s="57" t="s">
        <v>161</v>
      </c>
      <c r="O362" s="57" t="s">
        <v>161</v>
      </c>
      <c r="P362" s="57" t="s">
        <v>161</v>
      </c>
      <c r="Q362" s="57" t="s">
        <v>161</v>
      </c>
      <c r="R362" s="57" t="s">
        <v>161</v>
      </c>
      <c r="S362" s="57" t="s">
        <v>161</v>
      </c>
      <c r="T362" s="57" t="s">
        <v>161</v>
      </c>
      <c r="U362" s="57" t="s">
        <v>161</v>
      </c>
      <c r="V362" s="57" t="s">
        <v>161</v>
      </c>
      <c r="W362" s="57" t="s">
        <v>161</v>
      </c>
      <c r="X362" s="57" t="s">
        <v>161</v>
      </c>
      <c r="Y362" s="57" t="s">
        <v>161</v>
      </c>
      <c r="Z362" s="57" t="s">
        <v>161</v>
      </c>
      <c r="AA362" s="57" t="s">
        <v>161</v>
      </c>
      <c r="AB362" s="57" t="s">
        <v>161</v>
      </c>
      <c r="AC362" s="57" t="s">
        <v>161</v>
      </c>
      <c r="AD362" s="57" t="s">
        <v>161</v>
      </c>
      <c r="AE362" s="57" t="s">
        <v>161</v>
      </c>
      <c r="AF362" s="57" t="s">
        <v>161</v>
      </c>
      <c r="AG362" s="57" t="s">
        <v>161</v>
      </c>
      <c r="AH362" s="57" t="s">
        <v>161</v>
      </c>
      <c r="AI362" s="57" t="s">
        <v>161</v>
      </c>
      <c r="AJ362" s="57" t="s">
        <v>161</v>
      </c>
      <c r="AK362" s="57" t="s">
        <v>161</v>
      </c>
      <c r="AL362" s="57" t="s">
        <v>161</v>
      </c>
      <c r="AM362" s="57" t="s">
        <v>161</v>
      </c>
      <c r="AN362" s="57" t="s">
        <v>161</v>
      </c>
      <c r="AO362" s="57" t="s">
        <v>161</v>
      </c>
      <c r="AP362" s="57" t="s">
        <v>161</v>
      </c>
      <c r="AQ362" s="57" t="s">
        <v>161</v>
      </c>
      <c r="AR362" s="57" t="s">
        <v>161</v>
      </c>
      <c r="AS362" s="57" t="s">
        <v>161</v>
      </c>
      <c r="AT362" s="57" t="s">
        <v>161</v>
      </c>
      <c r="AU362" s="57" t="s">
        <v>161</v>
      </c>
      <c r="AV362" s="57" t="s">
        <v>161</v>
      </c>
      <c r="AW362" s="57" t="s">
        <v>161</v>
      </c>
      <c r="AX362" s="57" t="s">
        <v>161</v>
      </c>
      <c r="AY362" s="57" t="s">
        <v>161</v>
      </c>
      <c r="AZ362" s="57" t="s">
        <v>161</v>
      </c>
      <c r="BA362" s="57" t="s">
        <v>161</v>
      </c>
      <c r="BB362" s="57" t="s">
        <v>161</v>
      </c>
      <c r="BC362" s="57" t="s">
        <v>161</v>
      </c>
      <c r="BD362" s="57" t="s">
        <v>161</v>
      </c>
      <c r="BE362" s="57" t="s">
        <v>161</v>
      </c>
      <c r="BF362" s="57" t="s">
        <v>161</v>
      </c>
      <c r="BG362" s="57" t="s">
        <v>161</v>
      </c>
      <c r="BH362" s="57" t="s">
        <v>161</v>
      </c>
      <c r="BI362" s="57" t="s">
        <v>161</v>
      </c>
      <c r="BJ362" s="57" t="s">
        <v>161</v>
      </c>
      <c r="BK362" s="57" t="s">
        <v>161</v>
      </c>
      <c r="BL362" s="57" t="s">
        <v>161</v>
      </c>
      <c r="BM362" s="57" t="s">
        <v>161</v>
      </c>
    </row>
    <row r="363" spans="2:65" x14ac:dyDescent="0.25">
      <c r="B363" t="str">
        <f>+B356</f>
        <v>FABBRICATI</v>
      </c>
      <c r="C363" s="58"/>
      <c r="F363" s="27"/>
      <c r="G363" s="27"/>
      <c r="H363" s="27"/>
      <c r="I363" s="27"/>
      <c r="J363" s="27"/>
      <c r="K363" s="27"/>
      <c r="L363" s="27"/>
      <c r="M363" s="27"/>
      <c r="N363" s="27"/>
      <c r="O363" s="27"/>
      <c r="P363" s="27"/>
      <c r="Q363" s="27"/>
      <c r="R363" s="27"/>
      <c r="S363" s="27"/>
      <c r="T363" s="27"/>
      <c r="U363" s="27"/>
      <c r="V363" s="27"/>
      <c r="W363" s="27"/>
      <c r="X363" s="27"/>
      <c r="Y363" s="27"/>
      <c r="Z363" s="27"/>
      <c r="AA363" s="27">
        <f t="shared" ref="AA363:BM368" si="302">+Z363+AA356</f>
        <v>0</v>
      </c>
      <c r="AB363" s="27">
        <f t="shared" si="302"/>
        <v>0</v>
      </c>
      <c r="AC363" s="27">
        <f t="shared" si="302"/>
        <v>0</v>
      </c>
      <c r="AD363" s="27">
        <f t="shared" si="302"/>
        <v>0</v>
      </c>
      <c r="AE363" s="27">
        <f t="shared" si="302"/>
        <v>0</v>
      </c>
      <c r="AF363" s="27">
        <f t="shared" si="302"/>
        <v>0</v>
      </c>
      <c r="AG363" s="27">
        <f t="shared" si="302"/>
        <v>0</v>
      </c>
      <c r="AH363" s="27">
        <f t="shared" si="302"/>
        <v>0</v>
      </c>
      <c r="AI363" s="27">
        <f t="shared" si="302"/>
        <v>0</v>
      </c>
      <c r="AJ363" s="27">
        <f t="shared" si="302"/>
        <v>0</v>
      </c>
      <c r="AK363" s="27">
        <f t="shared" si="302"/>
        <v>0</v>
      </c>
      <c r="AL363" s="27">
        <f t="shared" si="302"/>
        <v>0</v>
      </c>
      <c r="AM363" s="27">
        <f t="shared" si="302"/>
        <v>0</v>
      </c>
      <c r="AN363" s="27">
        <f t="shared" si="302"/>
        <v>0</v>
      </c>
      <c r="AO363" s="27">
        <f t="shared" si="302"/>
        <v>0</v>
      </c>
      <c r="AP363" s="27">
        <f t="shared" si="302"/>
        <v>0</v>
      </c>
      <c r="AQ363" s="27">
        <f t="shared" si="302"/>
        <v>0</v>
      </c>
      <c r="AR363" s="27">
        <f t="shared" si="302"/>
        <v>0</v>
      </c>
      <c r="AS363" s="27">
        <f t="shared" si="302"/>
        <v>0</v>
      </c>
      <c r="AT363" s="27">
        <f t="shared" si="302"/>
        <v>0</v>
      </c>
      <c r="AU363" s="27">
        <f t="shared" si="302"/>
        <v>0</v>
      </c>
      <c r="AV363" s="27">
        <f t="shared" si="302"/>
        <v>0</v>
      </c>
      <c r="AW363" s="27">
        <f t="shared" si="302"/>
        <v>0</v>
      </c>
      <c r="AX363" s="27">
        <f t="shared" si="302"/>
        <v>0</v>
      </c>
      <c r="AY363" s="27">
        <f t="shared" si="302"/>
        <v>0</v>
      </c>
      <c r="AZ363" s="27">
        <f t="shared" si="302"/>
        <v>0</v>
      </c>
      <c r="BA363" s="27">
        <f t="shared" si="302"/>
        <v>0</v>
      </c>
      <c r="BB363" s="27">
        <f t="shared" si="302"/>
        <v>0</v>
      </c>
      <c r="BC363" s="27">
        <f t="shared" si="302"/>
        <v>0</v>
      </c>
      <c r="BD363" s="27">
        <f t="shared" si="302"/>
        <v>0</v>
      </c>
      <c r="BE363" s="27">
        <f t="shared" si="302"/>
        <v>0</v>
      </c>
      <c r="BF363" s="27">
        <f t="shared" si="302"/>
        <v>0</v>
      </c>
      <c r="BG363" s="27">
        <f t="shared" si="302"/>
        <v>0</v>
      </c>
      <c r="BH363" s="27">
        <f t="shared" si="302"/>
        <v>0</v>
      </c>
      <c r="BI363" s="27">
        <f t="shared" si="302"/>
        <v>0</v>
      </c>
      <c r="BJ363" s="27">
        <f t="shared" si="302"/>
        <v>0</v>
      </c>
      <c r="BK363" s="27">
        <f t="shared" si="302"/>
        <v>0</v>
      </c>
      <c r="BL363" s="27">
        <f t="shared" si="302"/>
        <v>0</v>
      </c>
      <c r="BM363" s="27">
        <f t="shared" si="302"/>
        <v>0</v>
      </c>
    </row>
    <row r="364" spans="2:65" x14ac:dyDescent="0.25">
      <c r="B364" t="str">
        <f t="shared" ref="B364:B367" si="303">+B357</f>
        <v>IMPIANTI E MACCHINARI</v>
      </c>
      <c r="C364" s="58"/>
      <c r="F364" s="27"/>
      <c r="G364" s="27"/>
      <c r="H364" s="27"/>
      <c r="I364" s="27"/>
      <c r="J364" s="27"/>
      <c r="K364" s="27"/>
      <c r="L364" s="27"/>
      <c r="M364" s="27"/>
      <c r="N364" s="27"/>
      <c r="O364" s="27"/>
      <c r="P364" s="27"/>
      <c r="Q364" s="27"/>
      <c r="R364" s="27"/>
      <c r="S364" s="27"/>
      <c r="T364" s="27"/>
      <c r="U364" s="27"/>
      <c r="V364" s="27"/>
      <c r="W364" s="27"/>
      <c r="X364" s="27"/>
      <c r="Y364" s="27"/>
      <c r="Z364" s="27"/>
      <c r="AA364" s="27">
        <f t="shared" si="302"/>
        <v>0</v>
      </c>
      <c r="AB364" s="27">
        <f t="shared" si="302"/>
        <v>0</v>
      </c>
      <c r="AC364" s="27">
        <f t="shared" si="302"/>
        <v>0</v>
      </c>
      <c r="AD364" s="27">
        <f t="shared" si="302"/>
        <v>0</v>
      </c>
      <c r="AE364" s="27">
        <f t="shared" si="302"/>
        <v>0</v>
      </c>
      <c r="AF364" s="27">
        <f t="shared" si="302"/>
        <v>0</v>
      </c>
      <c r="AG364" s="27">
        <f t="shared" si="302"/>
        <v>0</v>
      </c>
      <c r="AH364" s="27">
        <f t="shared" si="302"/>
        <v>0</v>
      </c>
      <c r="AI364" s="27">
        <f t="shared" si="302"/>
        <v>0</v>
      </c>
      <c r="AJ364" s="27">
        <f t="shared" si="302"/>
        <v>0</v>
      </c>
      <c r="AK364" s="27">
        <f t="shared" si="302"/>
        <v>0</v>
      </c>
      <c r="AL364" s="27">
        <f t="shared" si="302"/>
        <v>0</v>
      </c>
      <c r="AM364" s="27">
        <f t="shared" si="302"/>
        <v>0</v>
      </c>
      <c r="AN364" s="27">
        <f t="shared" si="302"/>
        <v>0</v>
      </c>
      <c r="AO364" s="27">
        <f t="shared" si="302"/>
        <v>0</v>
      </c>
      <c r="AP364" s="27">
        <f t="shared" si="302"/>
        <v>0</v>
      </c>
      <c r="AQ364" s="27">
        <f t="shared" si="302"/>
        <v>0</v>
      </c>
      <c r="AR364" s="27">
        <f t="shared" si="302"/>
        <v>0</v>
      </c>
      <c r="AS364" s="27">
        <f t="shared" si="302"/>
        <v>0</v>
      </c>
      <c r="AT364" s="27">
        <f t="shared" si="302"/>
        <v>0</v>
      </c>
      <c r="AU364" s="27">
        <f t="shared" si="302"/>
        <v>0</v>
      </c>
      <c r="AV364" s="27">
        <f t="shared" si="302"/>
        <v>0</v>
      </c>
      <c r="AW364" s="27">
        <f t="shared" si="302"/>
        <v>0</v>
      </c>
      <c r="AX364" s="27">
        <f t="shared" si="302"/>
        <v>0</v>
      </c>
      <c r="AY364" s="27">
        <f t="shared" si="302"/>
        <v>0</v>
      </c>
      <c r="AZ364" s="27">
        <f t="shared" si="302"/>
        <v>0</v>
      </c>
      <c r="BA364" s="27">
        <f t="shared" si="302"/>
        <v>0</v>
      </c>
      <c r="BB364" s="27">
        <f t="shared" si="302"/>
        <v>0</v>
      </c>
      <c r="BC364" s="27">
        <f t="shared" si="302"/>
        <v>0</v>
      </c>
      <c r="BD364" s="27">
        <f t="shared" si="302"/>
        <v>0</v>
      </c>
      <c r="BE364" s="27">
        <f t="shared" si="302"/>
        <v>0</v>
      </c>
      <c r="BF364" s="27">
        <f t="shared" si="302"/>
        <v>0</v>
      </c>
      <c r="BG364" s="27">
        <f t="shared" si="302"/>
        <v>0</v>
      </c>
      <c r="BH364" s="27">
        <f t="shared" si="302"/>
        <v>0</v>
      </c>
      <c r="BI364" s="27">
        <f t="shared" si="302"/>
        <v>0</v>
      </c>
      <c r="BJ364" s="27">
        <f t="shared" si="302"/>
        <v>0</v>
      </c>
      <c r="BK364" s="27">
        <f t="shared" si="302"/>
        <v>0</v>
      </c>
      <c r="BL364" s="27">
        <f t="shared" si="302"/>
        <v>0</v>
      </c>
      <c r="BM364" s="27">
        <f t="shared" si="302"/>
        <v>0</v>
      </c>
    </row>
    <row r="365" spans="2:65" x14ac:dyDescent="0.25">
      <c r="B365" t="str">
        <f t="shared" si="303"/>
        <v>ATTREZZATURE IND.LI E COMM.LI</v>
      </c>
      <c r="C365" s="58"/>
      <c r="F365" s="27"/>
      <c r="G365" s="27"/>
      <c r="H365" s="27"/>
      <c r="I365" s="27"/>
      <c r="J365" s="27"/>
      <c r="K365" s="27"/>
      <c r="L365" s="27"/>
      <c r="M365" s="27"/>
      <c r="N365" s="27"/>
      <c r="O365" s="27"/>
      <c r="P365" s="27"/>
      <c r="Q365" s="27"/>
      <c r="R365" s="27"/>
      <c r="S365" s="27"/>
      <c r="T365" s="27"/>
      <c r="U365" s="27"/>
      <c r="V365" s="27"/>
      <c r="W365" s="27"/>
      <c r="X365" s="27"/>
      <c r="Y365" s="27"/>
      <c r="Z365" s="27"/>
      <c r="AA365" s="27">
        <f t="shared" si="302"/>
        <v>0</v>
      </c>
      <c r="AB365" s="27">
        <f t="shared" si="302"/>
        <v>0</v>
      </c>
      <c r="AC365" s="27">
        <f t="shared" si="302"/>
        <v>0</v>
      </c>
      <c r="AD365" s="27">
        <f t="shared" si="302"/>
        <v>0</v>
      </c>
      <c r="AE365" s="27">
        <f t="shared" si="302"/>
        <v>0</v>
      </c>
      <c r="AF365" s="27">
        <f t="shared" si="302"/>
        <v>0</v>
      </c>
      <c r="AG365" s="27">
        <f t="shared" si="302"/>
        <v>0</v>
      </c>
      <c r="AH365" s="27">
        <f t="shared" si="302"/>
        <v>0</v>
      </c>
      <c r="AI365" s="27">
        <f t="shared" si="302"/>
        <v>0</v>
      </c>
      <c r="AJ365" s="27">
        <f t="shared" si="302"/>
        <v>0</v>
      </c>
      <c r="AK365" s="27">
        <f t="shared" si="302"/>
        <v>0</v>
      </c>
      <c r="AL365" s="27">
        <f t="shared" si="302"/>
        <v>0</v>
      </c>
      <c r="AM365" s="27">
        <f t="shared" si="302"/>
        <v>0</v>
      </c>
      <c r="AN365" s="27">
        <f t="shared" si="302"/>
        <v>0</v>
      </c>
      <c r="AO365" s="27">
        <f t="shared" si="302"/>
        <v>0</v>
      </c>
      <c r="AP365" s="27">
        <f t="shared" si="302"/>
        <v>0</v>
      </c>
      <c r="AQ365" s="27">
        <f t="shared" si="302"/>
        <v>0</v>
      </c>
      <c r="AR365" s="27">
        <f t="shared" si="302"/>
        <v>0</v>
      </c>
      <c r="AS365" s="27">
        <f t="shared" si="302"/>
        <v>0</v>
      </c>
      <c r="AT365" s="27">
        <f t="shared" si="302"/>
        <v>0</v>
      </c>
      <c r="AU365" s="27">
        <f t="shared" si="302"/>
        <v>0</v>
      </c>
      <c r="AV365" s="27">
        <f t="shared" si="302"/>
        <v>0</v>
      </c>
      <c r="AW365" s="27">
        <f t="shared" si="302"/>
        <v>0</v>
      </c>
      <c r="AX365" s="27">
        <f t="shared" si="302"/>
        <v>0</v>
      </c>
      <c r="AY365" s="27">
        <f t="shared" si="302"/>
        <v>0</v>
      </c>
      <c r="AZ365" s="27">
        <f t="shared" si="302"/>
        <v>0</v>
      </c>
      <c r="BA365" s="27">
        <f t="shared" si="302"/>
        <v>0</v>
      </c>
      <c r="BB365" s="27">
        <f t="shared" si="302"/>
        <v>0</v>
      </c>
      <c r="BC365" s="27">
        <f t="shared" si="302"/>
        <v>0</v>
      </c>
      <c r="BD365" s="27">
        <f t="shared" si="302"/>
        <v>0</v>
      </c>
      <c r="BE365" s="27">
        <f t="shared" si="302"/>
        <v>0</v>
      </c>
      <c r="BF365" s="27">
        <f t="shared" si="302"/>
        <v>0</v>
      </c>
      <c r="BG365" s="27">
        <f t="shared" si="302"/>
        <v>0</v>
      </c>
      <c r="BH365" s="27">
        <f t="shared" si="302"/>
        <v>0</v>
      </c>
      <c r="BI365" s="27">
        <f t="shared" si="302"/>
        <v>0</v>
      </c>
      <c r="BJ365" s="27">
        <f t="shared" si="302"/>
        <v>0</v>
      </c>
      <c r="BK365" s="27">
        <f t="shared" si="302"/>
        <v>0</v>
      </c>
      <c r="BL365" s="27">
        <f t="shared" si="302"/>
        <v>0</v>
      </c>
      <c r="BM365" s="27">
        <f t="shared" si="302"/>
        <v>0</v>
      </c>
    </row>
    <row r="366" spans="2:65" x14ac:dyDescent="0.25">
      <c r="B366" t="str">
        <f t="shared" si="303"/>
        <v>COSTI D'IMPIANTO E AMPLIAMENTO</v>
      </c>
      <c r="C366" s="58"/>
      <c r="F366" s="27"/>
      <c r="G366" s="27"/>
      <c r="H366" s="27"/>
      <c r="I366" s="27"/>
      <c r="J366" s="27"/>
      <c r="K366" s="27"/>
      <c r="L366" s="27"/>
      <c r="M366" s="27"/>
      <c r="N366" s="27"/>
      <c r="O366" s="27"/>
      <c r="P366" s="27"/>
      <c r="Q366" s="27"/>
      <c r="R366" s="27"/>
      <c r="S366" s="27"/>
      <c r="T366" s="27"/>
      <c r="U366" s="27"/>
      <c r="V366" s="27"/>
      <c r="W366" s="27"/>
      <c r="X366" s="27"/>
      <c r="Y366" s="27"/>
      <c r="Z366" s="27"/>
      <c r="AA366" s="27">
        <f t="shared" si="302"/>
        <v>0</v>
      </c>
      <c r="AB366" s="27">
        <f t="shared" si="302"/>
        <v>0</v>
      </c>
      <c r="AC366" s="27">
        <f t="shared" si="302"/>
        <v>0</v>
      </c>
      <c r="AD366" s="27">
        <f t="shared" si="302"/>
        <v>0</v>
      </c>
      <c r="AE366" s="27">
        <f t="shared" si="302"/>
        <v>0</v>
      </c>
      <c r="AF366" s="27">
        <f t="shared" si="302"/>
        <v>0</v>
      </c>
      <c r="AG366" s="27">
        <f t="shared" si="302"/>
        <v>0</v>
      </c>
      <c r="AH366" s="27">
        <f t="shared" si="302"/>
        <v>0</v>
      </c>
      <c r="AI366" s="27">
        <f t="shared" si="302"/>
        <v>0</v>
      </c>
      <c r="AJ366" s="27">
        <f t="shared" si="302"/>
        <v>0</v>
      </c>
      <c r="AK366" s="27">
        <f t="shared" si="302"/>
        <v>0</v>
      </c>
      <c r="AL366" s="27">
        <f t="shared" si="302"/>
        <v>0</v>
      </c>
      <c r="AM366" s="27">
        <f t="shared" si="302"/>
        <v>0</v>
      </c>
      <c r="AN366" s="27">
        <f t="shared" si="302"/>
        <v>0</v>
      </c>
      <c r="AO366" s="27">
        <f t="shared" si="302"/>
        <v>0</v>
      </c>
      <c r="AP366" s="27">
        <f t="shared" si="302"/>
        <v>0</v>
      </c>
      <c r="AQ366" s="27">
        <f t="shared" si="302"/>
        <v>0</v>
      </c>
      <c r="AR366" s="27">
        <f t="shared" si="302"/>
        <v>0</v>
      </c>
      <c r="AS366" s="27">
        <f t="shared" si="302"/>
        <v>0</v>
      </c>
      <c r="AT366" s="27">
        <f t="shared" si="302"/>
        <v>0</v>
      </c>
      <c r="AU366" s="27">
        <f t="shared" si="302"/>
        <v>0</v>
      </c>
      <c r="AV366" s="27">
        <f t="shared" si="302"/>
        <v>0</v>
      </c>
      <c r="AW366" s="27">
        <f t="shared" si="302"/>
        <v>0</v>
      </c>
      <c r="AX366" s="27">
        <f t="shared" si="302"/>
        <v>0</v>
      </c>
      <c r="AY366" s="27">
        <f t="shared" si="302"/>
        <v>0</v>
      </c>
      <c r="AZ366" s="27">
        <f t="shared" si="302"/>
        <v>0</v>
      </c>
      <c r="BA366" s="27">
        <f t="shared" si="302"/>
        <v>0</v>
      </c>
      <c r="BB366" s="27">
        <f t="shared" si="302"/>
        <v>0</v>
      </c>
      <c r="BC366" s="27">
        <f t="shared" si="302"/>
        <v>0</v>
      </c>
      <c r="BD366" s="27">
        <f t="shared" si="302"/>
        <v>0</v>
      </c>
      <c r="BE366" s="27">
        <f t="shared" si="302"/>
        <v>0</v>
      </c>
      <c r="BF366" s="27">
        <f t="shared" si="302"/>
        <v>0</v>
      </c>
      <c r="BG366" s="27">
        <f t="shared" si="302"/>
        <v>0</v>
      </c>
      <c r="BH366" s="27">
        <f t="shared" si="302"/>
        <v>0</v>
      </c>
      <c r="BI366" s="27">
        <f t="shared" si="302"/>
        <v>0</v>
      </c>
      <c r="BJ366" s="27">
        <f t="shared" si="302"/>
        <v>0</v>
      </c>
      <c r="BK366" s="27">
        <f t="shared" si="302"/>
        <v>0</v>
      </c>
      <c r="BL366" s="27">
        <f t="shared" si="302"/>
        <v>0</v>
      </c>
      <c r="BM366" s="27">
        <f t="shared" si="302"/>
        <v>0</v>
      </c>
    </row>
    <row r="367" spans="2:65" x14ac:dyDescent="0.25">
      <c r="B367" t="str">
        <f t="shared" si="303"/>
        <v>FEE D'INGRESSO</v>
      </c>
      <c r="C367" s="58"/>
      <c r="F367" s="27"/>
      <c r="G367" s="27"/>
      <c r="H367" s="27"/>
      <c r="I367" s="27"/>
      <c r="J367" s="27"/>
      <c r="K367" s="27"/>
      <c r="L367" s="27"/>
      <c r="M367" s="27"/>
      <c r="N367" s="27"/>
      <c r="O367" s="27"/>
      <c r="P367" s="27"/>
      <c r="Q367" s="27"/>
      <c r="R367" s="27"/>
      <c r="S367" s="27"/>
      <c r="T367" s="27"/>
      <c r="U367" s="27"/>
      <c r="V367" s="27"/>
      <c r="W367" s="27"/>
      <c r="X367" s="27"/>
      <c r="Y367" s="27"/>
      <c r="Z367" s="27"/>
      <c r="AA367" s="27">
        <f t="shared" si="302"/>
        <v>0</v>
      </c>
      <c r="AB367" s="27">
        <f t="shared" si="302"/>
        <v>0</v>
      </c>
      <c r="AC367" s="27">
        <f t="shared" si="302"/>
        <v>0</v>
      </c>
      <c r="AD367" s="27">
        <f t="shared" si="302"/>
        <v>0</v>
      </c>
      <c r="AE367" s="27">
        <f t="shared" si="302"/>
        <v>0</v>
      </c>
      <c r="AF367" s="27">
        <f t="shared" si="302"/>
        <v>0</v>
      </c>
      <c r="AG367" s="27">
        <f t="shared" si="302"/>
        <v>0</v>
      </c>
      <c r="AH367" s="27">
        <f t="shared" si="302"/>
        <v>0</v>
      </c>
      <c r="AI367" s="27">
        <f t="shared" si="302"/>
        <v>0</v>
      </c>
      <c r="AJ367" s="27">
        <f t="shared" si="302"/>
        <v>0</v>
      </c>
      <c r="AK367" s="27">
        <f t="shared" si="302"/>
        <v>0</v>
      </c>
      <c r="AL367" s="27">
        <f t="shared" si="302"/>
        <v>0</v>
      </c>
      <c r="AM367" s="27">
        <f t="shared" si="302"/>
        <v>0</v>
      </c>
      <c r="AN367" s="27">
        <f t="shared" si="302"/>
        <v>0</v>
      </c>
      <c r="AO367" s="27">
        <f t="shared" si="302"/>
        <v>0</v>
      </c>
      <c r="AP367" s="27">
        <f t="shared" si="302"/>
        <v>0</v>
      </c>
      <c r="AQ367" s="27">
        <f t="shared" si="302"/>
        <v>0</v>
      </c>
      <c r="AR367" s="27">
        <f t="shared" si="302"/>
        <v>0</v>
      </c>
      <c r="AS367" s="27">
        <f t="shared" si="302"/>
        <v>0</v>
      </c>
      <c r="AT367" s="27">
        <f t="shared" si="302"/>
        <v>0</v>
      </c>
      <c r="AU367" s="27">
        <f t="shared" si="302"/>
        <v>0</v>
      </c>
      <c r="AV367" s="27">
        <f t="shared" si="302"/>
        <v>0</v>
      </c>
      <c r="AW367" s="27">
        <f t="shared" si="302"/>
        <v>0</v>
      </c>
      <c r="AX367" s="27">
        <f t="shared" si="302"/>
        <v>0</v>
      </c>
      <c r="AY367" s="27">
        <f t="shared" si="302"/>
        <v>0</v>
      </c>
      <c r="AZ367" s="27">
        <f t="shared" si="302"/>
        <v>0</v>
      </c>
      <c r="BA367" s="27">
        <f t="shared" si="302"/>
        <v>0</v>
      </c>
      <c r="BB367" s="27">
        <f t="shared" si="302"/>
        <v>0</v>
      </c>
      <c r="BC367" s="27">
        <f t="shared" si="302"/>
        <v>0</v>
      </c>
      <c r="BD367" s="27">
        <f t="shared" si="302"/>
        <v>0</v>
      </c>
      <c r="BE367" s="27">
        <f t="shared" si="302"/>
        <v>0</v>
      </c>
      <c r="BF367" s="27">
        <f t="shared" si="302"/>
        <v>0</v>
      </c>
      <c r="BG367" s="27">
        <f t="shared" si="302"/>
        <v>0</v>
      </c>
      <c r="BH367" s="27">
        <f t="shared" si="302"/>
        <v>0</v>
      </c>
      <c r="BI367" s="27">
        <f t="shared" si="302"/>
        <v>0</v>
      </c>
      <c r="BJ367" s="27">
        <f t="shared" si="302"/>
        <v>0</v>
      </c>
      <c r="BK367" s="27">
        <f t="shared" si="302"/>
        <v>0</v>
      </c>
      <c r="BL367" s="27">
        <f t="shared" si="302"/>
        <v>0</v>
      </c>
      <c r="BM367" s="27">
        <f t="shared" si="302"/>
        <v>0</v>
      </c>
    </row>
    <row r="368" spans="2:65" x14ac:dyDescent="0.25">
      <c r="B368" t="str">
        <f>+B361</f>
        <v>ALTRE IMM.NI IMMATERIALI</v>
      </c>
      <c r="C368" s="58"/>
      <c r="F368" s="27"/>
      <c r="G368" s="27"/>
      <c r="H368" s="27"/>
      <c r="I368" s="27"/>
      <c r="J368" s="27"/>
      <c r="K368" s="27"/>
      <c r="L368" s="27"/>
      <c r="M368" s="27"/>
      <c r="N368" s="27"/>
      <c r="O368" s="27"/>
      <c r="P368" s="27"/>
      <c r="Q368" s="27"/>
      <c r="R368" s="27"/>
      <c r="S368" s="27"/>
      <c r="T368" s="27"/>
      <c r="U368" s="27"/>
      <c r="V368" s="27"/>
      <c r="W368" s="27"/>
      <c r="X368" s="27"/>
      <c r="Y368" s="27"/>
      <c r="Z368" s="27"/>
      <c r="AA368" s="27">
        <f t="shared" si="302"/>
        <v>0</v>
      </c>
      <c r="AB368" s="27">
        <f t="shared" si="302"/>
        <v>0</v>
      </c>
      <c r="AC368" s="27">
        <f t="shared" si="302"/>
        <v>0</v>
      </c>
      <c r="AD368" s="27">
        <f t="shared" si="302"/>
        <v>0</v>
      </c>
      <c r="AE368" s="27">
        <f t="shared" si="302"/>
        <v>0</v>
      </c>
      <c r="AF368" s="27">
        <f t="shared" si="302"/>
        <v>0</v>
      </c>
      <c r="AG368" s="27">
        <f t="shared" si="302"/>
        <v>0</v>
      </c>
      <c r="AH368" s="27">
        <f t="shared" si="302"/>
        <v>0</v>
      </c>
      <c r="AI368" s="27">
        <f t="shared" si="302"/>
        <v>0</v>
      </c>
      <c r="AJ368" s="27">
        <f t="shared" si="302"/>
        <v>0</v>
      </c>
      <c r="AK368" s="27">
        <f t="shared" si="302"/>
        <v>0</v>
      </c>
      <c r="AL368" s="27">
        <f t="shared" si="302"/>
        <v>0</v>
      </c>
      <c r="AM368" s="27">
        <f t="shared" si="302"/>
        <v>0</v>
      </c>
      <c r="AN368" s="27">
        <f t="shared" si="302"/>
        <v>0</v>
      </c>
      <c r="AO368" s="27">
        <f t="shared" si="302"/>
        <v>0</v>
      </c>
      <c r="AP368" s="27">
        <f t="shared" si="302"/>
        <v>0</v>
      </c>
      <c r="AQ368" s="27">
        <f t="shared" si="302"/>
        <v>0</v>
      </c>
      <c r="AR368" s="27">
        <f t="shared" si="302"/>
        <v>0</v>
      </c>
      <c r="AS368" s="27">
        <f t="shared" si="302"/>
        <v>0</v>
      </c>
      <c r="AT368" s="27">
        <f t="shared" si="302"/>
        <v>0</v>
      </c>
      <c r="AU368" s="27">
        <f t="shared" si="302"/>
        <v>0</v>
      </c>
      <c r="AV368" s="27">
        <f t="shared" si="302"/>
        <v>0</v>
      </c>
      <c r="AW368" s="27">
        <f t="shared" si="302"/>
        <v>0</v>
      </c>
      <c r="AX368" s="27">
        <f t="shared" si="302"/>
        <v>0</v>
      </c>
      <c r="AY368" s="27">
        <f t="shared" si="302"/>
        <v>0</v>
      </c>
      <c r="AZ368" s="27">
        <f t="shared" si="302"/>
        <v>0</v>
      </c>
      <c r="BA368" s="27">
        <f t="shared" si="302"/>
        <v>0</v>
      </c>
      <c r="BB368" s="27">
        <f t="shared" si="302"/>
        <v>0</v>
      </c>
      <c r="BC368" s="27">
        <f t="shared" si="302"/>
        <v>0</v>
      </c>
      <c r="BD368" s="27">
        <f t="shared" si="302"/>
        <v>0</v>
      </c>
      <c r="BE368" s="27">
        <f t="shared" si="302"/>
        <v>0</v>
      </c>
      <c r="BF368" s="27">
        <f t="shared" si="302"/>
        <v>0</v>
      </c>
      <c r="BG368" s="27">
        <f t="shared" si="302"/>
        <v>0</v>
      </c>
      <c r="BH368" s="27">
        <f t="shared" si="302"/>
        <v>0</v>
      </c>
      <c r="BI368" s="27">
        <f t="shared" si="302"/>
        <v>0</v>
      </c>
      <c r="BJ368" s="27">
        <f t="shared" si="302"/>
        <v>0</v>
      </c>
      <c r="BK368" s="27">
        <f t="shared" si="302"/>
        <v>0</v>
      </c>
      <c r="BL368" s="27">
        <f t="shared" si="302"/>
        <v>0</v>
      </c>
      <c r="BM368" s="27">
        <f t="shared" si="302"/>
        <v>0</v>
      </c>
    </row>
    <row r="370" spans="2:65" ht="30" x14ac:dyDescent="0.25">
      <c r="C370" s="57" t="s">
        <v>159</v>
      </c>
      <c r="F370" s="57" t="s">
        <v>160</v>
      </c>
      <c r="G370" s="57" t="s">
        <v>160</v>
      </c>
      <c r="H370" s="57" t="s">
        <v>160</v>
      </c>
      <c r="I370" s="57" t="s">
        <v>160</v>
      </c>
      <c r="J370" s="57" t="s">
        <v>160</v>
      </c>
      <c r="K370" s="57" t="s">
        <v>160</v>
      </c>
      <c r="L370" s="57" t="s">
        <v>160</v>
      </c>
      <c r="M370" s="57" t="s">
        <v>160</v>
      </c>
      <c r="N370" s="57" t="s">
        <v>160</v>
      </c>
      <c r="O370" s="57" t="s">
        <v>160</v>
      </c>
      <c r="P370" s="57" t="s">
        <v>160</v>
      </c>
      <c r="Q370" s="57" t="s">
        <v>160</v>
      </c>
      <c r="R370" s="57" t="s">
        <v>160</v>
      </c>
      <c r="S370" s="57" t="s">
        <v>160</v>
      </c>
      <c r="T370" s="57" t="s">
        <v>160</v>
      </c>
      <c r="U370" s="57" t="s">
        <v>160</v>
      </c>
      <c r="V370" s="57" t="s">
        <v>160</v>
      </c>
      <c r="W370" s="57" t="s">
        <v>160</v>
      </c>
      <c r="X370" s="57" t="s">
        <v>160</v>
      </c>
      <c r="Y370" s="57" t="s">
        <v>160</v>
      </c>
      <c r="Z370" s="57" t="s">
        <v>160</v>
      </c>
      <c r="AA370" s="57" t="s">
        <v>160</v>
      </c>
      <c r="AB370" s="57" t="s">
        <v>160</v>
      </c>
      <c r="AC370" s="57" t="s">
        <v>160</v>
      </c>
      <c r="AD370" s="57" t="s">
        <v>160</v>
      </c>
      <c r="AE370" s="57" t="s">
        <v>160</v>
      </c>
      <c r="AF370" s="57" t="s">
        <v>160</v>
      </c>
      <c r="AG370" s="57" t="s">
        <v>160</v>
      </c>
      <c r="AH370" s="57" t="s">
        <v>160</v>
      </c>
      <c r="AI370" s="57" t="s">
        <v>160</v>
      </c>
      <c r="AJ370" s="57" t="s">
        <v>160</v>
      </c>
      <c r="AK370" s="57" t="s">
        <v>160</v>
      </c>
      <c r="AL370" s="57" t="s">
        <v>160</v>
      </c>
      <c r="AM370" s="57" t="s">
        <v>160</v>
      </c>
      <c r="AN370" s="57" t="s">
        <v>160</v>
      </c>
      <c r="AO370" s="57" t="s">
        <v>160</v>
      </c>
      <c r="AP370" s="57" t="s">
        <v>160</v>
      </c>
      <c r="AQ370" s="57" t="s">
        <v>160</v>
      </c>
      <c r="AR370" s="57" t="s">
        <v>160</v>
      </c>
      <c r="AS370" s="57" t="s">
        <v>160</v>
      </c>
      <c r="AT370" s="57" t="s">
        <v>160</v>
      </c>
      <c r="AU370" s="57" t="s">
        <v>160</v>
      </c>
      <c r="AV370" s="57" t="s">
        <v>160</v>
      </c>
      <c r="AW370" s="57" t="s">
        <v>160</v>
      </c>
      <c r="AX370" s="57" t="s">
        <v>160</v>
      </c>
      <c r="AY370" s="57" t="s">
        <v>160</v>
      </c>
      <c r="AZ370" s="57" t="s">
        <v>160</v>
      </c>
      <c r="BA370" s="57" t="s">
        <v>160</v>
      </c>
      <c r="BB370" s="57" t="s">
        <v>160</v>
      </c>
      <c r="BC370" s="57" t="s">
        <v>160</v>
      </c>
      <c r="BD370" s="57" t="s">
        <v>160</v>
      </c>
      <c r="BE370" s="57" t="s">
        <v>160</v>
      </c>
      <c r="BF370" s="57" t="s">
        <v>160</v>
      </c>
      <c r="BG370" s="57" t="s">
        <v>160</v>
      </c>
      <c r="BH370" s="57" t="s">
        <v>160</v>
      </c>
      <c r="BI370" s="57" t="s">
        <v>160</v>
      </c>
      <c r="BJ370" s="57" t="s">
        <v>160</v>
      </c>
      <c r="BK370" s="57" t="s">
        <v>160</v>
      </c>
      <c r="BL370" s="57" t="s">
        <v>160</v>
      </c>
      <c r="BM370" s="57" t="s">
        <v>160</v>
      </c>
    </row>
    <row r="371" spans="2:65" x14ac:dyDescent="0.25">
      <c r="B371" t="str">
        <f>+B356</f>
        <v>FABBRICATI</v>
      </c>
      <c r="C371" s="58">
        <f>+C356</f>
        <v>0.25</v>
      </c>
      <c r="F371" s="27"/>
      <c r="G371" s="27"/>
      <c r="H371" s="27"/>
      <c r="I371" s="27"/>
      <c r="J371" s="27"/>
      <c r="K371" s="27"/>
      <c r="L371" s="27"/>
      <c r="M371" s="27"/>
      <c r="N371" s="27"/>
      <c r="O371" s="27"/>
      <c r="P371" s="27"/>
      <c r="Q371" s="27"/>
      <c r="R371" s="27"/>
      <c r="S371" s="27"/>
      <c r="T371" s="27"/>
      <c r="U371" s="27"/>
      <c r="V371" s="27"/>
      <c r="W371" s="27"/>
      <c r="X371" s="27"/>
      <c r="Y371" s="27"/>
      <c r="Z371" s="27"/>
      <c r="AA371" s="27"/>
      <c r="AB371" s="27">
        <f>+IF(AA378=$AB$5,0,1)*(SUM($AB$5)*$C371)/12</f>
        <v>0</v>
      </c>
      <c r="AC371" s="27">
        <f t="shared" ref="AC371:BM371" si="304">+IF(AB378=$AB$5,0,1)*(SUM($AB$5)*$C371)/12</f>
        <v>0</v>
      </c>
      <c r="AD371" s="27">
        <f t="shared" si="304"/>
        <v>0</v>
      </c>
      <c r="AE371" s="27">
        <f t="shared" si="304"/>
        <v>0</v>
      </c>
      <c r="AF371" s="27">
        <f t="shared" si="304"/>
        <v>0</v>
      </c>
      <c r="AG371" s="27">
        <f t="shared" si="304"/>
        <v>0</v>
      </c>
      <c r="AH371" s="27">
        <f t="shared" si="304"/>
        <v>0</v>
      </c>
      <c r="AI371" s="27">
        <f t="shared" si="304"/>
        <v>0</v>
      </c>
      <c r="AJ371" s="27">
        <f t="shared" si="304"/>
        <v>0</v>
      </c>
      <c r="AK371" s="27">
        <f t="shared" si="304"/>
        <v>0</v>
      </c>
      <c r="AL371" s="27">
        <f t="shared" si="304"/>
        <v>0</v>
      </c>
      <c r="AM371" s="27">
        <f t="shared" si="304"/>
        <v>0</v>
      </c>
      <c r="AN371" s="27">
        <f t="shared" si="304"/>
        <v>0</v>
      </c>
      <c r="AO371" s="27">
        <f t="shared" si="304"/>
        <v>0</v>
      </c>
      <c r="AP371" s="27">
        <f t="shared" si="304"/>
        <v>0</v>
      </c>
      <c r="AQ371" s="27">
        <f t="shared" si="304"/>
        <v>0</v>
      </c>
      <c r="AR371" s="27">
        <f t="shared" si="304"/>
        <v>0</v>
      </c>
      <c r="AS371" s="27">
        <f t="shared" si="304"/>
        <v>0</v>
      </c>
      <c r="AT371" s="27">
        <f t="shared" si="304"/>
        <v>0</v>
      </c>
      <c r="AU371" s="27">
        <f t="shared" si="304"/>
        <v>0</v>
      </c>
      <c r="AV371" s="27">
        <f t="shared" si="304"/>
        <v>0</v>
      </c>
      <c r="AW371" s="27">
        <f t="shared" si="304"/>
        <v>0</v>
      </c>
      <c r="AX371" s="27">
        <f t="shared" si="304"/>
        <v>0</v>
      </c>
      <c r="AY371" s="27">
        <f t="shared" si="304"/>
        <v>0</v>
      </c>
      <c r="AZ371" s="27">
        <f t="shared" si="304"/>
        <v>0</v>
      </c>
      <c r="BA371" s="27">
        <f t="shared" si="304"/>
        <v>0</v>
      </c>
      <c r="BB371" s="27">
        <f t="shared" si="304"/>
        <v>0</v>
      </c>
      <c r="BC371" s="27">
        <f t="shared" si="304"/>
        <v>0</v>
      </c>
      <c r="BD371" s="27">
        <f t="shared" si="304"/>
        <v>0</v>
      </c>
      <c r="BE371" s="27">
        <f t="shared" si="304"/>
        <v>0</v>
      </c>
      <c r="BF371" s="27">
        <f t="shared" si="304"/>
        <v>0</v>
      </c>
      <c r="BG371" s="27">
        <f t="shared" si="304"/>
        <v>0</v>
      </c>
      <c r="BH371" s="27">
        <f t="shared" si="304"/>
        <v>0</v>
      </c>
      <c r="BI371" s="27">
        <f t="shared" si="304"/>
        <v>0</v>
      </c>
      <c r="BJ371" s="27">
        <f t="shared" si="304"/>
        <v>0</v>
      </c>
      <c r="BK371" s="27">
        <f t="shared" si="304"/>
        <v>0</v>
      </c>
      <c r="BL371" s="27">
        <f t="shared" si="304"/>
        <v>0</v>
      </c>
      <c r="BM371" s="27">
        <f t="shared" si="304"/>
        <v>0</v>
      </c>
    </row>
    <row r="372" spans="2:65" x14ac:dyDescent="0.25">
      <c r="B372" t="str">
        <f t="shared" ref="B372:C376" si="305">+B357</f>
        <v>IMPIANTI E MACCHINARI</v>
      </c>
      <c r="C372" s="58">
        <f t="shared" si="305"/>
        <v>0.1</v>
      </c>
      <c r="F372" s="27"/>
      <c r="G372" s="27"/>
      <c r="H372" s="27"/>
      <c r="I372" s="27"/>
      <c r="J372" s="27"/>
      <c r="K372" s="27"/>
      <c r="L372" s="27"/>
      <c r="M372" s="27"/>
      <c r="N372" s="27"/>
      <c r="O372" s="27"/>
      <c r="P372" s="27"/>
      <c r="Q372" s="27"/>
      <c r="R372" s="27"/>
      <c r="S372" s="27"/>
      <c r="T372" s="27"/>
      <c r="U372" s="27"/>
      <c r="V372" s="27"/>
      <c r="W372" s="27"/>
      <c r="X372" s="27"/>
      <c r="Y372" s="27"/>
      <c r="Z372" s="27"/>
      <c r="AA372" s="27"/>
      <c r="AB372" s="27">
        <f>+IF(AA379=$AB$6,0,1)*(SUM($AB$6)*$C372)/12</f>
        <v>0</v>
      </c>
      <c r="AC372" s="27">
        <f t="shared" ref="AC372:BM372" si="306">+IF(AB379=$AB$6,0,1)*(SUM($AB$6)*$C372)/12</f>
        <v>0</v>
      </c>
      <c r="AD372" s="27">
        <f t="shared" si="306"/>
        <v>0</v>
      </c>
      <c r="AE372" s="27">
        <f t="shared" si="306"/>
        <v>0</v>
      </c>
      <c r="AF372" s="27">
        <f t="shared" si="306"/>
        <v>0</v>
      </c>
      <c r="AG372" s="27">
        <f t="shared" si="306"/>
        <v>0</v>
      </c>
      <c r="AH372" s="27">
        <f t="shared" si="306"/>
        <v>0</v>
      </c>
      <c r="AI372" s="27">
        <f t="shared" si="306"/>
        <v>0</v>
      </c>
      <c r="AJ372" s="27">
        <f t="shared" si="306"/>
        <v>0</v>
      </c>
      <c r="AK372" s="27">
        <f t="shared" si="306"/>
        <v>0</v>
      </c>
      <c r="AL372" s="27">
        <f t="shared" si="306"/>
        <v>0</v>
      </c>
      <c r="AM372" s="27">
        <f t="shared" si="306"/>
        <v>0</v>
      </c>
      <c r="AN372" s="27">
        <f t="shared" si="306"/>
        <v>0</v>
      </c>
      <c r="AO372" s="27">
        <f t="shared" si="306"/>
        <v>0</v>
      </c>
      <c r="AP372" s="27">
        <f t="shared" si="306"/>
        <v>0</v>
      </c>
      <c r="AQ372" s="27">
        <f t="shared" si="306"/>
        <v>0</v>
      </c>
      <c r="AR372" s="27">
        <f t="shared" si="306"/>
        <v>0</v>
      </c>
      <c r="AS372" s="27">
        <f t="shared" si="306"/>
        <v>0</v>
      </c>
      <c r="AT372" s="27">
        <f t="shared" si="306"/>
        <v>0</v>
      </c>
      <c r="AU372" s="27">
        <f t="shared" si="306"/>
        <v>0</v>
      </c>
      <c r="AV372" s="27">
        <f t="shared" si="306"/>
        <v>0</v>
      </c>
      <c r="AW372" s="27">
        <f t="shared" si="306"/>
        <v>0</v>
      </c>
      <c r="AX372" s="27">
        <f t="shared" si="306"/>
        <v>0</v>
      </c>
      <c r="AY372" s="27">
        <f t="shared" si="306"/>
        <v>0</v>
      </c>
      <c r="AZ372" s="27">
        <f t="shared" si="306"/>
        <v>0</v>
      </c>
      <c r="BA372" s="27">
        <f t="shared" si="306"/>
        <v>0</v>
      </c>
      <c r="BB372" s="27">
        <f t="shared" si="306"/>
        <v>0</v>
      </c>
      <c r="BC372" s="27">
        <f t="shared" si="306"/>
        <v>0</v>
      </c>
      <c r="BD372" s="27">
        <f t="shared" si="306"/>
        <v>0</v>
      </c>
      <c r="BE372" s="27">
        <f t="shared" si="306"/>
        <v>0</v>
      </c>
      <c r="BF372" s="27">
        <f t="shared" si="306"/>
        <v>0</v>
      </c>
      <c r="BG372" s="27">
        <f t="shared" si="306"/>
        <v>0</v>
      </c>
      <c r="BH372" s="27">
        <f t="shared" si="306"/>
        <v>0</v>
      </c>
      <c r="BI372" s="27">
        <f t="shared" si="306"/>
        <v>0</v>
      </c>
      <c r="BJ372" s="27">
        <f t="shared" si="306"/>
        <v>0</v>
      </c>
      <c r="BK372" s="27">
        <f t="shared" si="306"/>
        <v>0</v>
      </c>
      <c r="BL372" s="27">
        <f t="shared" si="306"/>
        <v>0</v>
      </c>
      <c r="BM372" s="27">
        <f t="shared" si="306"/>
        <v>0</v>
      </c>
    </row>
    <row r="373" spans="2:65" x14ac:dyDescent="0.25">
      <c r="B373" t="str">
        <f t="shared" si="305"/>
        <v>ATTREZZATURE IND.LI E COMM.LI</v>
      </c>
      <c r="C373" s="58">
        <f t="shared" si="305"/>
        <v>0.2</v>
      </c>
      <c r="F373" s="27"/>
      <c r="G373" s="27"/>
      <c r="H373" s="27"/>
      <c r="I373" s="27"/>
      <c r="J373" s="27"/>
      <c r="K373" s="27"/>
      <c r="L373" s="27"/>
      <c r="M373" s="27"/>
      <c r="N373" s="27"/>
      <c r="O373" s="27"/>
      <c r="P373" s="27"/>
      <c r="Q373" s="27"/>
      <c r="R373" s="27"/>
      <c r="S373" s="27"/>
      <c r="T373" s="27"/>
      <c r="U373" s="27"/>
      <c r="V373" s="27"/>
      <c r="W373" s="27"/>
      <c r="X373" s="27"/>
      <c r="Y373" s="27"/>
      <c r="Z373" s="27"/>
      <c r="AA373" s="27"/>
      <c r="AB373" s="27">
        <f>+IF(AA380=$AB$7,0,1)*(SUM($AB$7)*$C373)/12</f>
        <v>0</v>
      </c>
      <c r="AC373" s="27">
        <f t="shared" ref="AC373:BM373" si="307">+IF(AB380=$AB$7,0,1)*(SUM($AB$7)*$C373)/12</f>
        <v>0</v>
      </c>
      <c r="AD373" s="27">
        <f t="shared" si="307"/>
        <v>0</v>
      </c>
      <c r="AE373" s="27">
        <f t="shared" si="307"/>
        <v>0</v>
      </c>
      <c r="AF373" s="27">
        <f t="shared" si="307"/>
        <v>0</v>
      </c>
      <c r="AG373" s="27">
        <f t="shared" si="307"/>
        <v>0</v>
      </c>
      <c r="AH373" s="27">
        <f t="shared" si="307"/>
        <v>0</v>
      </c>
      <c r="AI373" s="27">
        <f t="shared" si="307"/>
        <v>0</v>
      </c>
      <c r="AJ373" s="27">
        <f t="shared" si="307"/>
        <v>0</v>
      </c>
      <c r="AK373" s="27">
        <f t="shared" si="307"/>
        <v>0</v>
      </c>
      <c r="AL373" s="27">
        <f t="shared" si="307"/>
        <v>0</v>
      </c>
      <c r="AM373" s="27">
        <f t="shared" si="307"/>
        <v>0</v>
      </c>
      <c r="AN373" s="27">
        <f t="shared" si="307"/>
        <v>0</v>
      </c>
      <c r="AO373" s="27">
        <f t="shared" si="307"/>
        <v>0</v>
      </c>
      <c r="AP373" s="27">
        <f t="shared" si="307"/>
        <v>0</v>
      </c>
      <c r="AQ373" s="27">
        <f t="shared" si="307"/>
        <v>0</v>
      </c>
      <c r="AR373" s="27">
        <f t="shared" si="307"/>
        <v>0</v>
      </c>
      <c r="AS373" s="27">
        <f t="shared" si="307"/>
        <v>0</v>
      </c>
      <c r="AT373" s="27">
        <f t="shared" si="307"/>
        <v>0</v>
      </c>
      <c r="AU373" s="27">
        <f t="shared" si="307"/>
        <v>0</v>
      </c>
      <c r="AV373" s="27">
        <f t="shared" si="307"/>
        <v>0</v>
      </c>
      <c r="AW373" s="27">
        <f t="shared" si="307"/>
        <v>0</v>
      </c>
      <c r="AX373" s="27">
        <f t="shared" si="307"/>
        <v>0</v>
      </c>
      <c r="AY373" s="27">
        <f t="shared" si="307"/>
        <v>0</v>
      </c>
      <c r="AZ373" s="27">
        <f t="shared" si="307"/>
        <v>0</v>
      </c>
      <c r="BA373" s="27">
        <f t="shared" si="307"/>
        <v>0</v>
      </c>
      <c r="BB373" s="27">
        <f t="shared" si="307"/>
        <v>0</v>
      </c>
      <c r="BC373" s="27">
        <f t="shared" si="307"/>
        <v>0</v>
      </c>
      <c r="BD373" s="27">
        <f t="shared" si="307"/>
        <v>0</v>
      </c>
      <c r="BE373" s="27">
        <f t="shared" si="307"/>
        <v>0</v>
      </c>
      <c r="BF373" s="27">
        <f t="shared" si="307"/>
        <v>0</v>
      </c>
      <c r="BG373" s="27">
        <f t="shared" si="307"/>
        <v>0</v>
      </c>
      <c r="BH373" s="27">
        <f t="shared" si="307"/>
        <v>0</v>
      </c>
      <c r="BI373" s="27">
        <f t="shared" si="307"/>
        <v>0</v>
      </c>
      <c r="BJ373" s="27">
        <f t="shared" si="307"/>
        <v>0</v>
      </c>
      <c r="BK373" s="27">
        <f t="shared" si="307"/>
        <v>0</v>
      </c>
      <c r="BL373" s="27">
        <f t="shared" si="307"/>
        <v>0</v>
      </c>
      <c r="BM373" s="27">
        <f t="shared" si="307"/>
        <v>0</v>
      </c>
    </row>
    <row r="374" spans="2:65" x14ac:dyDescent="0.25">
      <c r="B374" t="str">
        <f t="shared" si="305"/>
        <v>COSTI D'IMPIANTO E AMPLIAMENTO</v>
      </c>
      <c r="C374" s="58">
        <f t="shared" si="305"/>
        <v>0.5</v>
      </c>
      <c r="F374" s="27"/>
      <c r="G374" s="27"/>
      <c r="H374" s="27"/>
      <c r="I374" s="27"/>
      <c r="J374" s="27"/>
      <c r="K374" s="27"/>
      <c r="L374" s="27"/>
      <c r="M374" s="27"/>
      <c r="N374" s="27"/>
      <c r="O374" s="27"/>
      <c r="P374" s="27"/>
      <c r="Q374" s="27"/>
      <c r="R374" s="27"/>
      <c r="S374" s="27"/>
      <c r="T374" s="27"/>
      <c r="U374" s="27"/>
      <c r="V374" s="27"/>
      <c r="W374" s="27"/>
      <c r="X374" s="27"/>
      <c r="Y374" s="27"/>
      <c r="Z374" s="27"/>
      <c r="AA374" s="27"/>
      <c r="AB374" s="27">
        <f>+IF(AA381=$AB$8,0,1)*(SUM($AB$8)*$C374)/12</f>
        <v>0</v>
      </c>
      <c r="AC374" s="27">
        <f t="shared" ref="AC374:BM374" si="308">+IF(AB381=$AB$8,0,1)*(SUM($AB$8)*$C374)/12</f>
        <v>0</v>
      </c>
      <c r="AD374" s="27">
        <f t="shared" si="308"/>
        <v>0</v>
      </c>
      <c r="AE374" s="27">
        <f t="shared" si="308"/>
        <v>0</v>
      </c>
      <c r="AF374" s="27">
        <f t="shared" si="308"/>
        <v>0</v>
      </c>
      <c r="AG374" s="27">
        <f t="shared" si="308"/>
        <v>0</v>
      </c>
      <c r="AH374" s="27">
        <f t="shared" si="308"/>
        <v>0</v>
      </c>
      <c r="AI374" s="27">
        <f t="shared" si="308"/>
        <v>0</v>
      </c>
      <c r="AJ374" s="27">
        <f t="shared" si="308"/>
        <v>0</v>
      </c>
      <c r="AK374" s="27">
        <f t="shared" si="308"/>
        <v>0</v>
      </c>
      <c r="AL374" s="27">
        <f t="shared" si="308"/>
        <v>0</v>
      </c>
      <c r="AM374" s="27">
        <f t="shared" si="308"/>
        <v>0</v>
      </c>
      <c r="AN374" s="27">
        <f t="shared" si="308"/>
        <v>0</v>
      </c>
      <c r="AO374" s="27">
        <f t="shared" si="308"/>
        <v>0</v>
      </c>
      <c r="AP374" s="27">
        <f t="shared" si="308"/>
        <v>0</v>
      </c>
      <c r="AQ374" s="27">
        <f t="shared" si="308"/>
        <v>0</v>
      </c>
      <c r="AR374" s="27">
        <f t="shared" si="308"/>
        <v>0</v>
      </c>
      <c r="AS374" s="27">
        <f t="shared" si="308"/>
        <v>0</v>
      </c>
      <c r="AT374" s="27">
        <f t="shared" si="308"/>
        <v>0</v>
      </c>
      <c r="AU374" s="27">
        <f t="shared" si="308"/>
        <v>0</v>
      </c>
      <c r="AV374" s="27">
        <f t="shared" si="308"/>
        <v>0</v>
      </c>
      <c r="AW374" s="27">
        <f t="shared" si="308"/>
        <v>0</v>
      </c>
      <c r="AX374" s="27">
        <f t="shared" si="308"/>
        <v>0</v>
      </c>
      <c r="AY374" s="27">
        <f t="shared" si="308"/>
        <v>0</v>
      </c>
      <c r="AZ374" s="27">
        <f t="shared" si="308"/>
        <v>0</v>
      </c>
      <c r="BA374" s="27">
        <f t="shared" si="308"/>
        <v>0</v>
      </c>
      <c r="BB374" s="27">
        <f t="shared" si="308"/>
        <v>0</v>
      </c>
      <c r="BC374" s="27">
        <f t="shared" si="308"/>
        <v>0</v>
      </c>
      <c r="BD374" s="27">
        <f t="shared" si="308"/>
        <v>0</v>
      </c>
      <c r="BE374" s="27">
        <f t="shared" si="308"/>
        <v>0</v>
      </c>
      <c r="BF374" s="27">
        <f t="shared" si="308"/>
        <v>0</v>
      </c>
      <c r="BG374" s="27">
        <f t="shared" si="308"/>
        <v>0</v>
      </c>
      <c r="BH374" s="27">
        <f t="shared" si="308"/>
        <v>0</v>
      </c>
      <c r="BI374" s="27">
        <f t="shared" si="308"/>
        <v>0</v>
      </c>
      <c r="BJ374" s="27">
        <f t="shared" si="308"/>
        <v>0</v>
      </c>
      <c r="BK374" s="27">
        <f t="shared" si="308"/>
        <v>0</v>
      </c>
      <c r="BL374" s="27">
        <f t="shared" si="308"/>
        <v>0</v>
      </c>
      <c r="BM374" s="27">
        <f t="shared" si="308"/>
        <v>0</v>
      </c>
    </row>
    <row r="375" spans="2:65" x14ac:dyDescent="0.25">
      <c r="B375" t="str">
        <f t="shared" si="305"/>
        <v>FEE D'INGRESSO</v>
      </c>
      <c r="C375" s="58">
        <f t="shared" si="305"/>
        <v>0.2</v>
      </c>
      <c r="F375" s="27"/>
      <c r="G375" s="27"/>
      <c r="H375" s="27"/>
      <c r="I375" s="27"/>
      <c r="J375" s="27"/>
      <c r="K375" s="27"/>
      <c r="L375" s="27"/>
      <c r="M375" s="27"/>
      <c r="N375" s="27"/>
      <c r="O375" s="27"/>
      <c r="P375" s="27"/>
      <c r="Q375" s="27"/>
      <c r="R375" s="27"/>
      <c r="S375" s="27"/>
      <c r="T375" s="27"/>
      <c r="U375" s="27"/>
      <c r="V375" s="27"/>
      <c r="W375" s="27"/>
      <c r="X375" s="27"/>
      <c r="Y375" s="27"/>
      <c r="Z375" s="27"/>
      <c r="AA375" s="27"/>
      <c r="AB375" s="27">
        <f>+IF(AA382=$AB$9,0,1)*(SUM($AB$9)*$C375)/12</f>
        <v>0</v>
      </c>
      <c r="AC375" s="27">
        <f t="shared" ref="AC375:BM375" si="309">+IF(AB382=$AB$9,0,1)*(SUM($AB$9)*$C375)/12</f>
        <v>0</v>
      </c>
      <c r="AD375" s="27">
        <f t="shared" si="309"/>
        <v>0</v>
      </c>
      <c r="AE375" s="27">
        <f t="shared" si="309"/>
        <v>0</v>
      </c>
      <c r="AF375" s="27">
        <f t="shared" si="309"/>
        <v>0</v>
      </c>
      <c r="AG375" s="27">
        <f t="shared" si="309"/>
        <v>0</v>
      </c>
      <c r="AH375" s="27">
        <f t="shared" si="309"/>
        <v>0</v>
      </c>
      <c r="AI375" s="27">
        <f t="shared" si="309"/>
        <v>0</v>
      </c>
      <c r="AJ375" s="27">
        <f t="shared" si="309"/>
        <v>0</v>
      </c>
      <c r="AK375" s="27">
        <f t="shared" si="309"/>
        <v>0</v>
      </c>
      <c r="AL375" s="27">
        <f t="shared" si="309"/>
        <v>0</v>
      </c>
      <c r="AM375" s="27">
        <f t="shared" si="309"/>
        <v>0</v>
      </c>
      <c r="AN375" s="27">
        <f t="shared" si="309"/>
        <v>0</v>
      </c>
      <c r="AO375" s="27">
        <f t="shared" si="309"/>
        <v>0</v>
      </c>
      <c r="AP375" s="27">
        <f t="shared" si="309"/>
        <v>0</v>
      </c>
      <c r="AQ375" s="27">
        <f t="shared" si="309"/>
        <v>0</v>
      </c>
      <c r="AR375" s="27">
        <f t="shared" si="309"/>
        <v>0</v>
      </c>
      <c r="AS375" s="27">
        <f t="shared" si="309"/>
        <v>0</v>
      </c>
      <c r="AT375" s="27">
        <f t="shared" si="309"/>
        <v>0</v>
      </c>
      <c r="AU375" s="27">
        <f t="shared" si="309"/>
        <v>0</v>
      </c>
      <c r="AV375" s="27">
        <f t="shared" si="309"/>
        <v>0</v>
      </c>
      <c r="AW375" s="27">
        <f t="shared" si="309"/>
        <v>0</v>
      </c>
      <c r="AX375" s="27">
        <f t="shared" si="309"/>
        <v>0</v>
      </c>
      <c r="AY375" s="27">
        <f t="shared" si="309"/>
        <v>0</v>
      </c>
      <c r="AZ375" s="27">
        <f t="shared" si="309"/>
        <v>0</v>
      </c>
      <c r="BA375" s="27">
        <f t="shared" si="309"/>
        <v>0</v>
      </c>
      <c r="BB375" s="27">
        <f t="shared" si="309"/>
        <v>0</v>
      </c>
      <c r="BC375" s="27">
        <f t="shared" si="309"/>
        <v>0</v>
      </c>
      <c r="BD375" s="27">
        <f t="shared" si="309"/>
        <v>0</v>
      </c>
      <c r="BE375" s="27">
        <f t="shared" si="309"/>
        <v>0</v>
      </c>
      <c r="BF375" s="27">
        <f t="shared" si="309"/>
        <v>0</v>
      </c>
      <c r="BG375" s="27">
        <f t="shared" si="309"/>
        <v>0</v>
      </c>
      <c r="BH375" s="27">
        <f t="shared" si="309"/>
        <v>0</v>
      </c>
      <c r="BI375" s="27">
        <f t="shared" si="309"/>
        <v>0</v>
      </c>
      <c r="BJ375" s="27">
        <f t="shared" si="309"/>
        <v>0</v>
      </c>
      <c r="BK375" s="27">
        <f t="shared" si="309"/>
        <v>0</v>
      </c>
      <c r="BL375" s="27">
        <f t="shared" si="309"/>
        <v>0</v>
      </c>
      <c r="BM375" s="27">
        <f t="shared" si="309"/>
        <v>0</v>
      </c>
    </row>
    <row r="376" spans="2:65" x14ac:dyDescent="0.25">
      <c r="B376" t="str">
        <f t="shared" si="305"/>
        <v>ALTRE IMM.NI IMMATERIALI</v>
      </c>
      <c r="C376" s="58">
        <f t="shared" si="305"/>
        <v>0.25</v>
      </c>
      <c r="F376" s="27"/>
      <c r="G376" s="27"/>
      <c r="H376" s="27"/>
      <c r="I376" s="27"/>
      <c r="J376" s="27"/>
      <c r="K376" s="27"/>
      <c r="L376" s="27"/>
      <c r="M376" s="27"/>
      <c r="N376" s="27"/>
      <c r="O376" s="27"/>
      <c r="P376" s="27"/>
      <c r="Q376" s="27"/>
      <c r="R376" s="27"/>
      <c r="S376" s="27"/>
      <c r="T376" s="27"/>
      <c r="U376" s="27"/>
      <c r="V376" s="27"/>
      <c r="W376" s="27"/>
      <c r="X376" s="27"/>
      <c r="Y376" s="27"/>
      <c r="Z376" s="27"/>
      <c r="AA376" s="27"/>
      <c r="AB376" s="27">
        <f>+IF(AA383=$AB$10,0,1)*(SUM($AB$10)*$C376)/12</f>
        <v>0</v>
      </c>
      <c r="AC376" s="27">
        <f t="shared" ref="AC376:BM376" si="310">+IF(AB383=$AB$10,0,1)*(SUM($AB$10)*$C376)/12</f>
        <v>0</v>
      </c>
      <c r="AD376" s="27">
        <f t="shared" si="310"/>
        <v>0</v>
      </c>
      <c r="AE376" s="27">
        <f t="shared" si="310"/>
        <v>0</v>
      </c>
      <c r="AF376" s="27">
        <f t="shared" si="310"/>
        <v>0</v>
      </c>
      <c r="AG376" s="27">
        <f t="shared" si="310"/>
        <v>0</v>
      </c>
      <c r="AH376" s="27">
        <f t="shared" si="310"/>
        <v>0</v>
      </c>
      <c r="AI376" s="27">
        <f t="shared" si="310"/>
        <v>0</v>
      </c>
      <c r="AJ376" s="27">
        <f t="shared" si="310"/>
        <v>0</v>
      </c>
      <c r="AK376" s="27">
        <f t="shared" si="310"/>
        <v>0</v>
      </c>
      <c r="AL376" s="27">
        <f t="shared" si="310"/>
        <v>0</v>
      </c>
      <c r="AM376" s="27">
        <f t="shared" si="310"/>
        <v>0</v>
      </c>
      <c r="AN376" s="27">
        <f t="shared" si="310"/>
        <v>0</v>
      </c>
      <c r="AO376" s="27">
        <f t="shared" si="310"/>
        <v>0</v>
      </c>
      <c r="AP376" s="27">
        <f t="shared" si="310"/>
        <v>0</v>
      </c>
      <c r="AQ376" s="27">
        <f t="shared" si="310"/>
        <v>0</v>
      </c>
      <c r="AR376" s="27">
        <f t="shared" si="310"/>
        <v>0</v>
      </c>
      <c r="AS376" s="27">
        <f t="shared" si="310"/>
        <v>0</v>
      </c>
      <c r="AT376" s="27">
        <f t="shared" si="310"/>
        <v>0</v>
      </c>
      <c r="AU376" s="27">
        <f t="shared" si="310"/>
        <v>0</v>
      </c>
      <c r="AV376" s="27">
        <f t="shared" si="310"/>
        <v>0</v>
      </c>
      <c r="AW376" s="27">
        <f t="shared" si="310"/>
        <v>0</v>
      </c>
      <c r="AX376" s="27">
        <f t="shared" si="310"/>
        <v>0</v>
      </c>
      <c r="AY376" s="27">
        <f t="shared" si="310"/>
        <v>0</v>
      </c>
      <c r="AZ376" s="27">
        <f t="shared" si="310"/>
        <v>0</v>
      </c>
      <c r="BA376" s="27">
        <f t="shared" si="310"/>
        <v>0</v>
      </c>
      <c r="BB376" s="27">
        <f t="shared" si="310"/>
        <v>0</v>
      </c>
      <c r="BC376" s="27">
        <f t="shared" si="310"/>
        <v>0</v>
      </c>
      <c r="BD376" s="27">
        <f t="shared" si="310"/>
        <v>0</v>
      </c>
      <c r="BE376" s="27">
        <f t="shared" si="310"/>
        <v>0</v>
      </c>
      <c r="BF376" s="27">
        <f t="shared" si="310"/>
        <v>0</v>
      </c>
      <c r="BG376" s="27">
        <f t="shared" si="310"/>
        <v>0</v>
      </c>
      <c r="BH376" s="27">
        <f t="shared" si="310"/>
        <v>0</v>
      </c>
      <c r="BI376" s="27">
        <f t="shared" si="310"/>
        <v>0</v>
      </c>
      <c r="BJ376" s="27">
        <f t="shared" si="310"/>
        <v>0</v>
      </c>
      <c r="BK376" s="27">
        <f t="shared" si="310"/>
        <v>0</v>
      </c>
      <c r="BL376" s="27">
        <f t="shared" si="310"/>
        <v>0</v>
      </c>
      <c r="BM376" s="27">
        <f t="shared" si="310"/>
        <v>0</v>
      </c>
    </row>
    <row r="377" spans="2:65" ht="30" x14ac:dyDescent="0.25">
      <c r="C377" s="57"/>
      <c r="F377" s="57" t="s">
        <v>161</v>
      </c>
      <c r="G377" s="57" t="s">
        <v>161</v>
      </c>
      <c r="H377" s="57" t="s">
        <v>161</v>
      </c>
      <c r="I377" s="57" t="s">
        <v>161</v>
      </c>
      <c r="J377" s="57" t="s">
        <v>161</v>
      </c>
      <c r="K377" s="57" t="s">
        <v>161</v>
      </c>
      <c r="L377" s="57" t="s">
        <v>161</v>
      </c>
      <c r="M377" s="57" t="s">
        <v>161</v>
      </c>
      <c r="N377" s="57" t="s">
        <v>161</v>
      </c>
      <c r="O377" s="57" t="s">
        <v>161</v>
      </c>
      <c r="P377" s="57" t="s">
        <v>161</v>
      </c>
      <c r="Q377" s="57" t="s">
        <v>161</v>
      </c>
      <c r="R377" s="57" t="s">
        <v>161</v>
      </c>
      <c r="S377" s="57" t="s">
        <v>161</v>
      </c>
      <c r="T377" s="57" t="s">
        <v>161</v>
      </c>
      <c r="U377" s="57" t="s">
        <v>161</v>
      </c>
      <c r="V377" s="57" t="s">
        <v>161</v>
      </c>
      <c r="W377" s="57" t="s">
        <v>161</v>
      </c>
      <c r="X377" s="57" t="s">
        <v>161</v>
      </c>
      <c r="Y377" s="57" t="s">
        <v>161</v>
      </c>
      <c r="Z377" s="57" t="s">
        <v>161</v>
      </c>
      <c r="AA377" s="57" t="s">
        <v>161</v>
      </c>
      <c r="AB377" s="57" t="s">
        <v>161</v>
      </c>
      <c r="AC377" s="57" t="s">
        <v>161</v>
      </c>
      <c r="AD377" s="57" t="s">
        <v>161</v>
      </c>
      <c r="AE377" s="57" t="s">
        <v>161</v>
      </c>
      <c r="AF377" s="57" t="s">
        <v>161</v>
      </c>
      <c r="AG377" s="57" t="s">
        <v>161</v>
      </c>
      <c r="AH377" s="57" t="s">
        <v>161</v>
      </c>
      <c r="AI377" s="57" t="s">
        <v>161</v>
      </c>
      <c r="AJ377" s="57" t="s">
        <v>161</v>
      </c>
      <c r="AK377" s="57" t="s">
        <v>161</v>
      </c>
      <c r="AL377" s="57" t="s">
        <v>161</v>
      </c>
      <c r="AM377" s="57" t="s">
        <v>161</v>
      </c>
      <c r="AN377" s="57" t="s">
        <v>161</v>
      </c>
      <c r="AO377" s="57" t="s">
        <v>161</v>
      </c>
      <c r="AP377" s="57" t="s">
        <v>161</v>
      </c>
      <c r="AQ377" s="57" t="s">
        <v>161</v>
      </c>
      <c r="AR377" s="57" t="s">
        <v>161</v>
      </c>
      <c r="AS377" s="57" t="s">
        <v>161</v>
      </c>
      <c r="AT377" s="57" t="s">
        <v>161</v>
      </c>
      <c r="AU377" s="57" t="s">
        <v>161</v>
      </c>
      <c r="AV377" s="57" t="s">
        <v>161</v>
      </c>
      <c r="AW377" s="57" t="s">
        <v>161</v>
      </c>
      <c r="AX377" s="57" t="s">
        <v>161</v>
      </c>
      <c r="AY377" s="57" t="s">
        <v>161</v>
      </c>
      <c r="AZ377" s="57" t="s">
        <v>161</v>
      </c>
      <c r="BA377" s="57" t="s">
        <v>161</v>
      </c>
      <c r="BB377" s="57" t="s">
        <v>161</v>
      </c>
      <c r="BC377" s="57" t="s">
        <v>161</v>
      </c>
      <c r="BD377" s="57" t="s">
        <v>161</v>
      </c>
      <c r="BE377" s="57" t="s">
        <v>161</v>
      </c>
      <c r="BF377" s="57" t="s">
        <v>161</v>
      </c>
      <c r="BG377" s="57" t="s">
        <v>161</v>
      </c>
      <c r="BH377" s="57" t="s">
        <v>161</v>
      </c>
      <c r="BI377" s="57" t="s">
        <v>161</v>
      </c>
      <c r="BJ377" s="57" t="s">
        <v>161</v>
      </c>
      <c r="BK377" s="57" t="s">
        <v>161</v>
      </c>
      <c r="BL377" s="57" t="s">
        <v>161</v>
      </c>
      <c r="BM377" s="57" t="s">
        <v>161</v>
      </c>
    </row>
    <row r="378" spans="2:65" x14ac:dyDescent="0.25">
      <c r="B378" t="str">
        <f>+B371</f>
        <v>FABBRICATI</v>
      </c>
      <c r="C378" s="58"/>
      <c r="F378" s="27"/>
      <c r="G378" s="27"/>
      <c r="H378" s="27"/>
      <c r="I378" s="27"/>
      <c r="J378" s="27"/>
      <c r="K378" s="27"/>
      <c r="L378" s="27"/>
      <c r="M378" s="27"/>
      <c r="N378" s="27"/>
      <c r="O378" s="27"/>
      <c r="P378" s="27"/>
      <c r="Q378" s="27"/>
      <c r="R378" s="27"/>
      <c r="S378" s="27"/>
      <c r="T378" s="27"/>
      <c r="U378" s="27"/>
      <c r="V378" s="27"/>
      <c r="W378" s="27"/>
      <c r="X378" s="27"/>
      <c r="Y378" s="27"/>
      <c r="Z378" s="27"/>
      <c r="AA378" s="27"/>
      <c r="AB378" s="27">
        <f t="shared" ref="AB378:BM383" si="311">+AA378+AB371</f>
        <v>0</v>
      </c>
      <c r="AC378" s="27">
        <f t="shared" si="311"/>
        <v>0</v>
      </c>
      <c r="AD378" s="27">
        <f t="shared" si="311"/>
        <v>0</v>
      </c>
      <c r="AE378" s="27">
        <f t="shared" si="311"/>
        <v>0</v>
      </c>
      <c r="AF378" s="27">
        <f t="shared" si="311"/>
        <v>0</v>
      </c>
      <c r="AG378" s="27">
        <f t="shared" si="311"/>
        <v>0</v>
      </c>
      <c r="AH378" s="27">
        <f t="shared" si="311"/>
        <v>0</v>
      </c>
      <c r="AI378" s="27">
        <f t="shared" si="311"/>
        <v>0</v>
      </c>
      <c r="AJ378" s="27">
        <f t="shared" si="311"/>
        <v>0</v>
      </c>
      <c r="AK378" s="27">
        <f t="shared" si="311"/>
        <v>0</v>
      </c>
      <c r="AL378" s="27">
        <f t="shared" si="311"/>
        <v>0</v>
      </c>
      <c r="AM378" s="27">
        <f t="shared" si="311"/>
        <v>0</v>
      </c>
      <c r="AN378" s="27">
        <f t="shared" si="311"/>
        <v>0</v>
      </c>
      <c r="AO378" s="27">
        <f t="shared" si="311"/>
        <v>0</v>
      </c>
      <c r="AP378" s="27">
        <f t="shared" si="311"/>
        <v>0</v>
      </c>
      <c r="AQ378" s="27">
        <f t="shared" si="311"/>
        <v>0</v>
      </c>
      <c r="AR378" s="27">
        <f t="shared" si="311"/>
        <v>0</v>
      </c>
      <c r="AS378" s="27">
        <f t="shared" si="311"/>
        <v>0</v>
      </c>
      <c r="AT378" s="27">
        <f t="shared" si="311"/>
        <v>0</v>
      </c>
      <c r="AU378" s="27">
        <f t="shared" si="311"/>
        <v>0</v>
      </c>
      <c r="AV378" s="27">
        <f t="shared" si="311"/>
        <v>0</v>
      </c>
      <c r="AW378" s="27">
        <f t="shared" si="311"/>
        <v>0</v>
      </c>
      <c r="AX378" s="27">
        <f t="shared" si="311"/>
        <v>0</v>
      </c>
      <c r="AY378" s="27">
        <f t="shared" si="311"/>
        <v>0</v>
      </c>
      <c r="AZ378" s="27">
        <f t="shared" si="311"/>
        <v>0</v>
      </c>
      <c r="BA378" s="27">
        <f t="shared" si="311"/>
        <v>0</v>
      </c>
      <c r="BB378" s="27">
        <f t="shared" si="311"/>
        <v>0</v>
      </c>
      <c r="BC378" s="27">
        <f t="shared" si="311"/>
        <v>0</v>
      </c>
      <c r="BD378" s="27">
        <f t="shared" si="311"/>
        <v>0</v>
      </c>
      <c r="BE378" s="27">
        <f t="shared" si="311"/>
        <v>0</v>
      </c>
      <c r="BF378" s="27">
        <f t="shared" si="311"/>
        <v>0</v>
      </c>
      <c r="BG378" s="27">
        <f t="shared" si="311"/>
        <v>0</v>
      </c>
      <c r="BH378" s="27">
        <f t="shared" si="311"/>
        <v>0</v>
      </c>
      <c r="BI378" s="27">
        <f t="shared" si="311"/>
        <v>0</v>
      </c>
      <c r="BJ378" s="27">
        <f t="shared" si="311"/>
        <v>0</v>
      </c>
      <c r="BK378" s="27">
        <f t="shared" si="311"/>
        <v>0</v>
      </c>
      <c r="BL378" s="27">
        <f t="shared" si="311"/>
        <v>0</v>
      </c>
      <c r="BM378" s="27">
        <f t="shared" si="311"/>
        <v>0</v>
      </c>
    </row>
    <row r="379" spans="2:65" x14ac:dyDescent="0.25">
      <c r="B379" t="str">
        <f t="shared" ref="B379:B382" si="312">+B372</f>
        <v>IMPIANTI E MACCHINARI</v>
      </c>
      <c r="C379" s="58"/>
      <c r="F379" s="27"/>
      <c r="G379" s="27"/>
      <c r="H379" s="27"/>
      <c r="I379" s="27"/>
      <c r="J379" s="27"/>
      <c r="K379" s="27"/>
      <c r="L379" s="27"/>
      <c r="M379" s="27"/>
      <c r="N379" s="27"/>
      <c r="O379" s="27"/>
      <c r="P379" s="27"/>
      <c r="Q379" s="27"/>
      <c r="R379" s="27"/>
      <c r="S379" s="27"/>
      <c r="T379" s="27"/>
      <c r="U379" s="27"/>
      <c r="V379" s="27"/>
      <c r="W379" s="27"/>
      <c r="X379" s="27"/>
      <c r="Y379" s="27"/>
      <c r="Z379" s="27"/>
      <c r="AA379" s="27"/>
      <c r="AB379" s="27">
        <f t="shared" si="311"/>
        <v>0</v>
      </c>
      <c r="AC379" s="27">
        <f t="shared" si="311"/>
        <v>0</v>
      </c>
      <c r="AD379" s="27">
        <f t="shared" si="311"/>
        <v>0</v>
      </c>
      <c r="AE379" s="27">
        <f t="shared" si="311"/>
        <v>0</v>
      </c>
      <c r="AF379" s="27">
        <f t="shared" si="311"/>
        <v>0</v>
      </c>
      <c r="AG379" s="27">
        <f t="shared" si="311"/>
        <v>0</v>
      </c>
      <c r="AH379" s="27">
        <f t="shared" si="311"/>
        <v>0</v>
      </c>
      <c r="AI379" s="27">
        <f t="shared" si="311"/>
        <v>0</v>
      </c>
      <c r="AJ379" s="27">
        <f t="shared" si="311"/>
        <v>0</v>
      </c>
      <c r="AK379" s="27">
        <f t="shared" si="311"/>
        <v>0</v>
      </c>
      <c r="AL379" s="27">
        <f t="shared" si="311"/>
        <v>0</v>
      </c>
      <c r="AM379" s="27">
        <f t="shared" si="311"/>
        <v>0</v>
      </c>
      <c r="AN379" s="27">
        <f t="shared" si="311"/>
        <v>0</v>
      </c>
      <c r="AO379" s="27">
        <f t="shared" si="311"/>
        <v>0</v>
      </c>
      <c r="AP379" s="27">
        <f t="shared" si="311"/>
        <v>0</v>
      </c>
      <c r="AQ379" s="27">
        <f t="shared" si="311"/>
        <v>0</v>
      </c>
      <c r="AR379" s="27">
        <f t="shared" si="311"/>
        <v>0</v>
      </c>
      <c r="AS379" s="27">
        <f t="shared" si="311"/>
        <v>0</v>
      </c>
      <c r="AT379" s="27">
        <f t="shared" si="311"/>
        <v>0</v>
      </c>
      <c r="AU379" s="27">
        <f t="shared" si="311"/>
        <v>0</v>
      </c>
      <c r="AV379" s="27">
        <f t="shared" si="311"/>
        <v>0</v>
      </c>
      <c r="AW379" s="27">
        <f t="shared" si="311"/>
        <v>0</v>
      </c>
      <c r="AX379" s="27">
        <f t="shared" si="311"/>
        <v>0</v>
      </c>
      <c r="AY379" s="27">
        <f t="shared" si="311"/>
        <v>0</v>
      </c>
      <c r="AZ379" s="27">
        <f t="shared" si="311"/>
        <v>0</v>
      </c>
      <c r="BA379" s="27">
        <f t="shared" si="311"/>
        <v>0</v>
      </c>
      <c r="BB379" s="27">
        <f t="shared" si="311"/>
        <v>0</v>
      </c>
      <c r="BC379" s="27">
        <f t="shared" si="311"/>
        <v>0</v>
      </c>
      <c r="BD379" s="27">
        <f t="shared" si="311"/>
        <v>0</v>
      </c>
      <c r="BE379" s="27">
        <f t="shared" si="311"/>
        <v>0</v>
      </c>
      <c r="BF379" s="27">
        <f t="shared" si="311"/>
        <v>0</v>
      </c>
      <c r="BG379" s="27">
        <f t="shared" si="311"/>
        <v>0</v>
      </c>
      <c r="BH379" s="27">
        <f t="shared" si="311"/>
        <v>0</v>
      </c>
      <c r="BI379" s="27">
        <f t="shared" si="311"/>
        <v>0</v>
      </c>
      <c r="BJ379" s="27">
        <f t="shared" si="311"/>
        <v>0</v>
      </c>
      <c r="BK379" s="27">
        <f t="shared" si="311"/>
        <v>0</v>
      </c>
      <c r="BL379" s="27">
        <f t="shared" si="311"/>
        <v>0</v>
      </c>
      <c r="BM379" s="27">
        <f t="shared" si="311"/>
        <v>0</v>
      </c>
    </row>
    <row r="380" spans="2:65" x14ac:dyDescent="0.25">
      <c r="B380" t="str">
        <f t="shared" si="312"/>
        <v>ATTREZZATURE IND.LI E COMM.LI</v>
      </c>
      <c r="C380" s="58"/>
      <c r="F380" s="27"/>
      <c r="G380" s="27"/>
      <c r="H380" s="27"/>
      <c r="I380" s="27"/>
      <c r="J380" s="27"/>
      <c r="K380" s="27"/>
      <c r="L380" s="27"/>
      <c r="M380" s="27"/>
      <c r="N380" s="27"/>
      <c r="O380" s="27"/>
      <c r="P380" s="27"/>
      <c r="Q380" s="27"/>
      <c r="R380" s="27"/>
      <c r="S380" s="27"/>
      <c r="T380" s="27"/>
      <c r="U380" s="27"/>
      <c r="V380" s="27"/>
      <c r="W380" s="27"/>
      <c r="X380" s="27"/>
      <c r="Y380" s="27"/>
      <c r="Z380" s="27"/>
      <c r="AA380" s="27"/>
      <c r="AB380" s="27">
        <f t="shared" si="311"/>
        <v>0</v>
      </c>
      <c r="AC380" s="27">
        <f t="shared" si="311"/>
        <v>0</v>
      </c>
      <c r="AD380" s="27">
        <f t="shared" si="311"/>
        <v>0</v>
      </c>
      <c r="AE380" s="27">
        <f t="shared" si="311"/>
        <v>0</v>
      </c>
      <c r="AF380" s="27">
        <f t="shared" si="311"/>
        <v>0</v>
      </c>
      <c r="AG380" s="27">
        <f t="shared" si="311"/>
        <v>0</v>
      </c>
      <c r="AH380" s="27">
        <f t="shared" si="311"/>
        <v>0</v>
      </c>
      <c r="AI380" s="27">
        <f t="shared" si="311"/>
        <v>0</v>
      </c>
      <c r="AJ380" s="27">
        <f t="shared" si="311"/>
        <v>0</v>
      </c>
      <c r="AK380" s="27">
        <f t="shared" si="311"/>
        <v>0</v>
      </c>
      <c r="AL380" s="27">
        <f t="shared" si="311"/>
        <v>0</v>
      </c>
      <c r="AM380" s="27">
        <f t="shared" si="311"/>
        <v>0</v>
      </c>
      <c r="AN380" s="27">
        <f t="shared" si="311"/>
        <v>0</v>
      </c>
      <c r="AO380" s="27">
        <f t="shared" si="311"/>
        <v>0</v>
      </c>
      <c r="AP380" s="27">
        <f t="shared" si="311"/>
        <v>0</v>
      </c>
      <c r="AQ380" s="27">
        <f t="shared" si="311"/>
        <v>0</v>
      </c>
      <c r="AR380" s="27">
        <f t="shared" si="311"/>
        <v>0</v>
      </c>
      <c r="AS380" s="27">
        <f t="shared" si="311"/>
        <v>0</v>
      </c>
      <c r="AT380" s="27">
        <f t="shared" si="311"/>
        <v>0</v>
      </c>
      <c r="AU380" s="27">
        <f t="shared" si="311"/>
        <v>0</v>
      </c>
      <c r="AV380" s="27">
        <f t="shared" si="311"/>
        <v>0</v>
      </c>
      <c r="AW380" s="27">
        <f t="shared" si="311"/>
        <v>0</v>
      </c>
      <c r="AX380" s="27">
        <f t="shared" si="311"/>
        <v>0</v>
      </c>
      <c r="AY380" s="27">
        <f t="shared" si="311"/>
        <v>0</v>
      </c>
      <c r="AZ380" s="27">
        <f t="shared" si="311"/>
        <v>0</v>
      </c>
      <c r="BA380" s="27">
        <f t="shared" si="311"/>
        <v>0</v>
      </c>
      <c r="BB380" s="27">
        <f t="shared" si="311"/>
        <v>0</v>
      </c>
      <c r="BC380" s="27">
        <f t="shared" si="311"/>
        <v>0</v>
      </c>
      <c r="BD380" s="27">
        <f t="shared" si="311"/>
        <v>0</v>
      </c>
      <c r="BE380" s="27">
        <f t="shared" si="311"/>
        <v>0</v>
      </c>
      <c r="BF380" s="27">
        <f t="shared" si="311"/>
        <v>0</v>
      </c>
      <c r="BG380" s="27">
        <f t="shared" si="311"/>
        <v>0</v>
      </c>
      <c r="BH380" s="27">
        <f t="shared" si="311"/>
        <v>0</v>
      </c>
      <c r="BI380" s="27">
        <f t="shared" si="311"/>
        <v>0</v>
      </c>
      <c r="BJ380" s="27">
        <f t="shared" si="311"/>
        <v>0</v>
      </c>
      <c r="BK380" s="27">
        <f t="shared" si="311"/>
        <v>0</v>
      </c>
      <c r="BL380" s="27">
        <f t="shared" si="311"/>
        <v>0</v>
      </c>
      <c r="BM380" s="27">
        <f t="shared" si="311"/>
        <v>0</v>
      </c>
    </row>
    <row r="381" spans="2:65" x14ac:dyDescent="0.25">
      <c r="B381" t="str">
        <f t="shared" si="312"/>
        <v>COSTI D'IMPIANTO E AMPLIAMENTO</v>
      </c>
      <c r="C381" s="58"/>
      <c r="F381" s="27"/>
      <c r="G381" s="27"/>
      <c r="H381" s="27"/>
      <c r="I381" s="27"/>
      <c r="J381" s="27"/>
      <c r="K381" s="27"/>
      <c r="L381" s="27"/>
      <c r="M381" s="27"/>
      <c r="N381" s="27"/>
      <c r="O381" s="27"/>
      <c r="P381" s="27"/>
      <c r="Q381" s="27"/>
      <c r="R381" s="27"/>
      <c r="S381" s="27"/>
      <c r="T381" s="27"/>
      <c r="U381" s="27"/>
      <c r="V381" s="27"/>
      <c r="W381" s="27"/>
      <c r="X381" s="27"/>
      <c r="Y381" s="27"/>
      <c r="Z381" s="27"/>
      <c r="AA381" s="27"/>
      <c r="AB381" s="27">
        <f t="shared" si="311"/>
        <v>0</v>
      </c>
      <c r="AC381" s="27">
        <f t="shared" si="311"/>
        <v>0</v>
      </c>
      <c r="AD381" s="27">
        <f t="shared" si="311"/>
        <v>0</v>
      </c>
      <c r="AE381" s="27">
        <f t="shared" si="311"/>
        <v>0</v>
      </c>
      <c r="AF381" s="27">
        <f t="shared" si="311"/>
        <v>0</v>
      </c>
      <c r="AG381" s="27">
        <f t="shared" si="311"/>
        <v>0</v>
      </c>
      <c r="AH381" s="27">
        <f t="shared" si="311"/>
        <v>0</v>
      </c>
      <c r="AI381" s="27">
        <f t="shared" si="311"/>
        <v>0</v>
      </c>
      <c r="AJ381" s="27">
        <f t="shared" si="311"/>
        <v>0</v>
      </c>
      <c r="AK381" s="27">
        <f t="shared" si="311"/>
        <v>0</v>
      </c>
      <c r="AL381" s="27">
        <f t="shared" si="311"/>
        <v>0</v>
      </c>
      <c r="AM381" s="27">
        <f t="shared" si="311"/>
        <v>0</v>
      </c>
      <c r="AN381" s="27">
        <f t="shared" si="311"/>
        <v>0</v>
      </c>
      <c r="AO381" s="27">
        <f t="shared" si="311"/>
        <v>0</v>
      </c>
      <c r="AP381" s="27">
        <f t="shared" si="311"/>
        <v>0</v>
      </c>
      <c r="AQ381" s="27">
        <f t="shared" si="311"/>
        <v>0</v>
      </c>
      <c r="AR381" s="27">
        <f t="shared" si="311"/>
        <v>0</v>
      </c>
      <c r="AS381" s="27">
        <f t="shared" si="311"/>
        <v>0</v>
      </c>
      <c r="AT381" s="27">
        <f t="shared" si="311"/>
        <v>0</v>
      </c>
      <c r="AU381" s="27">
        <f t="shared" si="311"/>
        <v>0</v>
      </c>
      <c r="AV381" s="27">
        <f t="shared" si="311"/>
        <v>0</v>
      </c>
      <c r="AW381" s="27">
        <f t="shared" si="311"/>
        <v>0</v>
      </c>
      <c r="AX381" s="27">
        <f t="shared" si="311"/>
        <v>0</v>
      </c>
      <c r="AY381" s="27">
        <f t="shared" si="311"/>
        <v>0</v>
      </c>
      <c r="AZ381" s="27">
        <f t="shared" si="311"/>
        <v>0</v>
      </c>
      <c r="BA381" s="27">
        <f t="shared" si="311"/>
        <v>0</v>
      </c>
      <c r="BB381" s="27">
        <f t="shared" si="311"/>
        <v>0</v>
      </c>
      <c r="BC381" s="27">
        <f t="shared" si="311"/>
        <v>0</v>
      </c>
      <c r="BD381" s="27">
        <f t="shared" si="311"/>
        <v>0</v>
      </c>
      <c r="BE381" s="27">
        <f t="shared" si="311"/>
        <v>0</v>
      </c>
      <c r="BF381" s="27">
        <f t="shared" si="311"/>
        <v>0</v>
      </c>
      <c r="BG381" s="27">
        <f t="shared" si="311"/>
        <v>0</v>
      </c>
      <c r="BH381" s="27">
        <f t="shared" si="311"/>
        <v>0</v>
      </c>
      <c r="BI381" s="27">
        <f t="shared" si="311"/>
        <v>0</v>
      </c>
      <c r="BJ381" s="27">
        <f t="shared" si="311"/>
        <v>0</v>
      </c>
      <c r="BK381" s="27">
        <f t="shared" si="311"/>
        <v>0</v>
      </c>
      <c r="BL381" s="27">
        <f t="shared" si="311"/>
        <v>0</v>
      </c>
      <c r="BM381" s="27">
        <f t="shared" si="311"/>
        <v>0</v>
      </c>
    </row>
    <row r="382" spans="2:65" x14ac:dyDescent="0.25">
      <c r="B382" t="str">
        <f t="shared" si="312"/>
        <v>FEE D'INGRESSO</v>
      </c>
      <c r="C382" s="58"/>
      <c r="F382" s="27"/>
      <c r="G382" s="27"/>
      <c r="H382" s="27"/>
      <c r="I382" s="27"/>
      <c r="J382" s="27"/>
      <c r="K382" s="27"/>
      <c r="L382" s="27"/>
      <c r="M382" s="27"/>
      <c r="N382" s="27"/>
      <c r="O382" s="27"/>
      <c r="P382" s="27"/>
      <c r="Q382" s="27"/>
      <c r="R382" s="27"/>
      <c r="S382" s="27"/>
      <c r="T382" s="27"/>
      <c r="U382" s="27"/>
      <c r="V382" s="27"/>
      <c r="W382" s="27"/>
      <c r="X382" s="27"/>
      <c r="Y382" s="27"/>
      <c r="Z382" s="27"/>
      <c r="AA382" s="27"/>
      <c r="AB382" s="27">
        <f t="shared" si="311"/>
        <v>0</v>
      </c>
      <c r="AC382" s="27">
        <f t="shared" si="311"/>
        <v>0</v>
      </c>
      <c r="AD382" s="27">
        <f t="shared" si="311"/>
        <v>0</v>
      </c>
      <c r="AE382" s="27">
        <f t="shared" si="311"/>
        <v>0</v>
      </c>
      <c r="AF382" s="27">
        <f t="shared" si="311"/>
        <v>0</v>
      </c>
      <c r="AG382" s="27">
        <f t="shared" si="311"/>
        <v>0</v>
      </c>
      <c r="AH382" s="27">
        <f t="shared" si="311"/>
        <v>0</v>
      </c>
      <c r="AI382" s="27">
        <f t="shared" si="311"/>
        <v>0</v>
      </c>
      <c r="AJ382" s="27">
        <f t="shared" si="311"/>
        <v>0</v>
      </c>
      <c r="AK382" s="27">
        <f t="shared" si="311"/>
        <v>0</v>
      </c>
      <c r="AL382" s="27">
        <f t="shared" si="311"/>
        <v>0</v>
      </c>
      <c r="AM382" s="27">
        <f t="shared" si="311"/>
        <v>0</v>
      </c>
      <c r="AN382" s="27">
        <f t="shared" si="311"/>
        <v>0</v>
      </c>
      <c r="AO382" s="27">
        <f t="shared" si="311"/>
        <v>0</v>
      </c>
      <c r="AP382" s="27">
        <f t="shared" si="311"/>
        <v>0</v>
      </c>
      <c r="AQ382" s="27">
        <f t="shared" si="311"/>
        <v>0</v>
      </c>
      <c r="AR382" s="27">
        <f t="shared" si="311"/>
        <v>0</v>
      </c>
      <c r="AS382" s="27">
        <f t="shared" si="311"/>
        <v>0</v>
      </c>
      <c r="AT382" s="27">
        <f t="shared" si="311"/>
        <v>0</v>
      </c>
      <c r="AU382" s="27">
        <f t="shared" si="311"/>
        <v>0</v>
      </c>
      <c r="AV382" s="27">
        <f t="shared" si="311"/>
        <v>0</v>
      </c>
      <c r="AW382" s="27">
        <f t="shared" si="311"/>
        <v>0</v>
      </c>
      <c r="AX382" s="27">
        <f t="shared" si="311"/>
        <v>0</v>
      </c>
      <c r="AY382" s="27">
        <f t="shared" si="311"/>
        <v>0</v>
      </c>
      <c r="AZ382" s="27">
        <f t="shared" si="311"/>
        <v>0</v>
      </c>
      <c r="BA382" s="27">
        <f t="shared" si="311"/>
        <v>0</v>
      </c>
      <c r="BB382" s="27">
        <f t="shared" si="311"/>
        <v>0</v>
      </c>
      <c r="BC382" s="27">
        <f t="shared" si="311"/>
        <v>0</v>
      </c>
      <c r="BD382" s="27">
        <f t="shared" si="311"/>
        <v>0</v>
      </c>
      <c r="BE382" s="27">
        <f t="shared" si="311"/>
        <v>0</v>
      </c>
      <c r="BF382" s="27">
        <f t="shared" si="311"/>
        <v>0</v>
      </c>
      <c r="BG382" s="27">
        <f t="shared" si="311"/>
        <v>0</v>
      </c>
      <c r="BH382" s="27">
        <f t="shared" si="311"/>
        <v>0</v>
      </c>
      <c r="BI382" s="27">
        <f t="shared" si="311"/>
        <v>0</v>
      </c>
      <c r="BJ382" s="27">
        <f t="shared" si="311"/>
        <v>0</v>
      </c>
      <c r="BK382" s="27">
        <f t="shared" si="311"/>
        <v>0</v>
      </c>
      <c r="BL382" s="27">
        <f t="shared" si="311"/>
        <v>0</v>
      </c>
      <c r="BM382" s="27">
        <f t="shared" si="311"/>
        <v>0</v>
      </c>
    </row>
    <row r="383" spans="2:65" x14ac:dyDescent="0.25">
      <c r="B383" t="str">
        <f>+B376</f>
        <v>ALTRE IMM.NI IMMATERIALI</v>
      </c>
      <c r="C383" s="58"/>
      <c r="F383" s="27"/>
      <c r="G383" s="27"/>
      <c r="H383" s="27"/>
      <c r="I383" s="27"/>
      <c r="J383" s="27"/>
      <c r="K383" s="27"/>
      <c r="L383" s="27"/>
      <c r="M383" s="27"/>
      <c r="N383" s="27"/>
      <c r="O383" s="27"/>
      <c r="P383" s="27"/>
      <c r="Q383" s="27"/>
      <c r="R383" s="27"/>
      <c r="S383" s="27"/>
      <c r="T383" s="27"/>
      <c r="U383" s="27"/>
      <c r="V383" s="27"/>
      <c r="W383" s="27"/>
      <c r="X383" s="27"/>
      <c r="Y383" s="27"/>
      <c r="Z383" s="27"/>
      <c r="AA383" s="27"/>
      <c r="AB383" s="27">
        <f t="shared" si="311"/>
        <v>0</v>
      </c>
      <c r="AC383" s="27">
        <f t="shared" si="311"/>
        <v>0</v>
      </c>
      <c r="AD383" s="27">
        <f t="shared" si="311"/>
        <v>0</v>
      </c>
      <c r="AE383" s="27">
        <f t="shared" si="311"/>
        <v>0</v>
      </c>
      <c r="AF383" s="27">
        <f t="shared" si="311"/>
        <v>0</v>
      </c>
      <c r="AG383" s="27">
        <f t="shared" si="311"/>
        <v>0</v>
      </c>
      <c r="AH383" s="27">
        <f t="shared" si="311"/>
        <v>0</v>
      </c>
      <c r="AI383" s="27">
        <f t="shared" si="311"/>
        <v>0</v>
      </c>
      <c r="AJ383" s="27">
        <f t="shared" si="311"/>
        <v>0</v>
      </c>
      <c r="AK383" s="27">
        <f t="shared" si="311"/>
        <v>0</v>
      </c>
      <c r="AL383" s="27">
        <f t="shared" si="311"/>
        <v>0</v>
      </c>
      <c r="AM383" s="27">
        <f t="shared" si="311"/>
        <v>0</v>
      </c>
      <c r="AN383" s="27">
        <f t="shared" si="311"/>
        <v>0</v>
      </c>
      <c r="AO383" s="27">
        <f t="shared" si="311"/>
        <v>0</v>
      </c>
      <c r="AP383" s="27">
        <f t="shared" si="311"/>
        <v>0</v>
      </c>
      <c r="AQ383" s="27">
        <f t="shared" si="311"/>
        <v>0</v>
      </c>
      <c r="AR383" s="27">
        <f t="shared" si="311"/>
        <v>0</v>
      </c>
      <c r="AS383" s="27">
        <f t="shared" si="311"/>
        <v>0</v>
      </c>
      <c r="AT383" s="27">
        <f t="shared" si="311"/>
        <v>0</v>
      </c>
      <c r="AU383" s="27">
        <f t="shared" si="311"/>
        <v>0</v>
      </c>
      <c r="AV383" s="27">
        <f t="shared" si="311"/>
        <v>0</v>
      </c>
      <c r="AW383" s="27">
        <f t="shared" si="311"/>
        <v>0</v>
      </c>
      <c r="AX383" s="27">
        <f t="shared" si="311"/>
        <v>0</v>
      </c>
      <c r="AY383" s="27">
        <f t="shared" si="311"/>
        <v>0</v>
      </c>
      <c r="AZ383" s="27">
        <f t="shared" si="311"/>
        <v>0</v>
      </c>
      <c r="BA383" s="27">
        <f t="shared" si="311"/>
        <v>0</v>
      </c>
      <c r="BB383" s="27">
        <f t="shared" si="311"/>
        <v>0</v>
      </c>
      <c r="BC383" s="27">
        <f t="shared" si="311"/>
        <v>0</v>
      </c>
      <c r="BD383" s="27">
        <f t="shared" si="311"/>
        <v>0</v>
      </c>
      <c r="BE383" s="27">
        <f t="shared" si="311"/>
        <v>0</v>
      </c>
      <c r="BF383" s="27">
        <f t="shared" si="311"/>
        <v>0</v>
      </c>
      <c r="BG383" s="27">
        <f t="shared" si="311"/>
        <v>0</v>
      </c>
      <c r="BH383" s="27">
        <f t="shared" si="311"/>
        <v>0</v>
      </c>
      <c r="BI383" s="27">
        <f t="shared" si="311"/>
        <v>0</v>
      </c>
      <c r="BJ383" s="27">
        <f t="shared" si="311"/>
        <v>0</v>
      </c>
      <c r="BK383" s="27">
        <f t="shared" si="311"/>
        <v>0</v>
      </c>
      <c r="BL383" s="27">
        <f t="shared" si="311"/>
        <v>0</v>
      </c>
      <c r="BM383" s="27">
        <f t="shared" si="311"/>
        <v>0</v>
      </c>
    </row>
    <row r="385" spans="2:65" ht="30" x14ac:dyDescent="0.25">
      <c r="C385" s="57" t="s">
        <v>159</v>
      </c>
      <c r="F385" s="57" t="s">
        <v>160</v>
      </c>
      <c r="G385" s="57" t="s">
        <v>160</v>
      </c>
      <c r="H385" s="57" t="s">
        <v>160</v>
      </c>
      <c r="I385" s="57" t="s">
        <v>160</v>
      </c>
      <c r="J385" s="57" t="s">
        <v>160</v>
      </c>
      <c r="K385" s="57" t="s">
        <v>160</v>
      </c>
      <c r="L385" s="57" t="s">
        <v>160</v>
      </c>
      <c r="M385" s="57" t="s">
        <v>160</v>
      </c>
      <c r="N385" s="57" t="s">
        <v>160</v>
      </c>
      <c r="O385" s="57" t="s">
        <v>160</v>
      </c>
      <c r="P385" s="57" t="s">
        <v>160</v>
      </c>
      <c r="Q385" s="57" t="s">
        <v>160</v>
      </c>
      <c r="R385" s="57" t="s">
        <v>160</v>
      </c>
      <c r="S385" s="57" t="s">
        <v>160</v>
      </c>
      <c r="T385" s="57" t="s">
        <v>160</v>
      </c>
      <c r="U385" s="57" t="s">
        <v>160</v>
      </c>
      <c r="V385" s="57" t="s">
        <v>160</v>
      </c>
      <c r="W385" s="57" t="s">
        <v>160</v>
      </c>
      <c r="X385" s="57" t="s">
        <v>160</v>
      </c>
      <c r="Y385" s="57" t="s">
        <v>160</v>
      </c>
      <c r="Z385" s="57" t="s">
        <v>160</v>
      </c>
      <c r="AA385" s="57" t="s">
        <v>160</v>
      </c>
      <c r="AB385" s="57" t="s">
        <v>160</v>
      </c>
      <c r="AC385" s="57" t="s">
        <v>160</v>
      </c>
      <c r="AD385" s="57" t="s">
        <v>160</v>
      </c>
      <c r="AE385" s="57" t="s">
        <v>160</v>
      </c>
      <c r="AF385" s="57" t="s">
        <v>160</v>
      </c>
      <c r="AG385" s="57" t="s">
        <v>160</v>
      </c>
      <c r="AH385" s="57" t="s">
        <v>160</v>
      </c>
      <c r="AI385" s="57" t="s">
        <v>160</v>
      </c>
      <c r="AJ385" s="57" t="s">
        <v>160</v>
      </c>
      <c r="AK385" s="57" t="s">
        <v>160</v>
      </c>
      <c r="AL385" s="57" t="s">
        <v>160</v>
      </c>
      <c r="AM385" s="57" t="s">
        <v>160</v>
      </c>
      <c r="AN385" s="57" t="s">
        <v>160</v>
      </c>
      <c r="AO385" s="57" t="s">
        <v>160</v>
      </c>
      <c r="AP385" s="57" t="s">
        <v>160</v>
      </c>
      <c r="AQ385" s="57" t="s">
        <v>160</v>
      </c>
      <c r="AR385" s="57" t="s">
        <v>160</v>
      </c>
      <c r="AS385" s="57" t="s">
        <v>160</v>
      </c>
      <c r="AT385" s="57" t="s">
        <v>160</v>
      </c>
      <c r="AU385" s="57" t="s">
        <v>160</v>
      </c>
      <c r="AV385" s="57" t="s">
        <v>160</v>
      </c>
      <c r="AW385" s="57" t="s">
        <v>160</v>
      </c>
      <c r="AX385" s="57" t="s">
        <v>160</v>
      </c>
      <c r="AY385" s="57" t="s">
        <v>160</v>
      </c>
      <c r="AZ385" s="57" t="s">
        <v>160</v>
      </c>
      <c r="BA385" s="57" t="s">
        <v>160</v>
      </c>
      <c r="BB385" s="57" t="s">
        <v>160</v>
      </c>
      <c r="BC385" s="57" t="s">
        <v>160</v>
      </c>
      <c r="BD385" s="57" t="s">
        <v>160</v>
      </c>
      <c r="BE385" s="57" t="s">
        <v>160</v>
      </c>
      <c r="BF385" s="57" t="s">
        <v>160</v>
      </c>
      <c r="BG385" s="57" t="s">
        <v>160</v>
      </c>
      <c r="BH385" s="57" t="s">
        <v>160</v>
      </c>
      <c r="BI385" s="57" t="s">
        <v>160</v>
      </c>
      <c r="BJ385" s="57" t="s">
        <v>160</v>
      </c>
      <c r="BK385" s="57" t="s">
        <v>160</v>
      </c>
      <c r="BL385" s="57" t="s">
        <v>160</v>
      </c>
      <c r="BM385" s="57" t="s">
        <v>160</v>
      </c>
    </row>
    <row r="386" spans="2:65" x14ac:dyDescent="0.25">
      <c r="B386" t="str">
        <f>+B371</f>
        <v>FABBRICATI</v>
      </c>
      <c r="C386" s="58">
        <f>+C371</f>
        <v>0.25</v>
      </c>
      <c r="F386" s="27"/>
      <c r="G386" s="27"/>
      <c r="H386" s="27"/>
      <c r="I386" s="27"/>
      <c r="J386" s="27"/>
      <c r="K386" s="27"/>
      <c r="L386" s="27"/>
      <c r="M386" s="27"/>
      <c r="N386" s="27"/>
      <c r="O386" s="27"/>
      <c r="P386" s="27"/>
      <c r="Q386" s="27"/>
      <c r="R386" s="27"/>
      <c r="S386" s="27"/>
      <c r="T386" s="27"/>
      <c r="U386" s="27"/>
      <c r="V386" s="27"/>
      <c r="W386" s="27"/>
      <c r="X386" s="27"/>
      <c r="Y386" s="27"/>
      <c r="Z386" s="27"/>
      <c r="AA386" s="27"/>
      <c r="AB386" s="27"/>
      <c r="AC386" s="27">
        <f>+IF(AB393=$AC$5,0,1)*(SUM($AC$5)*$C386)/12</f>
        <v>0</v>
      </c>
      <c r="AD386" s="27">
        <f t="shared" ref="AD386:BM386" si="313">+IF(AC393=$AC$5,0,1)*(SUM($AC$5)*$C386)/12</f>
        <v>0</v>
      </c>
      <c r="AE386" s="27">
        <f t="shared" si="313"/>
        <v>0</v>
      </c>
      <c r="AF386" s="27">
        <f t="shared" si="313"/>
        <v>0</v>
      </c>
      <c r="AG386" s="27">
        <f t="shared" si="313"/>
        <v>0</v>
      </c>
      <c r="AH386" s="27">
        <f t="shared" si="313"/>
        <v>0</v>
      </c>
      <c r="AI386" s="27">
        <f t="shared" si="313"/>
        <v>0</v>
      </c>
      <c r="AJ386" s="27">
        <f t="shared" si="313"/>
        <v>0</v>
      </c>
      <c r="AK386" s="27">
        <f t="shared" si="313"/>
        <v>0</v>
      </c>
      <c r="AL386" s="27">
        <f t="shared" si="313"/>
        <v>0</v>
      </c>
      <c r="AM386" s="27">
        <f t="shared" si="313"/>
        <v>0</v>
      </c>
      <c r="AN386" s="27">
        <f t="shared" si="313"/>
        <v>0</v>
      </c>
      <c r="AO386" s="27">
        <f t="shared" si="313"/>
        <v>0</v>
      </c>
      <c r="AP386" s="27">
        <f t="shared" si="313"/>
        <v>0</v>
      </c>
      <c r="AQ386" s="27">
        <f t="shared" si="313"/>
        <v>0</v>
      </c>
      <c r="AR386" s="27">
        <f t="shared" si="313"/>
        <v>0</v>
      </c>
      <c r="AS386" s="27">
        <f t="shared" si="313"/>
        <v>0</v>
      </c>
      <c r="AT386" s="27">
        <f t="shared" si="313"/>
        <v>0</v>
      </c>
      <c r="AU386" s="27">
        <f t="shared" si="313"/>
        <v>0</v>
      </c>
      <c r="AV386" s="27">
        <f t="shared" si="313"/>
        <v>0</v>
      </c>
      <c r="AW386" s="27">
        <f t="shared" si="313"/>
        <v>0</v>
      </c>
      <c r="AX386" s="27">
        <f t="shared" si="313"/>
        <v>0</v>
      </c>
      <c r="AY386" s="27">
        <f t="shared" si="313"/>
        <v>0</v>
      </c>
      <c r="AZ386" s="27">
        <f t="shared" si="313"/>
        <v>0</v>
      </c>
      <c r="BA386" s="27">
        <f t="shared" si="313"/>
        <v>0</v>
      </c>
      <c r="BB386" s="27">
        <f t="shared" si="313"/>
        <v>0</v>
      </c>
      <c r="BC386" s="27">
        <f t="shared" si="313"/>
        <v>0</v>
      </c>
      <c r="BD386" s="27">
        <f t="shared" si="313"/>
        <v>0</v>
      </c>
      <c r="BE386" s="27">
        <f t="shared" si="313"/>
        <v>0</v>
      </c>
      <c r="BF386" s="27">
        <f t="shared" si="313"/>
        <v>0</v>
      </c>
      <c r="BG386" s="27">
        <f t="shared" si="313"/>
        <v>0</v>
      </c>
      <c r="BH386" s="27">
        <f t="shared" si="313"/>
        <v>0</v>
      </c>
      <c r="BI386" s="27">
        <f t="shared" si="313"/>
        <v>0</v>
      </c>
      <c r="BJ386" s="27">
        <f t="shared" si="313"/>
        <v>0</v>
      </c>
      <c r="BK386" s="27">
        <f t="shared" si="313"/>
        <v>0</v>
      </c>
      <c r="BL386" s="27">
        <f t="shared" si="313"/>
        <v>0</v>
      </c>
      <c r="BM386" s="27">
        <f t="shared" si="313"/>
        <v>0</v>
      </c>
    </row>
    <row r="387" spans="2:65" x14ac:dyDescent="0.25">
      <c r="B387" t="str">
        <f t="shared" ref="B387:C391" si="314">+B372</f>
        <v>IMPIANTI E MACCHINARI</v>
      </c>
      <c r="C387" s="58">
        <f t="shared" si="314"/>
        <v>0.1</v>
      </c>
      <c r="F387" s="27"/>
      <c r="G387" s="27"/>
      <c r="H387" s="27"/>
      <c r="I387" s="27"/>
      <c r="J387" s="27"/>
      <c r="K387" s="27"/>
      <c r="L387" s="27"/>
      <c r="M387" s="27"/>
      <c r="N387" s="27"/>
      <c r="O387" s="27"/>
      <c r="P387" s="27"/>
      <c r="Q387" s="27"/>
      <c r="R387" s="27"/>
      <c r="S387" s="27"/>
      <c r="T387" s="27"/>
      <c r="U387" s="27"/>
      <c r="V387" s="27"/>
      <c r="W387" s="27"/>
      <c r="X387" s="27"/>
      <c r="Y387" s="27"/>
      <c r="Z387" s="27"/>
      <c r="AA387" s="27"/>
      <c r="AB387" s="27"/>
      <c r="AC387" s="27">
        <f>+IF(AB394=$AC$6,0,1)*(SUM($AC$6)*$C387)/12</f>
        <v>0</v>
      </c>
      <c r="AD387" s="27">
        <f t="shared" ref="AD387:BM387" si="315">+IF(AC394=$AC$6,0,1)*(SUM($AC$6)*$C387)/12</f>
        <v>0</v>
      </c>
      <c r="AE387" s="27">
        <f t="shared" si="315"/>
        <v>0</v>
      </c>
      <c r="AF387" s="27">
        <f t="shared" si="315"/>
        <v>0</v>
      </c>
      <c r="AG387" s="27">
        <f t="shared" si="315"/>
        <v>0</v>
      </c>
      <c r="AH387" s="27">
        <f t="shared" si="315"/>
        <v>0</v>
      </c>
      <c r="AI387" s="27">
        <f t="shared" si="315"/>
        <v>0</v>
      </c>
      <c r="AJ387" s="27">
        <f t="shared" si="315"/>
        <v>0</v>
      </c>
      <c r="AK387" s="27">
        <f t="shared" si="315"/>
        <v>0</v>
      </c>
      <c r="AL387" s="27">
        <f t="shared" si="315"/>
        <v>0</v>
      </c>
      <c r="AM387" s="27">
        <f t="shared" si="315"/>
        <v>0</v>
      </c>
      <c r="AN387" s="27">
        <f t="shared" si="315"/>
        <v>0</v>
      </c>
      <c r="AO387" s="27">
        <f t="shared" si="315"/>
        <v>0</v>
      </c>
      <c r="AP387" s="27">
        <f t="shared" si="315"/>
        <v>0</v>
      </c>
      <c r="AQ387" s="27">
        <f t="shared" si="315"/>
        <v>0</v>
      </c>
      <c r="AR387" s="27">
        <f t="shared" si="315"/>
        <v>0</v>
      </c>
      <c r="AS387" s="27">
        <f t="shared" si="315"/>
        <v>0</v>
      </c>
      <c r="AT387" s="27">
        <f t="shared" si="315"/>
        <v>0</v>
      </c>
      <c r="AU387" s="27">
        <f t="shared" si="315"/>
        <v>0</v>
      </c>
      <c r="AV387" s="27">
        <f t="shared" si="315"/>
        <v>0</v>
      </c>
      <c r="AW387" s="27">
        <f t="shared" si="315"/>
        <v>0</v>
      </c>
      <c r="AX387" s="27">
        <f t="shared" si="315"/>
        <v>0</v>
      </c>
      <c r="AY387" s="27">
        <f t="shared" si="315"/>
        <v>0</v>
      </c>
      <c r="AZ387" s="27">
        <f t="shared" si="315"/>
        <v>0</v>
      </c>
      <c r="BA387" s="27">
        <f t="shared" si="315"/>
        <v>0</v>
      </c>
      <c r="BB387" s="27">
        <f t="shared" si="315"/>
        <v>0</v>
      </c>
      <c r="BC387" s="27">
        <f t="shared" si="315"/>
        <v>0</v>
      </c>
      <c r="BD387" s="27">
        <f t="shared" si="315"/>
        <v>0</v>
      </c>
      <c r="BE387" s="27">
        <f t="shared" si="315"/>
        <v>0</v>
      </c>
      <c r="BF387" s="27">
        <f t="shared" si="315"/>
        <v>0</v>
      </c>
      <c r="BG387" s="27">
        <f t="shared" si="315"/>
        <v>0</v>
      </c>
      <c r="BH387" s="27">
        <f t="shared" si="315"/>
        <v>0</v>
      </c>
      <c r="BI387" s="27">
        <f t="shared" si="315"/>
        <v>0</v>
      </c>
      <c r="BJ387" s="27">
        <f t="shared" si="315"/>
        <v>0</v>
      </c>
      <c r="BK387" s="27">
        <f t="shared" si="315"/>
        <v>0</v>
      </c>
      <c r="BL387" s="27">
        <f t="shared" si="315"/>
        <v>0</v>
      </c>
      <c r="BM387" s="27">
        <f t="shared" si="315"/>
        <v>0</v>
      </c>
    </row>
    <row r="388" spans="2:65" x14ac:dyDescent="0.25">
      <c r="B388" t="str">
        <f t="shared" si="314"/>
        <v>ATTREZZATURE IND.LI E COMM.LI</v>
      </c>
      <c r="C388" s="58">
        <f t="shared" si="314"/>
        <v>0.2</v>
      </c>
      <c r="F388" s="27"/>
      <c r="G388" s="27"/>
      <c r="H388" s="27"/>
      <c r="I388" s="27"/>
      <c r="J388" s="27"/>
      <c r="K388" s="27"/>
      <c r="L388" s="27"/>
      <c r="M388" s="27"/>
      <c r="N388" s="27"/>
      <c r="O388" s="27"/>
      <c r="P388" s="27"/>
      <c r="Q388" s="27"/>
      <c r="R388" s="27"/>
      <c r="S388" s="27"/>
      <c r="T388" s="27"/>
      <c r="U388" s="27"/>
      <c r="V388" s="27"/>
      <c r="W388" s="27"/>
      <c r="X388" s="27"/>
      <c r="Y388" s="27"/>
      <c r="Z388" s="27"/>
      <c r="AA388" s="27"/>
      <c r="AB388" s="27"/>
      <c r="AC388" s="27">
        <f>+IF(AB395=$AC$7,0,1)*(SUM($AC$7)*$C388)/12</f>
        <v>0</v>
      </c>
      <c r="AD388" s="27">
        <f t="shared" ref="AD388:BM388" si="316">+IF(AC395=$AC$7,0,1)*(SUM($AC$7)*$C388)/12</f>
        <v>0</v>
      </c>
      <c r="AE388" s="27">
        <f t="shared" si="316"/>
        <v>0</v>
      </c>
      <c r="AF388" s="27">
        <f t="shared" si="316"/>
        <v>0</v>
      </c>
      <c r="AG388" s="27">
        <f t="shared" si="316"/>
        <v>0</v>
      </c>
      <c r="AH388" s="27">
        <f t="shared" si="316"/>
        <v>0</v>
      </c>
      <c r="AI388" s="27">
        <f t="shared" si="316"/>
        <v>0</v>
      </c>
      <c r="AJ388" s="27">
        <f t="shared" si="316"/>
        <v>0</v>
      </c>
      <c r="AK388" s="27">
        <f t="shared" si="316"/>
        <v>0</v>
      </c>
      <c r="AL388" s="27">
        <f t="shared" si="316"/>
        <v>0</v>
      </c>
      <c r="AM388" s="27">
        <f t="shared" si="316"/>
        <v>0</v>
      </c>
      <c r="AN388" s="27">
        <f t="shared" si="316"/>
        <v>0</v>
      </c>
      <c r="AO388" s="27">
        <f t="shared" si="316"/>
        <v>0</v>
      </c>
      <c r="AP388" s="27">
        <f t="shared" si="316"/>
        <v>0</v>
      </c>
      <c r="AQ388" s="27">
        <f t="shared" si="316"/>
        <v>0</v>
      </c>
      <c r="AR388" s="27">
        <f t="shared" si="316"/>
        <v>0</v>
      </c>
      <c r="AS388" s="27">
        <f t="shared" si="316"/>
        <v>0</v>
      </c>
      <c r="AT388" s="27">
        <f t="shared" si="316"/>
        <v>0</v>
      </c>
      <c r="AU388" s="27">
        <f t="shared" si="316"/>
        <v>0</v>
      </c>
      <c r="AV388" s="27">
        <f t="shared" si="316"/>
        <v>0</v>
      </c>
      <c r="AW388" s="27">
        <f t="shared" si="316"/>
        <v>0</v>
      </c>
      <c r="AX388" s="27">
        <f t="shared" si="316"/>
        <v>0</v>
      </c>
      <c r="AY388" s="27">
        <f t="shared" si="316"/>
        <v>0</v>
      </c>
      <c r="AZ388" s="27">
        <f t="shared" si="316"/>
        <v>0</v>
      </c>
      <c r="BA388" s="27">
        <f t="shared" si="316"/>
        <v>0</v>
      </c>
      <c r="BB388" s="27">
        <f t="shared" si="316"/>
        <v>0</v>
      </c>
      <c r="BC388" s="27">
        <f t="shared" si="316"/>
        <v>0</v>
      </c>
      <c r="BD388" s="27">
        <f t="shared" si="316"/>
        <v>0</v>
      </c>
      <c r="BE388" s="27">
        <f t="shared" si="316"/>
        <v>0</v>
      </c>
      <c r="BF388" s="27">
        <f t="shared" si="316"/>
        <v>0</v>
      </c>
      <c r="BG388" s="27">
        <f t="shared" si="316"/>
        <v>0</v>
      </c>
      <c r="BH388" s="27">
        <f t="shared" si="316"/>
        <v>0</v>
      </c>
      <c r="BI388" s="27">
        <f t="shared" si="316"/>
        <v>0</v>
      </c>
      <c r="BJ388" s="27">
        <f t="shared" si="316"/>
        <v>0</v>
      </c>
      <c r="BK388" s="27">
        <f t="shared" si="316"/>
        <v>0</v>
      </c>
      <c r="BL388" s="27">
        <f t="shared" si="316"/>
        <v>0</v>
      </c>
      <c r="BM388" s="27">
        <f t="shared" si="316"/>
        <v>0</v>
      </c>
    </row>
    <row r="389" spans="2:65" x14ac:dyDescent="0.25">
      <c r="B389" t="str">
        <f t="shared" si="314"/>
        <v>COSTI D'IMPIANTO E AMPLIAMENTO</v>
      </c>
      <c r="C389" s="58">
        <f t="shared" si="314"/>
        <v>0.5</v>
      </c>
      <c r="F389" s="27"/>
      <c r="G389" s="27"/>
      <c r="H389" s="27"/>
      <c r="I389" s="27"/>
      <c r="J389" s="27"/>
      <c r="K389" s="27"/>
      <c r="L389" s="27"/>
      <c r="M389" s="27"/>
      <c r="N389" s="27"/>
      <c r="O389" s="27"/>
      <c r="P389" s="27"/>
      <c r="Q389" s="27"/>
      <c r="R389" s="27"/>
      <c r="S389" s="27"/>
      <c r="T389" s="27"/>
      <c r="U389" s="27"/>
      <c r="V389" s="27"/>
      <c r="W389" s="27"/>
      <c r="X389" s="27"/>
      <c r="Y389" s="27"/>
      <c r="Z389" s="27"/>
      <c r="AA389" s="27"/>
      <c r="AB389" s="27"/>
      <c r="AC389" s="27">
        <f>+IF(AB396=$AC$8,0,1)*(SUM($AC$8)*$C389)/12</f>
        <v>0</v>
      </c>
      <c r="AD389" s="27">
        <f t="shared" ref="AD389:BM389" si="317">+IF(AC396=$AC$8,0,1)*(SUM($AC$8)*$C389)/12</f>
        <v>0</v>
      </c>
      <c r="AE389" s="27">
        <f t="shared" si="317"/>
        <v>0</v>
      </c>
      <c r="AF389" s="27">
        <f t="shared" si="317"/>
        <v>0</v>
      </c>
      <c r="AG389" s="27">
        <f t="shared" si="317"/>
        <v>0</v>
      </c>
      <c r="AH389" s="27">
        <f t="shared" si="317"/>
        <v>0</v>
      </c>
      <c r="AI389" s="27">
        <f t="shared" si="317"/>
        <v>0</v>
      </c>
      <c r="AJ389" s="27">
        <f t="shared" si="317"/>
        <v>0</v>
      </c>
      <c r="AK389" s="27">
        <f t="shared" si="317"/>
        <v>0</v>
      </c>
      <c r="AL389" s="27">
        <f t="shared" si="317"/>
        <v>0</v>
      </c>
      <c r="AM389" s="27">
        <f t="shared" si="317"/>
        <v>0</v>
      </c>
      <c r="AN389" s="27">
        <f t="shared" si="317"/>
        <v>0</v>
      </c>
      <c r="AO389" s="27">
        <f t="shared" si="317"/>
        <v>0</v>
      </c>
      <c r="AP389" s="27">
        <f t="shared" si="317"/>
        <v>0</v>
      </c>
      <c r="AQ389" s="27">
        <f t="shared" si="317"/>
        <v>0</v>
      </c>
      <c r="AR389" s="27">
        <f t="shared" si="317"/>
        <v>0</v>
      </c>
      <c r="AS389" s="27">
        <f t="shared" si="317"/>
        <v>0</v>
      </c>
      <c r="AT389" s="27">
        <f t="shared" si="317"/>
        <v>0</v>
      </c>
      <c r="AU389" s="27">
        <f t="shared" si="317"/>
        <v>0</v>
      </c>
      <c r="AV389" s="27">
        <f t="shared" si="317"/>
        <v>0</v>
      </c>
      <c r="AW389" s="27">
        <f t="shared" si="317"/>
        <v>0</v>
      </c>
      <c r="AX389" s="27">
        <f t="shared" si="317"/>
        <v>0</v>
      </c>
      <c r="AY389" s="27">
        <f t="shared" si="317"/>
        <v>0</v>
      </c>
      <c r="AZ389" s="27">
        <f t="shared" si="317"/>
        <v>0</v>
      </c>
      <c r="BA389" s="27">
        <f t="shared" si="317"/>
        <v>0</v>
      </c>
      <c r="BB389" s="27">
        <f t="shared" si="317"/>
        <v>0</v>
      </c>
      <c r="BC389" s="27">
        <f t="shared" si="317"/>
        <v>0</v>
      </c>
      <c r="BD389" s="27">
        <f t="shared" si="317"/>
        <v>0</v>
      </c>
      <c r="BE389" s="27">
        <f t="shared" si="317"/>
        <v>0</v>
      </c>
      <c r="BF389" s="27">
        <f t="shared" si="317"/>
        <v>0</v>
      </c>
      <c r="BG389" s="27">
        <f t="shared" si="317"/>
        <v>0</v>
      </c>
      <c r="BH389" s="27">
        <f t="shared" si="317"/>
        <v>0</v>
      </c>
      <c r="BI389" s="27">
        <f t="shared" si="317"/>
        <v>0</v>
      </c>
      <c r="BJ389" s="27">
        <f t="shared" si="317"/>
        <v>0</v>
      </c>
      <c r="BK389" s="27">
        <f t="shared" si="317"/>
        <v>0</v>
      </c>
      <c r="BL389" s="27">
        <f t="shared" si="317"/>
        <v>0</v>
      </c>
      <c r="BM389" s="27">
        <f t="shared" si="317"/>
        <v>0</v>
      </c>
    </row>
    <row r="390" spans="2:65" x14ac:dyDescent="0.25">
      <c r="B390" t="str">
        <f t="shared" si="314"/>
        <v>FEE D'INGRESSO</v>
      </c>
      <c r="C390" s="58">
        <f t="shared" si="314"/>
        <v>0.2</v>
      </c>
      <c r="F390" s="27"/>
      <c r="G390" s="27"/>
      <c r="H390" s="27"/>
      <c r="I390" s="27"/>
      <c r="J390" s="27"/>
      <c r="K390" s="27"/>
      <c r="L390" s="27"/>
      <c r="M390" s="27"/>
      <c r="N390" s="27"/>
      <c r="O390" s="27"/>
      <c r="P390" s="27"/>
      <c r="Q390" s="27"/>
      <c r="R390" s="27"/>
      <c r="S390" s="27"/>
      <c r="T390" s="27"/>
      <c r="U390" s="27"/>
      <c r="V390" s="27"/>
      <c r="W390" s="27"/>
      <c r="X390" s="27"/>
      <c r="Y390" s="27"/>
      <c r="Z390" s="27"/>
      <c r="AA390" s="27"/>
      <c r="AB390" s="27"/>
      <c r="AC390" s="27">
        <f>+IF(AB397=$AC$9,0,1)*(SUM($AC$9)*$C390)/12</f>
        <v>0</v>
      </c>
      <c r="AD390" s="27">
        <f t="shared" ref="AD390:BM390" si="318">+IF(AC397=$AC$9,0,1)*(SUM($AC$9)*$C390)/12</f>
        <v>0</v>
      </c>
      <c r="AE390" s="27">
        <f t="shared" si="318"/>
        <v>0</v>
      </c>
      <c r="AF390" s="27">
        <f t="shared" si="318"/>
        <v>0</v>
      </c>
      <c r="AG390" s="27">
        <f t="shared" si="318"/>
        <v>0</v>
      </c>
      <c r="AH390" s="27">
        <f t="shared" si="318"/>
        <v>0</v>
      </c>
      <c r="AI390" s="27">
        <f t="shared" si="318"/>
        <v>0</v>
      </c>
      <c r="AJ390" s="27">
        <f t="shared" si="318"/>
        <v>0</v>
      </c>
      <c r="AK390" s="27">
        <f t="shared" si="318"/>
        <v>0</v>
      </c>
      <c r="AL390" s="27">
        <f t="shared" si="318"/>
        <v>0</v>
      </c>
      <c r="AM390" s="27">
        <f t="shared" si="318"/>
        <v>0</v>
      </c>
      <c r="AN390" s="27">
        <f t="shared" si="318"/>
        <v>0</v>
      </c>
      <c r="AO390" s="27">
        <f t="shared" si="318"/>
        <v>0</v>
      </c>
      <c r="AP390" s="27">
        <f t="shared" si="318"/>
        <v>0</v>
      </c>
      <c r="AQ390" s="27">
        <f t="shared" si="318"/>
        <v>0</v>
      </c>
      <c r="AR390" s="27">
        <f t="shared" si="318"/>
        <v>0</v>
      </c>
      <c r="AS390" s="27">
        <f t="shared" si="318"/>
        <v>0</v>
      </c>
      <c r="AT390" s="27">
        <f t="shared" si="318"/>
        <v>0</v>
      </c>
      <c r="AU390" s="27">
        <f t="shared" si="318"/>
        <v>0</v>
      </c>
      <c r="AV390" s="27">
        <f t="shared" si="318"/>
        <v>0</v>
      </c>
      <c r="AW390" s="27">
        <f t="shared" si="318"/>
        <v>0</v>
      </c>
      <c r="AX390" s="27">
        <f t="shared" si="318"/>
        <v>0</v>
      </c>
      <c r="AY390" s="27">
        <f t="shared" si="318"/>
        <v>0</v>
      </c>
      <c r="AZ390" s="27">
        <f t="shared" si="318"/>
        <v>0</v>
      </c>
      <c r="BA390" s="27">
        <f t="shared" si="318"/>
        <v>0</v>
      </c>
      <c r="BB390" s="27">
        <f t="shared" si="318"/>
        <v>0</v>
      </c>
      <c r="BC390" s="27">
        <f t="shared" si="318"/>
        <v>0</v>
      </c>
      <c r="BD390" s="27">
        <f t="shared" si="318"/>
        <v>0</v>
      </c>
      <c r="BE390" s="27">
        <f t="shared" si="318"/>
        <v>0</v>
      </c>
      <c r="BF390" s="27">
        <f t="shared" si="318"/>
        <v>0</v>
      </c>
      <c r="BG390" s="27">
        <f t="shared" si="318"/>
        <v>0</v>
      </c>
      <c r="BH390" s="27">
        <f t="shared" si="318"/>
        <v>0</v>
      </c>
      <c r="BI390" s="27">
        <f t="shared" si="318"/>
        <v>0</v>
      </c>
      <c r="BJ390" s="27">
        <f t="shared" si="318"/>
        <v>0</v>
      </c>
      <c r="BK390" s="27">
        <f t="shared" si="318"/>
        <v>0</v>
      </c>
      <c r="BL390" s="27">
        <f t="shared" si="318"/>
        <v>0</v>
      </c>
      <c r="BM390" s="27">
        <f t="shared" si="318"/>
        <v>0</v>
      </c>
    </row>
    <row r="391" spans="2:65" x14ac:dyDescent="0.25">
      <c r="B391" t="str">
        <f t="shared" si="314"/>
        <v>ALTRE IMM.NI IMMATERIALI</v>
      </c>
      <c r="C391" s="58">
        <f t="shared" si="314"/>
        <v>0.25</v>
      </c>
      <c r="F391" s="27"/>
      <c r="G391" s="27"/>
      <c r="H391" s="27"/>
      <c r="I391" s="27"/>
      <c r="J391" s="27"/>
      <c r="K391" s="27"/>
      <c r="L391" s="27"/>
      <c r="M391" s="27"/>
      <c r="N391" s="27"/>
      <c r="O391" s="27"/>
      <c r="P391" s="27"/>
      <c r="Q391" s="27"/>
      <c r="R391" s="27"/>
      <c r="S391" s="27"/>
      <c r="T391" s="27"/>
      <c r="U391" s="27"/>
      <c r="V391" s="27"/>
      <c r="W391" s="27"/>
      <c r="X391" s="27"/>
      <c r="Y391" s="27"/>
      <c r="Z391" s="27"/>
      <c r="AA391" s="27"/>
      <c r="AB391" s="27"/>
      <c r="AC391" s="27">
        <f>+IF(AB398=$AC$10,0,1)*(SUM($AC$10)*$C391)/12</f>
        <v>0</v>
      </c>
      <c r="AD391" s="27">
        <f t="shared" ref="AD391:BM391" si="319">+IF(AC398=$AC$10,0,1)*(SUM($AC$10)*$C391)/12</f>
        <v>0</v>
      </c>
      <c r="AE391" s="27">
        <f t="shared" si="319"/>
        <v>0</v>
      </c>
      <c r="AF391" s="27">
        <f t="shared" si="319"/>
        <v>0</v>
      </c>
      <c r="AG391" s="27">
        <f t="shared" si="319"/>
        <v>0</v>
      </c>
      <c r="AH391" s="27">
        <f t="shared" si="319"/>
        <v>0</v>
      </c>
      <c r="AI391" s="27">
        <f t="shared" si="319"/>
        <v>0</v>
      </c>
      <c r="AJ391" s="27">
        <f t="shared" si="319"/>
        <v>0</v>
      </c>
      <c r="AK391" s="27">
        <f t="shared" si="319"/>
        <v>0</v>
      </c>
      <c r="AL391" s="27">
        <f t="shared" si="319"/>
        <v>0</v>
      </c>
      <c r="AM391" s="27">
        <f t="shared" si="319"/>
        <v>0</v>
      </c>
      <c r="AN391" s="27">
        <f t="shared" si="319"/>
        <v>0</v>
      </c>
      <c r="AO391" s="27">
        <f t="shared" si="319"/>
        <v>0</v>
      </c>
      <c r="AP391" s="27">
        <f t="shared" si="319"/>
        <v>0</v>
      </c>
      <c r="AQ391" s="27">
        <f t="shared" si="319"/>
        <v>0</v>
      </c>
      <c r="AR391" s="27">
        <f t="shared" si="319"/>
        <v>0</v>
      </c>
      <c r="AS391" s="27">
        <f t="shared" si="319"/>
        <v>0</v>
      </c>
      <c r="AT391" s="27">
        <f t="shared" si="319"/>
        <v>0</v>
      </c>
      <c r="AU391" s="27">
        <f t="shared" si="319"/>
        <v>0</v>
      </c>
      <c r="AV391" s="27">
        <f t="shared" si="319"/>
        <v>0</v>
      </c>
      <c r="AW391" s="27">
        <f t="shared" si="319"/>
        <v>0</v>
      </c>
      <c r="AX391" s="27">
        <f t="shared" si="319"/>
        <v>0</v>
      </c>
      <c r="AY391" s="27">
        <f t="shared" si="319"/>
        <v>0</v>
      </c>
      <c r="AZ391" s="27">
        <f t="shared" si="319"/>
        <v>0</v>
      </c>
      <c r="BA391" s="27">
        <f t="shared" si="319"/>
        <v>0</v>
      </c>
      <c r="BB391" s="27">
        <f t="shared" si="319"/>
        <v>0</v>
      </c>
      <c r="BC391" s="27">
        <f t="shared" si="319"/>
        <v>0</v>
      </c>
      <c r="BD391" s="27">
        <f t="shared" si="319"/>
        <v>0</v>
      </c>
      <c r="BE391" s="27">
        <f t="shared" si="319"/>
        <v>0</v>
      </c>
      <c r="BF391" s="27">
        <f t="shared" si="319"/>
        <v>0</v>
      </c>
      <c r="BG391" s="27">
        <f t="shared" si="319"/>
        <v>0</v>
      </c>
      <c r="BH391" s="27">
        <f t="shared" si="319"/>
        <v>0</v>
      </c>
      <c r="BI391" s="27">
        <f t="shared" si="319"/>
        <v>0</v>
      </c>
      <c r="BJ391" s="27">
        <f t="shared" si="319"/>
        <v>0</v>
      </c>
      <c r="BK391" s="27">
        <f t="shared" si="319"/>
        <v>0</v>
      </c>
      <c r="BL391" s="27">
        <f t="shared" si="319"/>
        <v>0</v>
      </c>
      <c r="BM391" s="27">
        <f t="shared" si="319"/>
        <v>0</v>
      </c>
    </row>
    <row r="392" spans="2:65" ht="30" x14ac:dyDescent="0.25">
      <c r="C392" s="57"/>
      <c r="F392" s="57" t="s">
        <v>161</v>
      </c>
      <c r="G392" s="57" t="s">
        <v>161</v>
      </c>
      <c r="H392" s="57" t="s">
        <v>161</v>
      </c>
      <c r="I392" s="57" t="s">
        <v>161</v>
      </c>
      <c r="J392" s="57" t="s">
        <v>161</v>
      </c>
      <c r="K392" s="57" t="s">
        <v>161</v>
      </c>
      <c r="L392" s="57" t="s">
        <v>161</v>
      </c>
      <c r="M392" s="57" t="s">
        <v>161</v>
      </c>
      <c r="N392" s="57" t="s">
        <v>161</v>
      </c>
      <c r="O392" s="57" t="s">
        <v>161</v>
      </c>
      <c r="P392" s="57" t="s">
        <v>161</v>
      </c>
      <c r="Q392" s="57" t="s">
        <v>161</v>
      </c>
      <c r="R392" s="57" t="s">
        <v>161</v>
      </c>
      <c r="S392" s="57" t="s">
        <v>161</v>
      </c>
      <c r="T392" s="57" t="s">
        <v>161</v>
      </c>
      <c r="U392" s="57" t="s">
        <v>161</v>
      </c>
      <c r="V392" s="57" t="s">
        <v>161</v>
      </c>
      <c r="W392" s="57" t="s">
        <v>161</v>
      </c>
      <c r="X392" s="57" t="s">
        <v>161</v>
      </c>
      <c r="Y392" s="57" t="s">
        <v>161</v>
      </c>
      <c r="Z392" s="57" t="s">
        <v>161</v>
      </c>
      <c r="AA392" s="57" t="s">
        <v>161</v>
      </c>
      <c r="AB392" s="57" t="s">
        <v>161</v>
      </c>
      <c r="AC392" s="57" t="s">
        <v>161</v>
      </c>
      <c r="AD392" s="57" t="s">
        <v>161</v>
      </c>
      <c r="AE392" s="57" t="s">
        <v>161</v>
      </c>
      <c r="AF392" s="57" t="s">
        <v>161</v>
      </c>
      <c r="AG392" s="57" t="s">
        <v>161</v>
      </c>
      <c r="AH392" s="57" t="s">
        <v>161</v>
      </c>
      <c r="AI392" s="57" t="s">
        <v>161</v>
      </c>
      <c r="AJ392" s="57" t="s">
        <v>161</v>
      </c>
      <c r="AK392" s="57" t="s">
        <v>161</v>
      </c>
      <c r="AL392" s="57" t="s">
        <v>161</v>
      </c>
      <c r="AM392" s="57" t="s">
        <v>161</v>
      </c>
      <c r="AN392" s="57" t="s">
        <v>161</v>
      </c>
      <c r="AO392" s="57" t="s">
        <v>161</v>
      </c>
      <c r="AP392" s="57" t="s">
        <v>161</v>
      </c>
      <c r="AQ392" s="57" t="s">
        <v>161</v>
      </c>
      <c r="AR392" s="57" t="s">
        <v>161</v>
      </c>
      <c r="AS392" s="57" t="s">
        <v>161</v>
      </c>
      <c r="AT392" s="57" t="s">
        <v>161</v>
      </c>
      <c r="AU392" s="57" t="s">
        <v>161</v>
      </c>
      <c r="AV392" s="57" t="s">
        <v>161</v>
      </c>
      <c r="AW392" s="57" t="s">
        <v>161</v>
      </c>
      <c r="AX392" s="57" t="s">
        <v>161</v>
      </c>
      <c r="AY392" s="57" t="s">
        <v>161</v>
      </c>
      <c r="AZ392" s="57" t="s">
        <v>161</v>
      </c>
      <c r="BA392" s="57" t="s">
        <v>161</v>
      </c>
      <c r="BB392" s="57" t="s">
        <v>161</v>
      </c>
      <c r="BC392" s="57" t="s">
        <v>161</v>
      </c>
      <c r="BD392" s="57" t="s">
        <v>161</v>
      </c>
      <c r="BE392" s="57" t="s">
        <v>161</v>
      </c>
      <c r="BF392" s="57" t="s">
        <v>161</v>
      </c>
      <c r="BG392" s="57" t="s">
        <v>161</v>
      </c>
      <c r="BH392" s="57" t="s">
        <v>161</v>
      </c>
      <c r="BI392" s="57" t="s">
        <v>161</v>
      </c>
      <c r="BJ392" s="57" t="s">
        <v>161</v>
      </c>
      <c r="BK392" s="57" t="s">
        <v>161</v>
      </c>
      <c r="BL392" s="57" t="s">
        <v>161</v>
      </c>
      <c r="BM392" s="57" t="s">
        <v>161</v>
      </c>
    </row>
    <row r="393" spans="2:65" x14ac:dyDescent="0.25">
      <c r="B393" t="str">
        <f>+B386</f>
        <v>FABBRICATI</v>
      </c>
      <c r="C393" s="58"/>
      <c r="F393" s="27"/>
      <c r="G393" s="27"/>
      <c r="H393" s="27"/>
      <c r="I393" s="27"/>
      <c r="J393" s="27"/>
      <c r="K393" s="27"/>
      <c r="L393" s="27"/>
      <c r="M393" s="27"/>
      <c r="N393" s="27"/>
      <c r="O393" s="27"/>
      <c r="P393" s="27"/>
      <c r="Q393" s="27"/>
      <c r="R393" s="27"/>
      <c r="S393" s="27"/>
      <c r="T393" s="27"/>
      <c r="U393" s="27"/>
      <c r="V393" s="27"/>
      <c r="W393" s="27"/>
      <c r="X393" s="27"/>
      <c r="Y393" s="27"/>
      <c r="Z393" s="27"/>
      <c r="AA393" s="27"/>
      <c r="AB393" s="27"/>
      <c r="AC393" s="27">
        <f t="shared" ref="AC393:BM398" si="320">+AB393+AC386</f>
        <v>0</v>
      </c>
      <c r="AD393" s="27">
        <f t="shared" si="320"/>
        <v>0</v>
      </c>
      <c r="AE393" s="27">
        <f t="shared" si="320"/>
        <v>0</v>
      </c>
      <c r="AF393" s="27">
        <f t="shared" si="320"/>
        <v>0</v>
      </c>
      <c r="AG393" s="27">
        <f t="shared" si="320"/>
        <v>0</v>
      </c>
      <c r="AH393" s="27">
        <f t="shared" si="320"/>
        <v>0</v>
      </c>
      <c r="AI393" s="27">
        <f t="shared" si="320"/>
        <v>0</v>
      </c>
      <c r="AJ393" s="27">
        <f t="shared" si="320"/>
        <v>0</v>
      </c>
      <c r="AK393" s="27">
        <f t="shared" si="320"/>
        <v>0</v>
      </c>
      <c r="AL393" s="27">
        <f t="shared" si="320"/>
        <v>0</v>
      </c>
      <c r="AM393" s="27">
        <f t="shared" si="320"/>
        <v>0</v>
      </c>
      <c r="AN393" s="27">
        <f t="shared" si="320"/>
        <v>0</v>
      </c>
      <c r="AO393" s="27">
        <f t="shared" si="320"/>
        <v>0</v>
      </c>
      <c r="AP393" s="27">
        <f t="shared" si="320"/>
        <v>0</v>
      </c>
      <c r="AQ393" s="27">
        <f t="shared" si="320"/>
        <v>0</v>
      </c>
      <c r="AR393" s="27">
        <f t="shared" si="320"/>
        <v>0</v>
      </c>
      <c r="AS393" s="27">
        <f t="shared" si="320"/>
        <v>0</v>
      </c>
      <c r="AT393" s="27">
        <f t="shared" si="320"/>
        <v>0</v>
      </c>
      <c r="AU393" s="27">
        <f t="shared" si="320"/>
        <v>0</v>
      </c>
      <c r="AV393" s="27">
        <f t="shared" si="320"/>
        <v>0</v>
      </c>
      <c r="AW393" s="27">
        <f t="shared" si="320"/>
        <v>0</v>
      </c>
      <c r="AX393" s="27">
        <f t="shared" si="320"/>
        <v>0</v>
      </c>
      <c r="AY393" s="27">
        <f t="shared" si="320"/>
        <v>0</v>
      </c>
      <c r="AZ393" s="27">
        <f t="shared" si="320"/>
        <v>0</v>
      </c>
      <c r="BA393" s="27">
        <f t="shared" si="320"/>
        <v>0</v>
      </c>
      <c r="BB393" s="27">
        <f t="shared" si="320"/>
        <v>0</v>
      </c>
      <c r="BC393" s="27">
        <f t="shared" si="320"/>
        <v>0</v>
      </c>
      <c r="BD393" s="27">
        <f t="shared" si="320"/>
        <v>0</v>
      </c>
      <c r="BE393" s="27">
        <f t="shared" si="320"/>
        <v>0</v>
      </c>
      <c r="BF393" s="27">
        <f t="shared" si="320"/>
        <v>0</v>
      </c>
      <c r="BG393" s="27">
        <f t="shared" si="320"/>
        <v>0</v>
      </c>
      <c r="BH393" s="27">
        <f t="shared" si="320"/>
        <v>0</v>
      </c>
      <c r="BI393" s="27">
        <f t="shared" si="320"/>
        <v>0</v>
      </c>
      <c r="BJ393" s="27">
        <f t="shared" si="320"/>
        <v>0</v>
      </c>
      <c r="BK393" s="27">
        <f t="shared" si="320"/>
        <v>0</v>
      </c>
      <c r="BL393" s="27">
        <f t="shared" si="320"/>
        <v>0</v>
      </c>
      <c r="BM393" s="27">
        <f t="shared" si="320"/>
        <v>0</v>
      </c>
    </row>
    <row r="394" spans="2:65" x14ac:dyDescent="0.25">
      <c r="B394" t="str">
        <f t="shared" ref="B394:B397" si="321">+B387</f>
        <v>IMPIANTI E MACCHINARI</v>
      </c>
      <c r="C394" s="58"/>
      <c r="F394" s="27"/>
      <c r="G394" s="27"/>
      <c r="H394" s="27"/>
      <c r="I394" s="27"/>
      <c r="J394" s="27"/>
      <c r="K394" s="27"/>
      <c r="L394" s="27"/>
      <c r="M394" s="27"/>
      <c r="N394" s="27"/>
      <c r="O394" s="27"/>
      <c r="P394" s="27"/>
      <c r="Q394" s="27"/>
      <c r="R394" s="27"/>
      <c r="S394" s="27"/>
      <c r="T394" s="27"/>
      <c r="U394" s="27"/>
      <c r="V394" s="27"/>
      <c r="W394" s="27"/>
      <c r="X394" s="27"/>
      <c r="Y394" s="27"/>
      <c r="Z394" s="27"/>
      <c r="AA394" s="27"/>
      <c r="AB394" s="27"/>
      <c r="AC394" s="27">
        <f t="shared" si="320"/>
        <v>0</v>
      </c>
      <c r="AD394" s="27">
        <f t="shared" si="320"/>
        <v>0</v>
      </c>
      <c r="AE394" s="27">
        <f t="shared" si="320"/>
        <v>0</v>
      </c>
      <c r="AF394" s="27">
        <f t="shared" si="320"/>
        <v>0</v>
      </c>
      <c r="AG394" s="27">
        <f t="shared" si="320"/>
        <v>0</v>
      </c>
      <c r="AH394" s="27">
        <f t="shared" si="320"/>
        <v>0</v>
      </c>
      <c r="AI394" s="27">
        <f t="shared" si="320"/>
        <v>0</v>
      </c>
      <c r="AJ394" s="27">
        <f t="shared" si="320"/>
        <v>0</v>
      </c>
      <c r="AK394" s="27">
        <f t="shared" si="320"/>
        <v>0</v>
      </c>
      <c r="AL394" s="27">
        <f t="shared" si="320"/>
        <v>0</v>
      </c>
      <c r="AM394" s="27">
        <f t="shared" si="320"/>
        <v>0</v>
      </c>
      <c r="AN394" s="27">
        <f t="shared" si="320"/>
        <v>0</v>
      </c>
      <c r="AO394" s="27">
        <f t="shared" si="320"/>
        <v>0</v>
      </c>
      <c r="AP394" s="27">
        <f t="shared" si="320"/>
        <v>0</v>
      </c>
      <c r="AQ394" s="27">
        <f t="shared" si="320"/>
        <v>0</v>
      </c>
      <c r="AR394" s="27">
        <f t="shared" si="320"/>
        <v>0</v>
      </c>
      <c r="AS394" s="27">
        <f t="shared" si="320"/>
        <v>0</v>
      </c>
      <c r="AT394" s="27">
        <f t="shared" si="320"/>
        <v>0</v>
      </c>
      <c r="AU394" s="27">
        <f t="shared" si="320"/>
        <v>0</v>
      </c>
      <c r="AV394" s="27">
        <f t="shared" si="320"/>
        <v>0</v>
      </c>
      <c r="AW394" s="27">
        <f t="shared" si="320"/>
        <v>0</v>
      </c>
      <c r="AX394" s="27">
        <f t="shared" si="320"/>
        <v>0</v>
      </c>
      <c r="AY394" s="27">
        <f t="shared" si="320"/>
        <v>0</v>
      </c>
      <c r="AZ394" s="27">
        <f t="shared" si="320"/>
        <v>0</v>
      </c>
      <c r="BA394" s="27">
        <f t="shared" si="320"/>
        <v>0</v>
      </c>
      <c r="BB394" s="27">
        <f t="shared" si="320"/>
        <v>0</v>
      </c>
      <c r="BC394" s="27">
        <f t="shared" si="320"/>
        <v>0</v>
      </c>
      <c r="BD394" s="27">
        <f t="shared" si="320"/>
        <v>0</v>
      </c>
      <c r="BE394" s="27">
        <f t="shared" si="320"/>
        <v>0</v>
      </c>
      <c r="BF394" s="27">
        <f t="shared" si="320"/>
        <v>0</v>
      </c>
      <c r="BG394" s="27">
        <f t="shared" si="320"/>
        <v>0</v>
      </c>
      <c r="BH394" s="27">
        <f t="shared" si="320"/>
        <v>0</v>
      </c>
      <c r="BI394" s="27">
        <f t="shared" si="320"/>
        <v>0</v>
      </c>
      <c r="BJ394" s="27">
        <f t="shared" si="320"/>
        <v>0</v>
      </c>
      <c r="BK394" s="27">
        <f t="shared" si="320"/>
        <v>0</v>
      </c>
      <c r="BL394" s="27">
        <f t="shared" si="320"/>
        <v>0</v>
      </c>
      <c r="BM394" s="27">
        <f t="shared" si="320"/>
        <v>0</v>
      </c>
    </row>
    <row r="395" spans="2:65" x14ac:dyDescent="0.25">
      <c r="B395" t="str">
        <f t="shared" si="321"/>
        <v>ATTREZZATURE IND.LI E COMM.LI</v>
      </c>
      <c r="C395" s="58"/>
      <c r="F395" s="27"/>
      <c r="G395" s="27"/>
      <c r="H395" s="27"/>
      <c r="I395" s="27"/>
      <c r="J395" s="27"/>
      <c r="K395" s="27"/>
      <c r="L395" s="27"/>
      <c r="M395" s="27"/>
      <c r="N395" s="27"/>
      <c r="O395" s="27"/>
      <c r="P395" s="27"/>
      <c r="Q395" s="27"/>
      <c r="R395" s="27"/>
      <c r="S395" s="27"/>
      <c r="T395" s="27"/>
      <c r="U395" s="27"/>
      <c r="V395" s="27"/>
      <c r="W395" s="27"/>
      <c r="X395" s="27"/>
      <c r="Y395" s="27"/>
      <c r="Z395" s="27"/>
      <c r="AA395" s="27"/>
      <c r="AB395" s="27"/>
      <c r="AC395" s="27">
        <f t="shared" si="320"/>
        <v>0</v>
      </c>
      <c r="AD395" s="27">
        <f t="shared" si="320"/>
        <v>0</v>
      </c>
      <c r="AE395" s="27">
        <f t="shared" si="320"/>
        <v>0</v>
      </c>
      <c r="AF395" s="27">
        <f t="shared" si="320"/>
        <v>0</v>
      </c>
      <c r="AG395" s="27">
        <f t="shared" si="320"/>
        <v>0</v>
      </c>
      <c r="AH395" s="27">
        <f t="shared" si="320"/>
        <v>0</v>
      </c>
      <c r="AI395" s="27">
        <f t="shared" si="320"/>
        <v>0</v>
      </c>
      <c r="AJ395" s="27">
        <f t="shared" si="320"/>
        <v>0</v>
      </c>
      <c r="AK395" s="27">
        <f t="shared" si="320"/>
        <v>0</v>
      </c>
      <c r="AL395" s="27">
        <f t="shared" si="320"/>
        <v>0</v>
      </c>
      <c r="AM395" s="27">
        <f t="shared" si="320"/>
        <v>0</v>
      </c>
      <c r="AN395" s="27">
        <f t="shared" si="320"/>
        <v>0</v>
      </c>
      <c r="AO395" s="27">
        <f t="shared" si="320"/>
        <v>0</v>
      </c>
      <c r="AP395" s="27">
        <f t="shared" si="320"/>
        <v>0</v>
      </c>
      <c r="AQ395" s="27">
        <f t="shared" si="320"/>
        <v>0</v>
      </c>
      <c r="AR395" s="27">
        <f t="shared" si="320"/>
        <v>0</v>
      </c>
      <c r="AS395" s="27">
        <f t="shared" si="320"/>
        <v>0</v>
      </c>
      <c r="AT395" s="27">
        <f t="shared" si="320"/>
        <v>0</v>
      </c>
      <c r="AU395" s="27">
        <f t="shared" si="320"/>
        <v>0</v>
      </c>
      <c r="AV395" s="27">
        <f t="shared" si="320"/>
        <v>0</v>
      </c>
      <c r="AW395" s="27">
        <f t="shared" si="320"/>
        <v>0</v>
      </c>
      <c r="AX395" s="27">
        <f t="shared" si="320"/>
        <v>0</v>
      </c>
      <c r="AY395" s="27">
        <f t="shared" si="320"/>
        <v>0</v>
      </c>
      <c r="AZ395" s="27">
        <f t="shared" si="320"/>
        <v>0</v>
      </c>
      <c r="BA395" s="27">
        <f t="shared" si="320"/>
        <v>0</v>
      </c>
      <c r="BB395" s="27">
        <f t="shared" si="320"/>
        <v>0</v>
      </c>
      <c r="BC395" s="27">
        <f t="shared" si="320"/>
        <v>0</v>
      </c>
      <c r="BD395" s="27">
        <f t="shared" si="320"/>
        <v>0</v>
      </c>
      <c r="BE395" s="27">
        <f t="shared" si="320"/>
        <v>0</v>
      </c>
      <c r="BF395" s="27">
        <f t="shared" si="320"/>
        <v>0</v>
      </c>
      <c r="BG395" s="27">
        <f t="shared" si="320"/>
        <v>0</v>
      </c>
      <c r="BH395" s="27">
        <f t="shared" si="320"/>
        <v>0</v>
      </c>
      <c r="BI395" s="27">
        <f t="shared" si="320"/>
        <v>0</v>
      </c>
      <c r="BJ395" s="27">
        <f t="shared" si="320"/>
        <v>0</v>
      </c>
      <c r="BK395" s="27">
        <f t="shared" si="320"/>
        <v>0</v>
      </c>
      <c r="BL395" s="27">
        <f t="shared" si="320"/>
        <v>0</v>
      </c>
      <c r="BM395" s="27">
        <f t="shared" si="320"/>
        <v>0</v>
      </c>
    </row>
    <row r="396" spans="2:65" x14ac:dyDescent="0.25">
      <c r="B396" t="str">
        <f t="shared" si="321"/>
        <v>COSTI D'IMPIANTO E AMPLIAMENTO</v>
      </c>
      <c r="C396" s="58"/>
      <c r="F396" s="27"/>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f t="shared" si="320"/>
        <v>0</v>
      </c>
      <c r="AD396" s="27">
        <f t="shared" si="320"/>
        <v>0</v>
      </c>
      <c r="AE396" s="27">
        <f t="shared" si="320"/>
        <v>0</v>
      </c>
      <c r="AF396" s="27">
        <f t="shared" si="320"/>
        <v>0</v>
      </c>
      <c r="AG396" s="27">
        <f t="shared" si="320"/>
        <v>0</v>
      </c>
      <c r="AH396" s="27">
        <f t="shared" si="320"/>
        <v>0</v>
      </c>
      <c r="AI396" s="27">
        <f t="shared" si="320"/>
        <v>0</v>
      </c>
      <c r="AJ396" s="27">
        <f t="shared" si="320"/>
        <v>0</v>
      </c>
      <c r="AK396" s="27">
        <f t="shared" si="320"/>
        <v>0</v>
      </c>
      <c r="AL396" s="27">
        <f t="shared" si="320"/>
        <v>0</v>
      </c>
      <c r="AM396" s="27">
        <f t="shared" si="320"/>
        <v>0</v>
      </c>
      <c r="AN396" s="27">
        <f t="shared" si="320"/>
        <v>0</v>
      </c>
      <c r="AO396" s="27">
        <f t="shared" si="320"/>
        <v>0</v>
      </c>
      <c r="AP396" s="27">
        <f t="shared" si="320"/>
        <v>0</v>
      </c>
      <c r="AQ396" s="27">
        <f t="shared" si="320"/>
        <v>0</v>
      </c>
      <c r="AR396" s="27">
        <f t="shared" si="320"/>
        <v>0</v>
      </c>
      <c r="AS396" s="27">
        <f t="shared" si="320"/>
        <v>0</v>
      </c>
      <c r="AT396" s="27">
        <f t="shared" si="320"/>
        <v>0</v>
      </c>
      <c r="AU396" s="27">
        <f t="shared" si="320"/>
        <v>0</v>
      </c>
      <c r="AV396" s="27">
        <f t="shared" si="320"/>
        <v>0</v>
      </c>
      <c r="AW396" s="27">
        <f t="shared" si="320"/>
        <v>0</v>
      </c>
      <c r="AX396" s="27">
        <f t="shared" si="320"/>
        <v>0</v>
      </c>
      <c r="AY396" s="27">
        <f t="shared" si="320"/>
        <v>0</v>
      </c>
      <c r="AZ396" s="27">
        <f t="shared" si="320"/>
        <v>0</v>
      </c>
      <c r="BA396" s="27">
        <f t="shared" si="320"/>
        <v>0</v>
      </c>
      <c r="BB396" s="27">
        <f t="shared" si="320"/>
        <v>0</v>
      </c>
      <c r="BC396" s="27">
        <f t="shared" si="320"/>
        <v>0</v>
      </c>
      <c r="BD396" s="27">
        <f t="shared" si="320"/>
        <v>0</v>
      </c>
      <c r="BE396" s="27">
        <f t="shared" si="320"/>
        <v>0</v>
      </c>
      <c r="BF396" s="27">
        <f t="shared" si="320"/>
        <v>0</v>
      </c>
      <c r="BG396" s="27">
        <f t="shared" si="320"/>
        <v>0</v>
      </c>
      <c r="BH396" s="27">
        <f t="shared" si="320"/>
        <v>0</v>
      </c>
      <c r="BI396" s="27">
        <f t="shared" si="320"/>
        <v>0</v>
      </c>
      <c r="BJ396" s="27">
        <f t="shared" si="320"/>
        <v>0</v>
      </c>
      <c r="BK396" s="27">
        <f t="shared" si="320"/>
        <v>0</v>
      </c>
      <c r="BL396" s="27">
        <f t="shared" si="320"/>
        <v>0</v>
      </c>
      <c r="BM396" s="27">
        <f t="shared" si="320"/>
        <v>0</v>
      </c>
    </row>
    <row r="397" spans="2:65" x14ac:dyDescent="0.25">
      <c r="B397" t="str">
        <f t="shared" si="321"/>
        <v>FEE D'INGRESSO</v>
      </c>
      <c r="C397" s="58"/>
      <c r="F397" s="27"/>
      <c r="G397" s="27"/>
      <c r="H397" s="27"/>
      <c r="I397" s="27"/>
      <c r="J397" s="27"/>
      <c r="K397" s="27"/>
      <c r="L397" s="27"/>
      <c r="M397" s="27"/>
      <c r="N397" s="27"/>
      <c r="O397" s="27"/>
      <c r="P397" s="27"/>
      <c r="Q397" s="27"/>
      <c r="R397" s="27"/>
      <c r="S397" s="27"/>
      <c r="T397" s="27"/>
      <c r="U397" s="27"/>
      <c r="V397" s="27"/>
      <c r="W397" s="27"/>
      <c r="X397" s="27"/>
      <c r="Y397" s="27"/>
      <c r="Z397" s="27"/>
      <c r="AA397" s="27"/>
      <c r="AB397" s="27"/>
      <c r="AC397" s="27">
        <f t="shared" si="320"/>
        <v>0</v>
      </c>
      <c r="AD397" s="27">
        <f t="shared" si="320"/>
        <v>0</v>
      </c>
      <c r="AE397" s="27">
        <f t="shared" si="320"/>
        <v>0</v>
      </c>
      <c r="AF397" s="27">
        <f t="shared" si="320"/>
        <v>0</v>
      </c>
      <c r="AG397" s="27">
        <f t="shared" si="320"/>
        <v>0</v>
      </c>
      <c r="AH397" s="27">
        <f t="shared" si="320"/>
        <v>0</v>
      </c>
      <c r="AI397" s="27">
        <f t="shared" si="320"/>
        <v>0</v>
      </c>
      <c r="AJ397" s="27">
        <f t="shared" si="320"/>
        <v>0</v>
      </c>
      <c r="AK397" s="27">
        <f t="shared" si="320"/>
        <v>0</v>
      </c>
      <c r="AL397" s="27">
        <f t="shared" si="320"/>
        <v>0</v>
      </c>
      <c r="AM397" s="27">
        <f t="shared" si="320"/>
        <v>0</v>
      </c>
      <c r="AN397" s="27">
        <f t="shared" si="320"/>
        <v>0</v>
      </c>
      <c r="AO397" s="27">
        <f t="shared" si="320"/>
        <v>0</v>
      </c>
      <c r="AP397" s="27">
        <f t="shared" si="320"/>
        <v>0</v>
      </c>
      <c r="AQ397" s="27">
        <f t="shared" si="320"/>
        <v>0</v>
      </c>
      <c r="AR397" s="27">
        <f t="shared" si="320"/>
        <v>0</v>
      </c>
      <c r="AS397" s="27">
        <f t="shared" si="320"/>
        <v>0</v>
      </c>
      <c r="AT397" s="27">
        <f t="shared" si="320"/>
        <v>0</v>
      </c>
      <c r="AU397" s="27">
        <f t="shared" si="320"/>
        <v>0</v>
      </c>
      <c r="AV397" s="27">
        <f t="shared" si="320"/>
        <v>0</v>
      </c>
      <c r="AW397" s="27">
        <f t="shared" si="320"/>
        <v>0</v>
      </c>
      <c r="AX397" s="27">
        <f t="shared" si="320"/>
        <v>0</v>
      </c>
      <c r="AY397" s="27">
        <f t="shared" si="320"/>
        <v>0</v>
      </c>
      <c r="AZ397" s="27">
        <f t="shared" si="320"/>
        <v>0</v>
      </c>
      <c r="BA397" s="27">
        <f t="shared" si="320"/>
        <v>0</v>
      </c>
      <c r="BB397" s="27">
        <f t="shared" si="320"/>
        <v>0</v>
      </c>
      <c r="BC397" s="27">
        <f t="shared" si="320"/>
        <v>0</v>
      </c>
      <c r="BD397" s="27">
        <f t="shared" si="320"/>
        <v>0</v>
      </c>
      <c r="BE397" s="27">
        <f t="shared" si="320"/>
        <v>0</v>
      </c>
      <c r="BF397" s="27">
        <f t="shared" si="320"/>
        <v>0</v>
      </c>
      <c r="BG397" s="27">
        <f t="shared" si="320"/>
        <v>0</v>
      </c>
      <c r="BH397" s="27">
        <f t="shared" si="320"/>
        <v>0</v>
      </c>
      <c r="BI397" s="27">
        <f t="shared" si="320"/>
        <v>0</v>
      </c>
      <c r="BJ397" s="27">
        <f t="shared" si="320"/>
        <v>0</v>
      </c>
      <c r="BK397" s="27">
        <f t="shared" si="320"/>
        <v>0</v>
      </c>
      <c r="BL397" s="27">
        <f t="shared" si="320"/>
        <v>0</v>
      </c>
      <c r="BM397" s="27">
        <f t="shared" si="320"/>
        <v>0</v>
      </c>
    </row>
    <row r="398" spans="2:65" x14ac:dyDescent="0.25">
      <c r="B398" t="str">
        <f>+B391</f>
        <v>ALTRE IMM.NI IMMATERIALI</v>
      </c>
      <c r="C398" s="58"/>
      <c r="F398" s="27"/>
      <c r="G398" s="27"/>
      <c r="H398" s="27"/>
      <c r="I398" s="27"/>
      <c r="J398" s="27"/>
      <c r="K398" s="27"/>
      <c r="L398" s="27"/>
      <c r="M398" s="27"/>
      <c r="N398" s="27"/>
      <c r="O398" s="27"/>
      <c r="P398" s="27"/>
      <c r="Q398" s="27"/>
      <c r="R398" s="27"/>
      <c r="S398" s="27"/>
      <c r="T398" s="27"/>
      <c r="U398" s="27"/>
      <c r="V398" s="27"/>
      <c r="W398" s="27"/>
      <c r="X398" s="27"/>
      <c r="Y398" s="27"/>
      <c r="Z398" s="27"/>
      <c r="AA398" s="27"/>
      <c r="AB398" s="27"/>
      <c r="AC398" s="27">
        <f t="shared" si="320"/>
        <v>0</v>
      </c>
      <c r="AD398" s="27">
        <f t="shared" si="320"/>
        <v>0</v>
      </c>
      <c r="AE398" s="27">
        <f t="shared" si="320"/>
        <v>0</v>
      </c>
      <c r="AF398" s="27">
        <f t="shared" si="320"/>
        <v>0</v>
      </c>
      <c r="AG398" s="27">
        <f t="shared" si="320"/>
        <v>0</v>
      </c>
      <c r="AH398" s="27">
        <f t="shared" si="320"/>
        <v>0</v>
      </c>
      <c r="AI398" s="27">
        <f t="shared" si="320"/>
        <v>0</v>
      </c>
      <c r="AJ398" s="27">
        <f t="shared" si="320"/>
        <v>0</v>
      </c>
      <c r="AK398" s="27">
        <f t="shared" si="320"/>
        <v>0</v>
      </c>
      <c r="AL398" s="27">
        <f t="shared" si="320"/>
        <v>0</v>
      </c>
      <c r="AM398" s="27">
        <f t="shared" si="320"/>
        <v>0</v>
      </c>
      <c r="AN398" s="27">
        <f t="shared" si="320"/>
        <v>0</v>
      </c>
      <c r="AO398" s="27">
        <f t="shared" si="320"/>
        <v>0</v>
      </c>
      <c r="AP398" s="27">
        <f t="shared" si="320"/>
        <v>0</v>
      </c>
      <c r="AQ398" s="27">
        <f t="shared" si="320"/>
        <v>0</v>
      </c>
      <c r="AR398" s="27">
        <f t="shared" si="320"/>
        <v>0</v>
      </c>
      <c r="AS398" s="27">
        <f t="shared" si="320"/>
        <v>0</v>
      </c>
      <c r="AT398" s="27">
        <f t="shared" si="320"/>
        <v>0</v>
      </c>
      <c r="AU398" s="27">
        <f t="shared" si="320"/>
        <v>0</v>
      </c>
      <c r="AV398" s="27">
        <f t="shared" si="320"/>
        <v>0</v>
      </c>
      <c r="AW398" s="27">
        <f t="shared" si="320"/>
        <v>0</v>
      </c>
      <c r="AX398" s="27">
        <f t="shared" si="320"/>
        <v>0</v>
      </c>
      <c r="AY398" s="27">
        <f t="shared" si="320"/>
        <v>0</v>
      </c>
      <c r="AZ398" s="27">
        <f t="shared" si="320"/>
        <v>0</v>
      </c>
      <c r="BA398" s="27">
        <f t="shared" si="320"/>
        <v>0</v>
      </c>
      <c r="BB398" s="27">
        <f t="shared" si="320"/>
        <v>0</v>
      </c>
      <c r="BC398" s="27">
        <f t="shared" si="320"/>
        <v>0</v>
      </c>
      <c r="BD398" s="27">
        <f t="shared" si="320"/>
        <v>0</v>
      </c>
      <c r="BE398" s="27">
        <f t="shared" si="320"/>
        <v>0</v>
      </c>
      <c r="BF398" s="27">
        <f t="shared" si="320"/>
        <v>0</v>
      </c>
      <c r="BG398" s="27">
        <f t="shared" si="320"/>
        <v>0</v>
      </c>
      <c r="BH398" s="27">
        <f t="shared" si="320"/>
        <v>0</v>
      </c>
      <c r="BI398" s="27">
        <f t="shared" si="320"/>
        <v>0</v>
      </c>
      <c r="BJ398" s="27">
        <f t="shared" si="320"/>
        <v>0</v>
      </c>
      <c r="BK398" s="27">
        <f t="shared" si="320"/>
        <v>0</v>
      </c>
      <c r="BL398" s="27">
        <f t="shared" si="320"/>
        <v>0</v>
      </c>
      <c r="BM398" s="27">
        <f t="shared" si="320"/>
        <v>0</v>
      </c>
    </row>
    <row r="400" spans="2:65" ht="30" x14ac:dyDescent="0.25">
      <c r="C400" s="57" t="s">
        <v>159</v>
      </c>
      <c r="F400" s="57" t="s">
        <v>160</v>
      </c>
      <c r="G400" s="57" t="s">
        <v>160</v>
      </c>
      <c r="H400" s="57" t="s">
        <v>160</v>
      </c>
      <c r="I400" s="57" t="s">
        <v>160</v>
      </c>
      <c r="J400" s="57" t="s">
        <v>160</v>
      </c>
      <c r="K400" s="57" t="s">
        <v>160</v>
      </c>
      <c r="L400" s="57" t="s">
        <v>160</v>
      </c>
      <c r="M400" s="57" t="s">
        <v>160</v>
      </c>
      <c r="N400" s="57" t="s">
        <v>160</v>
      </c>
      <c r="O400" s="57" t="s">
        <v>160</v>
      </c>
      <c r="P400" s="57" t="s">
        <v>160</v>
      </c>
      <c r="Q400" s="57" t="s">
        <v>160</v>
      </c>
      <c r="R400" s="57" t="s">
        <v>160</v>
      </c>
      <c r="S400" s="57" t="s">
        <v>160</v>
      </c>
      <c r="T400" s="57" t="s">
        <v>160</v>
      </c>
      <c r="U400" s="57" t="s">
        <v>160</v>
      </c>
      <c r="V400" s="57" t="s">
        <v>160</v>
      </c>
      <c r="W400" s="57" t="s">
        <v>160</v>
      </c>
      <c r="X400" s="57" t="s">
        <v>160</v>
      </c>
      <c r="Y400" s="57" t="s">
        <v>160</v>
      </c>
      <c r="Z400" s="57" t="s">
        <v>160</v>
      </c>
      <c r="AA400" s="57" t="s">
        <v>160</v>
      </c>
      <c r="AB400" s="57" t="s">
        <v>160</v>
      </c>
      <c r="AC400" s="57" t="s">
        <v>160</v>
      </c>
      <c r="AD400" s="57" t="s">
        <v>160</v>
      </c>
      <c r="AE400" s="57" t="s">
        <v>160</v>
      </c>
      <c r="AF400" s="57" t="s">
        <v>160</v>
      </c>
      <c r="AG400" s="57" t="s">
        <v>160</v>
      </c>
      <c r="AH400" s="57" t="s">
        <v>160</v>
      </c>
      <c r="AI400" s="57" t="s">
        <v>160</v>
      </c>
      <c r="AJ400" s="57" t="s">
        <v>160</v>
      </c>
      <c r="AK400" s="57" t="s">
        <v>160</v>
      </c>
      <c r="AL400" s="57" t="s">
        <v>160</v>
      </c>
      <c r="AM400" s="57" t="s">
        <v>160</v>
      </c>
      <c r="AN400" s="57" t="s">
        <v>160</v>
      </c>
      <c r="AO400" s="57" t="s">
        <v>160</v>
      </c>
      <c r="AP400" s="57" t="s">
        <v>160</v>
      </c>
      <c r="AQ400" s="57" t="s">
        <v>160</v>
      </c>
      <c r="AR400" s="57" t="s">
        <v>160</v>
      </c>
      <c r="AS400" s="57" t="s">
        <v>160</v>
      </c>
      <c r="AT400" s="57" t="s">
        <v>160</v>
      </c>
      <c r="AU400" s="57" t="s">
        <v>160</v>
      </c>
      <c r="AV400" s="57" t="s">
        <v>160</v>
      </c>
      <c r="AW400" s="57" t="s">
        <v>160</v>
      </c>
      <c r="AX400" s="57" t="s">
        <v>160</v>
      </c>
      <c r="AY400" s="57" t="s">
        <v>160</v>
      </c>
      <c r="AZ400" s="57" t="s">
        <v>160</v>
      </c>
      <c r="BA400" s="57" t="s">
        <v>160</v>
      </c>
      <c r="BB400" s="57" t="s">
        <v>160</v>
      </c>
      <c r="BC400" s="57" t="s">
        <v>160</v>
      </c>
      <c r="BD400" s="57" t="s">
        <v>160</v>
      </c>
      <c r="BE400" s="57" t="s">
        <v>160</v>
      </c>
      <c r="BF400" s="57" t="s">
        <v>160</v>
      </c>
      <c r="BG400" s="57" t="s">
        <v>160</v>
      </c>
      <c r="BH400" s="57" t="s">
        <v>160</v>
      </c>
      <c r="BI400" s="57" t="s">
        <v>160</v>
      </c>
      <c r="BJ400" s="57" t="s">
        <v>160</v>
      </c>
      <c r="BK400" s="57" t="s">
        <v>160</v>
      </c>
      <c r="BL400" s="57" t="s">
        <v>160</v>
      </c>
      <c r="BM400" s="57" t="s">
        <v>160</v>
      </c>
    </row>
    <row r="401" spans="2:65" x14ac:dyDescent="0.25">
      <c r="B401" t="str">
        <f>+B386</f>
        <v>FABBRICATI</v>
      </c>
      <c r="C401" s="58">
        <f>+C386</f>
        <v>0.25</v>
      </c>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f>+IF(AC408=$AD$5,0,1)*(SUM($DC$5)*$C401)/12</f>
        <v>0</v>
      </c>
      <c r="AE401" s="27">
        <f t="shared" ref="AE401:BM401" si="322">+IF(AD408=$AD$5,0,1)*(SUM($DC$5)*$C401)/12</f>
        <v>0</v>
      </c>
      <c r="AF401" s="27">
        <f t="shared" si="322"/>
        <v>0</v>
      </c>
      <c r="AG401" s="27">
        <f t="shared" si="322"/>
        <v>0</v>
      </c>
      <c r="AH401" s="27">
        <f t="shared" si="322"/>
        <v>0</v>
      </c>
      <c r="AI401" s="27">
        <f t="shared" si="322"/>
        <v>0</v>
      </c>
      <c r="AJ401" s="27">
        <f t="shared" si="322"/>
        <v>0</v>
      </c>
      <c r="AK401" s="27">
        <f t="shared" si="322"/>
        <v>0</v>
      </c>
      <c r="AL401" s="27">
        <f t="shared" si="322"/>
        <v>0</v>
      </c>
      <c r="AM401" s="27">
        <f t="shared" si="322"/>
        <v>0</v>
      </c>
      <c r="AN401" s="27">
        <f t="shared" si="322"/>
        <v>0</v>
      </c>
      <c r="AO401" s="27">
        <f t="shared" si="322"/>
        <v>0</v>
      </c>
      <c r="AP401" s="27">
        <f t="shared" si="322"/>
        <v>0</v>
      </c>
      <c r="AQ401" s="27">
        <f t="shared" si="322"/>
        <v>0</v>
      </c>
      <c r="AR401" s="27">
        <f t="shared" si="322"/>
        <v>0</v>
      </c>
      <c r="AS401" s="27">
        <f t="shared" si="322"/>
        <v>0</v>
      </c>
      <c r="AT401" s="27">
        <f t="shared" si="322"/>
        <v>0</v>
      </c>
      <c r="AU401" s="27">
        <f t="shared" si="322"/>
        <v>0</v>
      </c>
      <c r="AV401" s="27">
        <f t="shared" si="322"/>
        <v>0</v>
      </c>
      <c r="AW401" s="27">
        <f t="shared" si="322"/>
        <v>0</v>
      </c>
      <c r="AX401" s="27">
        <f t="shared" si="322"/>
        <v>0</v>
      </c>
      <c r="AY401" s="27">
        <f t="shared" si="322"/>
        <v>0</v>
      </c>
      <c r="AZ401" s="27">
        <f t="shared" si="322"/>
        <v>0</v>
      </c>
      <c r="BA401" s="27">
        <f t="shared" si="322"/>
        <v>0</v>
      </c>
      <c r="BB401" s="27">
        <f t="shared" si="322"/>
        <v>0</v>
      </c>
      <c r="BC401" s="27">
        <f t="shared" si="322"/>
        <v>0</v>
      </c>
      <c r="BD401" s="27">
        <f t="shared" si="322"/>
        <v>0</v>
      </c>
      <c r="BE401" s="27">
        <f t="shared" si="322"/>
        <v>0</v>
      </c>
      <c r="BF401" s="27">
        <f t="shared" si="322"/>
        <v>0</v>
      </c>
      <c r="BG401" s="27">
        <f t="shared" si="322"/>
        <v>0</v>
      </c>
      <c r="BH401" s="27">
        <f t="shared" si="322"/>
        <v>0</v>
      </c>
      <c r="BI401" s="27">
        <f t="shared" si="322"/>
        <v>0</v>
      </c>
      <c r="BJ401" s="27">
        <f t="shared" si="322"/>
        <v>0</v>
      </c>
      <c r="BK401" s="27">
        <f t="shared" si="322"/>
        <v>0</v>
      </c>
      <c r="BL401" s="27">
        <f t="shared" si="322"/>
        <v>0</v>
      </c>
      <c r="BM401" s="27">
        <f t="shared" si="322"/>
        <v>0</v>
      </c>
    </row>
    <row r="402" spans="2:65" x14ac:dyDescent="0.25">
      <c r="B402" t="str">
        <f t="shared" ref="B402:C406" si="323">+B387</f>
        <v>IMPIANTI E MACCHINARI</v>
      </c>
      <c r="C402" s="58">
        <f t="shared" si="323"/>
        <v>0.1</v>
      </c>
      <c r="F402" s="27"/>
      <c r="G402" s="27"/>
      <c r="H402" s="27"/>
      <c r="I402" s="27"/>
      <c r="J402" s="27"/>
      <c r="K402" s="27"/>
      <c r="L402" s="27"/>
      <c r="M402" s="27"/>
      <c r="N402" s="27"/>
      <c r="O402" s="27"/>
      <c r="P402" s="27"/>
      <c r="Q402" s="27"/>
      <c r="R402" s="27"/>
      <c r="S402" s="27"/>
      <c r="T402" s="27"/>
      <c r="U402" s="27"/>
      <c r="V402" s="27"/>
      <c r="W402" s="27"/>
      <c r="X402" s="27"/>
      <c r="Y402" s="27"/>
      <c r="Z402" s="27"/>
      <c r="AA402" s="27"/>
      <c r="AB402" s="27"/>
      <c r="AC402" s="27"/>
      <c r="AD402" s="27">
        <f>+IF(AC409=$AD$6,0,1)*(SUM($AD$6)*$C402)/12</f>
        <v>0</v>
      </c>
      <c r="AE402" s="27">
        <f t="shared" ref="AE402:BM402" si="324">+IF(AD409=$AD$6,0,1)*(SUM($AD$6)*$C402)/12</f>
        <v>0</v>
      </c>
      <c r="AF402" s="27">
        <f t="shared" si="324"/>
        <v>0</v>
      </c>
      <c r="AG402" s="27">
        <f t="shared" si="324"/>
        <v>0</v>
      </c>
      <c r="AH402" s="27">
        <f t="shared" si="324"/>
        <v>0</v>
      </c>
      <c r="AI402" s="27">
        <f t="shared" si="324"/>
        <v>0</v>
      </c>
      <c r="AJ402" s="27">
        <f t="shared" si="324"/>
        <v>0</v>
      </c>
      <c r="AK402" s="27">
        <f t="shared" si="324"/>
        <v>0</v>
      </c>
      <c r="AL402" s="27">
        <f t="shared" si="324"/>
        <v>0</v>
      </c>
      <c r="AM402" s="27">
        <f t="shared" si="324"/>
        <v>0</v>
      </c>
      <c r="AN402" s="27">
        <f t="shared" si="324"/>
        <v>0</v>
      </c>
      <c r="AO402" s="27">
        <f t="shared" si="324"/>
        <v>0</v>
      </c>
      <c r="AP402" s="27">
        <f t="shared" si="324"/>
        <v>0</v>
      </c>
      <c r="AQ402" s="27">
        <f t="shared" si="324"/>
        <v>0</v>
      </c>
      <c r="AR402" s="27">
        <f t="shared" si="324"/>
        <v>0</v>
      </c>
      <c r="AS402" s="27">
        <f t="shared" si="324"/>
        <v>0</v>
      </c>
      <c r="AT402" s="27">
        <f t="shared" si="324"/>
        <v>0</v>
      </c>
      <c r="AU402" s="27">
        <f t="shared" si="324"/>
        <v>0</v>
      </c>
      <c r="AV402" s="27">
        <f t="shared" si="324"/>
        <v>0</v>
      </c>
      <c r="AW402" s="27">
        <f t="shared" si="324"/>
        <v>0</v>
      </c>
      <c r="AX402" s="27">
        <f t="shared" si="324"/>
        <v>0</v>
      </c>
      <c r="AY402" s="27">
        <f t="shared" si="324"/>
        <v>0</v>
      </c>
      <c r="AZ402" s="27">
        <f t="shared" si="324"/>
        <v>0</v>
      </c>
      <c r="BA402" s="27">
        <f t="shared" si="324"/>
        <v>0</v>
      </c>
      <c r="BB402" s="27">
        <f t="shared" si="324"/>
        <v>0</v>
      </c>
      <c r="BC402" s="27">
        <f t="shared" si="324"/>
        <v>0</v>
      </c>
      <c r="BD402" s="27">
        <f t="shared" si="324"/>
        <v>0</v>
      </c>
      <c r="BE402" s="27">
        <f t="shared" si="324"/>
        <v>0</v>
      </c>
      <c r="BF402" s="27">
        <f t="shared" si="324"/>
        <v>0</v>
      </c>
      <c r="BG402" s="27">
        <f t="shared" si="324"/>
        <v>0</v>
      </c>
      <c r="BH402" s="27">
        <f t="shared" si="324"/>
        <v>0</v>
      </c>
      <c r="BI402" s="27">
        <f t="shared" si="324"/>
        <v>0</v>
      </c>
      <c r="BJ402" s="27">
        <f t="shared" si="324"/>
        <v>0</v>
      </c>
      <c r="BK402" s="27">
        <f t="shared" si="324"/>
        <v>0</v>
      </c>
      <c r="BL402" s="27">
        <f t="shared" si="324"/>
        <v>0</v>
      </c>
      <c r="BM402" s="27">
        <f t="shared" si="324"/>
        <v>0</v>
      </c>
    </row>
    <row r="403" spans="2:65" x14ac:dyDescent="0.25">
      <c r="B403" t="str">
        <f t="shared" si="323"/>
        <v>ATTREZZATURE IND.LI E COMM.LI</v>
      </c>
      <c r="C403" s="58">
        <f t="shared" si="323"/>
        <v>0.2</v>
      </c>
      <c r="F403" s="27"/>
      <c r="G403" s="27"/>
      <c r="H403" s="27"/>
      <c r="I403" s="27"/>
      <c r="J403" s="27"/>
      <c r="K403" s="27"/>
      <c r="L403" s="27"/>
      <c r="M403" s="27"/>
      <c r="N403" s="27"/>
      <c r="O403" s="27"/>
      <c r="P403" s="27"/>
      <c r="Q403" s="27"/>
      <c r="R403" s="27"/>
      <c r="S403" s="27"/>
      <c r="T403" s="27"/>
      <c r="U403" s="27"/>
      <c r="V403" s="27"/>
      <c r="W403" s="27"/>
      <c r="X403" s="27"/>
      <c r="Y403" s="27"/>
      <c r="Z403" s="27"/>
      <c r="AA403" s="27"/>
      <c r="AB403" s="27"/>
      <c r="AC403" s="27"/>
      <c r="AD403" s="27">
        <f>+IF(AC410=$AD$7,0,1)*(SUM($AD$7)*$C403)/12</f>
        <v>0</v>
      </c>
      <c r="AE403" s="27">
        <f t="shared" ref="AE403:BM403" si="325">+IF(AD410=$AD$7,0,1)*(SUM($AD$7)*$C403)/12</f>
        <v>0</v>
      </c>
      <c r="AF403" s="27">
        <f t="shared" si="325"/>
        <v>0</v>
      </c>
      <c r="AG403" s="27">
        <f t="shared" si="325"/>
        <v>0</v>
      </c>
      <c r="AH403" s="27">
        <f t="shared" si="325"/>
        <v>0</v>
      </c>
      <c r="AI403" s="27">
        <f t="shared" si="325"/>
        <v>0</v>
      </c>
      <c r="AJ403" s="27">
        <f t="shared" si="325"/>
        <v>0</v>
      </c>
      <c r="AK403" s="27">
        <f t="shared" si="325"/>
        <v>0</v>
      </c>
      <c r="AL403" s="27">
        <f t="shared" si="325"/>
        <v>0</v>
      </c>
      <c r="AM403" s="27">
        <f t="shared" si="325"/>
        <v>0</v>
      </c>
      <c r="AN403" s="27">
        <f t="shared" si="325"/>
        <v>0</v>
      </c>
      <c r="AO403" s="27">
        <f t="shared" si="325"/>
        <v>0</v>
      </c>
      <c r="AP403" s="27">
        <f t="shared" si="325"/>
        <v>0</v>
      </c>
      <c r="AQ403" s="27">
        <f t="shared" si="325"/>
        <v>0</v>
      </c>
      <c r="AR403" s="27">
        <f t="shared" si="325"/>
        <v>0</v>
      </c>
      <c r="AS403" s="27">
        <f t="shared" si="325"/>
        <v>0</v>
      </c>
      <c r="AT403" s="27">
        <f t="shared" si="325"/>
        <v>0</v>
      </c>
      <c r="AU403" s="27">
        <f t="shared" si="325"/>
        <v>0</v>
      </c>
      <c r="AV403" s="27">
        <f t="shared" si="325"/>
        <v>0</v>
      </c>
      <c r="AW403" s="27">
        <f t="shared" si="325"/>
        <v>0</v>
      </c>
      <c r="AX403" s="27">
        <f t="shared" si="325"/>
        <v>0</v>
      </c>
      <c r="AY403" s="27">
        <f t="shared" si="325"/>
        <v>0</v>
      </c>
      <c r="AZ403" s="27">
        <f t="shared" si="325"/>
        <v>0</v>
      </c>
      <c r="BA403" s="27">
        <f t="shared" si="325"/>
        <v>0</v>
      </c>
      <c r="BB403" s="27">
        <f t="shared" si="325"/>
        <v>0</v>
      </c>
      <c r="BC403" s="27">
        <f t="shared" si="325"/>
        <v>0</v>
      </c>
      <c r="BD403" s="27">
        <f t="shared" si="325"/>
        <v>0</v>
      </c>
      <c r="BE403" s="27">
        <f t="shared" si="325"/>
        <v>0</v>
      </c>
      <c r="BF403" s="27">
        <f t="shared" si="325"/>
        <v>0</v>
      </c>
      <c r="BG403" s="27">
        <f t="shared" si="325"/>
        <v>0</v>
      </c>
      <c r="BH403" s="27">
        <f t="shared" si="325"/>
        <v>0</v>
      </c>
      <c r="BI403" s="27">
        <f t="shared" si="325"/>
        <v>0</v>
      </c>
      <c r="BJ403" s="27">
        <f t="shared" si="325"/>
        <v>0</v>
      </c>
      <c r="BK403" s="27">
        <f t="shared" si="325"/>
        <v>0</v>
      </c>
      <c r="BL403" s="27">
        <f t="shared" si="325"/>
        <v>0</v>
      </c>
      <c r="BM403" s="27">
        <f t="shared" si="325"/>
        <v>0</v>
      </c>
    </row>
    <row r="404" spans="2:65" x14ac:dyDescent="0.25">
      <c r="B404" t="str">
        <f t="shared" si="323"/>
        <v>COSTI D'IMPIANTO E AMPLIAMENTO</v>
      </c>
      <c r="C404" s="58">
        <f t="shared" si="323"/>
        <v>0.5</v>
      </c>
      <c r="F404" s="27"/>
      <c r="G404" s="27"/>
      <c r="H404" s="27"/>
      <c r="I404" s="27"/>
      <c r="J404" s="27"/>
      <c r="K404" s="27"/>
      <c r="L404" s="27"/>
      <c r="M404" s="27"/>
      <c r="N404" s="27"/>
      <c r="O404" s="27"/>
      <c r="P404" s="27"/>
      <c r="Q404" s="27"/>
      <c r="R404" s="27"/>
      <c r="S404" s="27"/>
      <c r="T404" s="27"/>
      <c r="U404" s="27"/>
      <c r="V404" s="27"/>
      <c r="W404" s="27"/>
      <c r="X404" s="27"/>
      <c r="Y404" s="27"/>
      <c r="Z404" s="27"/>
      <c r="AA404" s="27"/>
      <c r="AB404" s="27"/>
      <c r="AC404" s="27"/>
      <c r="AD404" s="27">
        <f>+IF(AC411=$AD$8,0,1)*(SUM($AD$8)*$C404)/12</f>
        <v>0</v>
      </c>
      <c r="AE404" s="27">
        <f t="shared" ref="AE404:BM404" si="326">+IF(AD411=$AD$8,0,1)*(SUM($AD$8)*$C404)/12</f>
        <v>0</v>
      </c>
      <c r="AF404" s="27">
        <f t="shared" si="326"/>
        <v>0</v>
      </c>
      <c r="AG404" s="27">
        <f t="shared" si="326"/>
        <v>0</v>
      </c>
      <c r="AH404" s="27">
        <f t="shared" si="326"/>
        <v>0</v>
      </c>
      <c r="AI404" s="27">
        <f t="shared" si="326"/>
        <v>0</v>
      </c>
      <c r="AJ404" s="27">
        <f t="shared" si="326"/>
        <v>0</v>
      </c>
      <c r="AK404" s="27">
        <f t="shared" si="326"/>
        <v>0</v>
      </c>
      <c r="AL404" s="27">
        <f t="shared" si="326"/>
        <v>0</v>
      </c>
      <c r="AM404" s="27">
        <f t="shared" si="326"/>
        <v>0</v>
      </c>
      <c r="AN404" s="27">
        <f t="shared" si="326"/>
        <v>0</v>
      </c>
      <c r="AO404" s="27">
        <f t="shared" si="326"/>
        <v>0</v>
      </c>
      <c r="AP404" s="27">
        <f t="shared" si="326"/>
        <v>0</v>
      </c>
      <c r="AQ404" s="27">
        <f t="shared" si="326"/>
        <v>0</v>
      </c>
      <c r="AR404" s="27">
        <f t="shared" si="326"/>
        <v>0</v>
      </c>
      <c r="AS404" s="27">
        <f t="shared" si="326"/>
        <v>0</v>
      </c>
      <c r="AT404" s="27">
        <f t="shared" si="326"/>
        <v>0</v>
      </c>
      <c r="AU404" s="27">
        <f t="shared" si="326"/>
        <v>0</v>
      </c>
      <c r="AV404" s="27">
        <f t="shared" si="326"/>
        <v>0</v>
      </c>
      <c r="AW404" s="27">
        <f t="shared" si="326"/>
        <v>0</v>
      </c>
      <c r="AX404" s="27">
        <f t="shared" si="326"/>
        <v>0</v>
      </c>
      <c r="AY404" s="27">
        <f t="shared" si="326"/>
        <v>0</v>
      </c>
      <c r="AZ404" s="27">
        <f t="shared" si="326"/>
        <v>0</v>
      </c>
      <c r="BA404" s="27">
        <f t="shared" si="326"/>
        <v>0</v>
      </c>
      <c r="BB404" s="27">
        <f t="shared" si="326"/>
        <v>0</v>
      </c>
      <c r="BC404" s="27">
        <f t="shared" si="326"/>
        <v>0</v>
      </c>
      <c r="BD404" s="27">
        <f t="shared" si="326"/>
        <v>0</v>
      </c>
      <c r="BE404" s="27">
        <f t="shared" si="326"/>
        <v>0</v>
      </c>
      <c r="BF404" s="27">
        <f t="shared" si="326"/>
        <v>0</v>
      </c>
      <c r="BG404" s="27">
        <f t="shared" si="326"/>
        <v>0</v>
      </c>
      <c r="BH404" s="27">
        <f t="shared" si="326"/>
        <v>0</v>
      </c>
      <c r="BI404" s="27">
        <f t="shared" si="326"/>
        <v>0</v>
      </c>
      <c r="BJ404" s="27">
        <f t="shared" si="326"/>
        <v>0</v>
      </c>
      <c r="BK404" s="27">
        <f t="shared" si="326"/>
        <v>0</v>
      </c>
      <c r="BL404" s="27">
        <f t="shared" si="326"/>
        <v>0</v>
      </c>
      <c r="BM404" s="27">
        <f t="shared" si="326"/>
        <v>0</v>
      </c>
    </row>
    <row r="405" spans="2:65" x14ac:dyDescent="0.25">
      <c r="B405" t="str">
        <f t="shared" si="323"/>
        <v>FEE D'INGRESSO</v>
      </c>
      <c r="C405" s="58">
        <f t="shared" si="323"/>
        <v>0.2</v>
      </c>
      <c r="F405" s="27"/>
      <c r="G405" s="27"/>
      <c r="H405" s="27"/>
      <c r="I405" s="27"/>
      <c r="J405" s="27"/>
      <c r="K405" s="27"/>
      <c r="L405" s="27"/>
      <c r="M405" s="27"/>
      <c r="N405" s="27"/>
      <c r="O405" s="27"/>
      <c r="P405" s="27"/>
      <c r="Q405" s="27"/>
      <c r="R405" s="27"/>
      <c r="S405" s="27"/>
      <c r="T405" s="27"/>
      <c r="U405" s="27"/>
      <c r="V405" s="27"/>
      <c r="W405" s="27"/>
      <c r="X405" s="27"/>
      <c r="Y405" s="27"/>
      <c r="Z405" s="27"/>
      <c r="AA405" s="27"/>
      <c r="AB405" s="27"/>
      <c r="AC405" s="27"/>
      <c r="AD405" s="27">
        <f>+IF(AC412=$AD$9,0,1)*(SUM($AD$9)*$C405)/12</f>
        <v>0</v>
      </c>
      <c r="AE405" s="27">
        <f t="shared" ref="AE405:BM405" si="327">+IF(AD412=$AD$9,0,1)*(SUM($AD$9)*$C405)/12</f>
        <v>0</v>
      </c>
      <c r="AF405" s="27">
        <f t="shared" si="327"/>
        <v>0</v>
      </c>
      <c r="AG405" s="27">
        <f t="shared" si="327"/>
        <v>0</v>
      </c>
      <c r="AH405" s="27">
        <f t="shared" si="327"/>
        <v>0</v>
      </c>
      <c r="AI405" s="27">
        <f t="shared" si="327"/>
        <v>0</v>
      </c>
      <c r="AJ405" s="27">
        <f t="shared" si="327"/>
        <v>0</v>
      </c>
      <c r="AK405" s="27">
        <f t="shared" si="327"/>
        <v>0</v>
      </c>
      <c r="AL405" s="27">
        <f t="shared" si="327"/>
        <v>0</v>
      </c>
      <c r="AM405" s="27">
        <f t="shared" si="327"/>
        <v>0</v>
      </c>
      <c r="AN405" s="27">
        <f t="shared" si="327"/>
        <v>0</v>
      </c>
      <c r="AO405" s="27">
        <f t="shared" si="327"/>
        <v>0</v>
      </c>
      <c r="AP405" s="27">
        <f t="shared" si="327"/>
        <v>0</v>
      </c>
      <c r="AQ405" s="27">
        <f t="shared" si="327"/>
        <v>0</v>
      </c>
      <c r="AR405" s="27">
        <f t="shared" si="327"/>
        <v>0</v>
      </c>
      <c r="AS405" s="27">
        <f t="shared" si="327"/>
        <v>0</v>
      </c>
      <c r="AT405" s="27">
        <f t="shared" si="327"/>
        <v>0</v>
      </c>
      <c r="AU405" s="27">
        <f t="shared" si="327"/>
        <v>0</v>
      </c>
      <c r="AV405" s="27">
        <f t="shared" si="327"/>
        <v>0</v>
      </c>
      <c r="AW405" s="27">
        <f t="shared" si="327"/>
        <v>0</v>
      </c>
      <c r="AX405" s="27">
        <f t="shared" si="327"/>
        <v>0</v>
      </c>
      <c r="AY405" s="27">
        <f t="shared" si="327"/>
        <v>0</v>
      </c>
      <c r="AZ405" s="27">
        <f t="shared" si="327"/>
        <v>0</v>
      </c>
      <c r="BA405" s="27">
        <f t="shared" si="327"/>
        <v>0</v>
      </c>
      <c r="BB405" s="27">
        <f t="shared" si="327"/>
        <v>0</v>
      </c>
      <c r="BC405" s="27">
        <f t="shared" si="327"/>
        <v>0</v>
      </c>
      <c r="BD405" s="27">
        <f t="shared" si="327"/>
        <v>0</v>
      </c>
      <c r="BE405" s="27">
        <f t="shared" si="327"/>
        <v>0</v>
      </c>
      <c r="BF405" s="27">
        <f t="shared" si="327"/>
        <v>0</v>
      </c>
      <c r="BG405" s="27">
        <f t="shared" si="327"/>
        <v>0</v>
      </c>
      <c r="BH405" s="27">
        <f t="shared" si="327"/>
        <v>0</v>
      </c>
      <c r="BI405" s="27">
        <f t="shared" si="327"/>
        <v>0</v>
      </c>
      <c r="BJ405" s="27">
        <f t="shared" si="327"/>
        <v>0</v>
      </c>
      <c r="BK405" s="27">
        <f t="shared" si="327"/>
        <v>0</v>
      </c>
      <c r="BL405" s="27">
        <f t="shared" si="327"/>
        <v>0</v>
      </c>
      <c r="BM405" s="27">
        <f t="shared" si="327"/>
        <v>0</v>
      </c>
    </row>
    <row r="406" spans="2:65" x14ac:dyDescent="0.25">
      <c r="B406" t="str">
        <f t="shared" si="323"/>
        <v>ALTRE IMM.NI IMMATERIALI</v>
      </c>
      <c r="C406" s="58">
        <f t="shared" si="323"/>
        <v>0.25</v>
      </c>
      <c r="F406" s="27"/>
      <c r="G406" s="27"/>
      <c r="H406" s="27"/>
      <c r="I406" s="27"/>
      <c r="J406" s="27"/>
      <c r="K406" s="27"/>
      <c r="L406" s="27"/>
      <c r="M406" s="27"/>
      <c r="N406" s="27"/>
      <c r="O406" s="27"/>
      <c r="P406" s="27"/>
      <c r="Q406" s="27"/>
      <c r="R406" s="27"/>
      <c r="S406" s="27"/>
      <c r="T406" s="27"/>
      <c r="U406" s="27"/>
      <c r="V406" s="27"/>
      <c r="W406" s="27"/>
      <c r="X406" s="27"/>
      <c r="Y406" s="27"/>
      <c r="Z406" s="27"/>
      <c r="AA406" s="27"/>
      <c r="AB406" s="27"/>
      <c r="AC406" s="27"/>
      <c r="AD406" s="27">
        <f>+IF(AC413=$AD$10,0,1)*(SUM($AD$10)*$C406)/12</f>
        <v>0</v>
      </c>
      <c r="AE406" s="27">
        <f t="shared" ref="AE406:BM406" si="328">+IF(AD413=$AD$10,0,1)*(SUM($AD$10)*$C406)/12</f>
        <v>0</v>
      </c>
      <c r="AF406" s="27">
        <f t="shared" si="328"/>
        <v>0</v>
      </c>
      <c r="AG406" s="27">
        <f t="shared" si="328"/>
        <v>0</v>
      </c>
      <c r="AH406" s="27">
        <f t="shared" si="328"/>
        <v>0</v>
      </c>
      <c r="AI406" s="27">
        <f t="shared" si="328"/>
        <v>0</v>
      </c>
      <c r="AJ406" s="27">
        <f t="shared" si="328"/>
        <v>0</v>
      </c>
      <c r="AK406" s="27">
        <f t="shared" si="328"/>
        <v>0</v>
      </c>
      <c r="AL406" s="27">
        <f t="shared" si="328"/>
        <v>0</v>
      </c>
      <c r="AM406" s="27">
        <f t="shared" si="328"/>
        <v>0</v>
      </c>
      <c r="AN406" s="27">
        <f t="shared" si="328"/>
        <v>0</v>
      </c>
      <c r="AO406" s="27">
        <f t="shared" si="328"/>
        <v>0</v>
      </c>
      <c r="AP406" s="27">
        <f t="shared" si="328"/>
        <v>0</v>
      </c>
      <c r="AQ406" s="27">
        <f t="shared" si="328"/>
        <v>0</v>
      </c>
      <c r="AR406" s="27">
        <f t="shared" si="328"/>
        <v>0</v>
      </c>
      <c r="AS406" s="27">
        <f t="shared" si="328"/>
        <v>0</v>
      </c>
      <c r="AT406" s="27">
        <f t="shared" si="328"/>
        <v>0</v>
      </c>
      <c r="AU406" s="27">
        <f t="shared" si="328"/>
        <v>0</v>
      </c>
      <c r="AV406" s="27">
        <f t="shared" si="328"/>
        <v>0</v>
      </c>
      <c r="AW406" s="27">
        <f t="shared" si="328"/>
        <v>0</v>
      </c>
      <c r="AX406" s="27">
        <f t="shared" si="328"/>
        <v>0</v>
      </c>
      <c r="AY406" s="27">
        <f t="shared" si="328"/>
        <v>0</v>
      </c>
      <c r="AZ406" s="27">
        <f t="shared" si="328"/>
        <v>0</v>
      </c>
      <c r="BA406" s="27">
        <f t="shared" si="328"/>
        <v>0</v>
      </c>
      <c r="BB406" s="27">
        <f t="shared" si="328"/>
        <v>0</v>
      </c>
      <c r="BC406" s="27">
        <f t="shared" si="328"/>
        <v>0</v>
      </c>
      <c r="BD406" s="27">
        <f t="shared" si="328"/>
        <v>0</v>
      </c>
      <c r="BE406" s="27">
        <f t="shared" si="328"/>
        <v>0</v>
      </c>
      <c r="BF406" s="27">
        <f t="shared" si="328"/>
        <v>0</v>
      </c>
      <c r="BG406" s="27">
        <f t="shared" si="328"/>
        <v>0</v>
      </c>
      <c r="BH406" s="27">
        <f t="shared" si="328"/>
        <v>0</v>
      </c>
      <c r="BI406" s="27">
        <f t="shared" si="328"/>
        <v>0</v>
      </c>
      <c r="BJ406" s="27">
        <f t="shared" si="328"/>
        <v>0</v>
      </c>
      <c r="BK406" s="27">
        <f t="shared" si="328"/>
        <v>0</v>
      </c>
      <c r="BL406" s="27">
        <f t="shared" si="328"/>
        <v>0</v>
      </c>
      <c r="BM406" s="27">
        <f t="shared" si="328"/>
        <v>0</v>
      </c>
    </row>
    <row r="407" spans="2:65" ht="30" x14ac:dyDescent="0.25">
      <c r="C407" s="57"/>
      <c r="F407" s="57" t="s">
        <v>161</v>
      </c>
      <c r="G407" s="57" t="s">
        <v>161</v>
      </c>
      <c r="H407" s="57" t="s">
        <v>161</v>
      </c>
      <c r="I407" s="57" t="s">
        <v>161</v>
      </c>
      <c r="J407" s="57" t="s">
        <v>161</v>
      </c>
      <c r="K407" s="57" t="s">
        <v>161</v>
      </c>
      <c r="L407" s="57" t="s">
        <v>161</v>
      </c>
      <c r="M407" s="57" t="s">
        <v>161</v>
      </c>
      <c r="N407" s="57" t="s">
        <v>161</v>
      </c>
      <c r="O407" s="57" t="s">
        <v>161</v>
      </c>
      <c r="P407" s="57" t="s">
        <v>161</v>
      </c>
      <c r="Q407" s="57" t="s">
        <v>161</v>
      </c>
      <c r="R407" s="57" t="s">
        <v>161</v>
      </c>
      <c r="S407" s="57" t="s">
        <v>161</v>
      </c>
      <c r="T407" s="57" t="s">
        <v>161</v>
      </c>
      <c r="U407" s="57" t="s">
        <v>161</v>
      </c>
      <c r="V407" s="57" t="s">
        <v>161</v>
      </c>
      <c r="W407" s="57" t="s">
        <v>161</v>
      </c>
      <c r="X407" s="57" t="s">
        <v>161</v>
      </c>
      <c r="Y407" s="57" t="s">
        <v>161</v>
      </c>
      <c r="Z407" s="57" t="s">
        <v>161</v>
      </c>
      <c r="AA407" s="57" t="s">
        <v>161</v>
      </c>
      <c r="AB407" s="57" t="s">
        <v>161</v>
      </c>
      <c r="AC407" s="57" t="s">
        <v>161</v>
      </c>
      <c r="AD407" s="57" t="s">
        <v>161</v>
      </c>
      <c r="AE407" s="57" t="s">
        <v>161</v>
      </c>
      <c r="AF407" s="57" t="s">
        <v>161</v>
      </c>
      <c r="AG407" s="57" t="s">
        <v>161</v>
      </c>
      <c r="AH407" s="57" t="s">
        <v>161</v>
      </c>
      <c r="AI407" s="57" t="s">
        <v>161</v>
      </c>
      <c r="AJ407" s="57" t="s">
        <v>161</v>
      </c>
      <c r="AK407" s="57" t="s">
        <v>161</v>
      </c>
      <c r="AL407" s="57" t="s">
        <v>161</v>
      </c>
      <c r="AM407" s="57" t="s">
        <v>161</v>
      </c>
      <c r="AN407" s="57" t="s">
        <v>161</v>
      </c>
      <c r="AO407" s="57" t="s">
        <v>161</v>
      </c>
      <c r="AP407" s="57" t="s">
        <v>161</v>
      </c>
      <c r="AQ407" s="57" t="s">
        <v>161</v>
      </c>
      <c r="AR407" s="57" t="s">
        <v>161</v>
      </c>
      <c r="AS407" s="57" t="s">
        <v>161</v>
      </c>
      <c r="AT407" s="57" t="s">
        <v>161</v>
      </c>
      <c r="AU407" s="57" t="s">
        <v>161</v>
      </c>
      <c r="AV407" s="57" t="s">
        <v>161</v>
      </c>
      <c r="AW407" s="57" t="s">
        <v>161</v>
      </c>
      <c r="AX407" s="57" t="s">
        <v>161</v>
      </c>
      <c r="AY407" s="57" t="s">
        <v>161</v>
      </c>
      <c r="AZ407" s="57" t="s">
        <v>161</v>
      </c>
      <c r="BA407" s="57" t="s">
        <v>161</v>
      </c>
      <c r="BB407" s="57" t="s">
        <v>161</v>
      </c>
      <c r="BC407" s="57" t="s">
        <v>161</v>
      </c>
      <c r="BD407" s="57" t="s">
        <v>161</v>
      </c>
      <c r="BE407" s="57" t="s">
        <v>161</v>
      </c>
      <c r="BF407" s="57" t="s">
        <v>161</v>
      </c>
      <c r="BG407" s="57" t="s">
        <v>161</v>
      </c>
      <c r="BH407" s="57" t="s">
        <v>161</v>
      </c>
      <c r="BI407" s="57" t="s">
        <v>161</v>
      </c>
      <c r="BJ407" s="57" t="s">
        <v>161</v>
      </c>
      <c r="BK407" s="57" t="s">
        <v>161</v>
      </c>
      <c r="BL407" s="57" t="s">
        <v>161</v>
      </c>
      <c r="BM407" s="57" t="s">
        <v>161</v>
      </c>
    </row>
    <row r="408" spans="2:65" x14ac:dyDescent="0.25">
      <c r="B408" t="str">
        <f>+B401</f>
        <v>FABBRICATI</v>
      </c>
      <c r="C408" s="58"/>
      <c r="F408" s="27"/>
      <c r="G408" s="27"/>
      <c r="H408" s="27"/>
      <c r="I408" s="27"/>
      <c r="J408" s="27"/>
      <c r="K408" s="27"/>
      <c r="L408" s="27"/>
      <c r="M408" s="27"/>
      <c r="N408" s="27"/>
      <c r="O408" s="27"/>
      <c r="P408" s="27"/>
      <c r="Q408" s="27"/>
      <c r="R408" s="27"/>
      <c r="S408" s="27"/>
      <c r="T408" s="27"/>
      <c r="U408" s="27"/>
      <c r="V408" s="27"/>
      <c r="W408" s="27"/>
      <c r="X408" s="27"/>
      <c r="Y408" s="27"/>
      <c r="Z408" s="27"/>
      <c r="AA408" s="27"/>
      <c r="AB408" s="27"/>
      <c r="AC408" s="27"/>
      <c r="AD408" s="27">
        <f t="shared" ref="AD408:BM413" si="329">+AC408+AD401</f>
        <v>0</v>
      </c>
      <c r="AE408" s="27">
        <f t="shared" si="329"/>
        <v>0</v>
      </c>
      <c r="AF408" s="27">
        <f t="shared" si="329"/>
        <v>0</v>
      </c>
      <c r="AG408" s="27">
        <f t="shared" si="329"/>
        <v>0</v>
      </c>
      <c r="AH408" s="27">
        <f t="shared" si="329"/>
        <v>0</v>
      </c>
      <c r="AI408" s="27">
        <f t="shared" si="329"/>
        <v>0</v>
      </c>
      <c r="AJ408" s="27">
        <f t="shared" si="329"/>
        <v>0</v>
      </c>
      <c r="AK408" s="27">
        <f t="shared" si="329"/>
        <v>0</v>
      </c>
      <c r="AL408" s="27">
        <f t="shared" si="329"/>
        <v>0</v>
      </c>
      <c r="AM408" s="27">
        <f t="shared" si="329"/>
        <v>0</v>
      </c>
      <c r="AN408" s="27">
        <f t="shared" si="329"/>
        <v>0</v>
      </c>
      <c r="AO408" s="27">
        <f t="shared" si="329"/>
        <v>0</v>
      </c>
      <c r="AP408" s="27">
        <f t="shared" si="329"/>
        <v>0</v>
      </c>
      <c r="AQ408" s="27">
        <f t="shared" si="329"/>
        <v>0</v>
      </c>
      <c r="AR408" s="27">
        <f t="shared" si="329"/>
        <v>0</v>
      </c>
      <c r="AS408" s="27">
        <f t="shared" si="329"/>
        <v>0</v>
      </c>
      <c r="AT408" s="27">
        <f t="shared" si="329"/>
        <v>0</v>
      </c>
      <c r="AU408" s="27">
        <f t="shared" si="329"/>
        <v>0</v>
      </c>
      <c r="AV408" s="27">
        <f t="shared" si="329"/>
        <v>0</v>
      </c>
      <c r="AW408" s="27">
        <f t="shared" si="329"/>
        <v>0</v>
      </c>
      <c r="AX408" s="27">
        <f t="shared" si="329"/>
        <v>0</v>
      </c>
      <c r="AY408" s="27">
        <f t="shared" si="329"/>
        <v>0</v>
      </c>
      <c r="AZ408" s="27">
        <f t="shared" si="329"/>
        <v>0</v>
      </c>
      <c r="BA408" s="27">
        <f t="shared" si="329"/>
        <v>0</v>
      </c>
      <c r="BB408" s="27">
        <f t="shared" si="329"/>
        <v>0</v>
      </c>
      <c r="BC408" s="27">
        <f t="shared" si="329"/>
        <v>0</v>
      </c>
      <c r="BD408" s="27">
        <f t="shared" si="329"/>
        <v>0</v>
      </c>
      <c r="BE408" s="27">
        <f t="shared" si="329"/>
        <v>0</v>
      </c>
      <c r="BF408" s="27">
        <f t="shared" si="329"/>
        <v>0</v>
      </c>
      <c r="BG408" s="27">
        <f t="shared" si="329"/>
        <v>0</v>
      </c>
      <c r="BH408" s="27">
        <f t="shared" si="329"/>
        <v>0</v>
      </c>
      <c r="BI408" s="27">
        <f t="shared" si="329"/>
        <v>0</v>
      </c>
      <c r="BJ408" s="27">
        <f t="shared" si="329"/>
        <v>0</v>
      </c>
      <c r="BK408" s="27">
        <f t="shared" si="329"/>
        <v>0</v>
      </c>
      <c r="BL408" s="27">
        <f t="shared" si="329"/>
        <v>0</v>
      </c>
      <c r="BM408" s="27">
        <f t="shared" si="329"/>
        <v>0</v>
      </c>
    </row>
    <row r="409" spans="2:65" x14ac:dyDescent="0.25">
      <c r="B409" t="str">
        <f t="shared" ref="B409:B412" si="330">+B402</f>
        <v>IMPIANTI E MACCHINARI</v>
      </c>
      <c r="C409" s="58"/>
      <c r="F409" s="27"/>
      <c r="G409" s="27"/>
      <c r="H409" s="27"/>
      <c r="I409" s="27"/>
      <c r="J409" s="27"/>
      <c r="K409" s="27"/>
      <c r="L409" s="27"/>
      <c r="M409" s="27"/>
      <c r="N409" s="27"/>
      <c r="O409" s="27"/>
      <c r="P409" s="27"/>
      <c r="Q409" s="27"/>
      <c r="R409" s="27"/>
      <c r="S409" s="27"/>
      <c r="T409" s="27"/>
      <c r="U409" s="27"/>
      <c r="V409" s="27"/>
      <c r="W409" s="27"/>
      <c r="X409" s="27"/>
      <c r="Y409" s="27"/>
      <c r="Z409" s="27"/>
      <c r="AA409" s="27"/>
      <c r="AB409" s="27"/>
      <c r="AC409" s="27"/>
      <c r="AD409" s="27">
        <f t="shared" si="329"/>
        <v>0</v>
      </c>
      <c r="AE409" s="27">
        <f t="shared" si="329"/>
        <v>0</v>
      </c>
      <c r="AF409" s="27">
        <f t="shared" si="329"/>
        <v>0</v>
      </c>
      <c r="AG409" s="27">
        <f t="shared" si="329"/>
        <v>0</v>
      </c>
      <c r="AH409" s="27">
        <f t="shared" si="329"/>
        <v>0</v>
      </c>
      <c r="AI409" s="27">
        <f t="shared" si="329"/>
        <v>0</v>
      </c>
      <c r="AJ409" s="27">
        <f t="shared" si="329"/>
        <v>0</v>
      </c>
      <c r="AK409" s="27">
        <f t="shared" si="329"/>
        <v>0</v>
      </c>
      <c r="AL409" s="27">
        <f t="shared" si="329"/>
        <v>0</v>
      </c>
      <c r="AM409" s="27">
        <f t="shared" si="329"/>
        <v>0</v>
      </c>
      <c r="AN409" s="27">
        <f t="shared" si="329"/>
        <v>0</v>
      </c>
      <c r="AO409" s="27">
        <f t="shared" si="329"/>
        <v>0</v>
      </c>
      <c r="AP409" s="27">
        <f t="shared" si="329"/>
        <v>0</v>
      </c>
      <c r="AQ409" s="27">
        <f t="shared" si="329"/>
        <v>0</v>
      </c>
      <c r="AR409" s="27">
        <f t="shared" si="329"/>
        <v>0</v>
      </c>
      <c r="AS409" s="27">
        <f t="shared" si="329"/>
        <v>0</v>
      </c>
      <c r="AT409" s="27">
        <f t="shared" si="329"/>
        <v>0</v>
      </c>
      <c r="AU409" s="27">
        <f t="shared" si="329"/>
        <v>0</v>
      </c>
      <c r="AV409" s="27">
        <f t="shared" si="329"/>
        <v>0</v>
      </c>
      <c r="AW409" s="27">
        <f t="shared" si="329"/>
        <v>0</v>
      </c>
      <c r="AX409" s="27">
        <f t="shared" si="329"/>
        <v>0</v>
      </c>
      <c r="AY409" s="27">
        <f t="shared" si="329"/>
        <v>0</v>
      </c>
      <c r="AZ409" s="27">
        <f t="shared" si="329"/>
        <v>0</v>
      </c>
      <c r="BA409" s="27">
        <f t="shared" si="329"/>
        <v>0</v>
      </c>
      <c r="BB409" s="27">
        <f t="shared" si="329"/>
        <v>0</v>
      </c>
      <c r="BC409" s="27">
        <f t="shared" si="329"/>
        <v>0</v>
      </c>
      <c r="BD409" s="27">
        <f t="shared" si="329"/>
        <v>0</v>
      </c>
      <c r="BE409" s="27">
        <f t="shared" si="329"/>
        <v>0</v>
      </c>
      <c r="BF409" s="27">
        <f t="shared" si="329"/>
        <v>0</v>
      </c>
      <c r="BG409" s="27">
        <f t="shared" si="329"/>
        <v>0</v>
      </c>
      <c r="BH409" s="27">
        <f t="shared" si="329"/>
        <v>0</v>
      </c>
      <c r="BI409" s="27">
        <f t="shared" si="329"/>
        <v>0</v>
      </c>
      <c r="BJ409" s="27">
        <f t="shared" si="329"/>
        <v>0</v>
      </c>
      <c r="BK409" s="27">
        <f t="shared" si="329"/>
        <v>0</v>
      </c>
      <c r="BL409" s="27">
        <f t="shared" si="329"/>
        <v>0</v>
      </c>
      <c r="BM409" s="27">
        <f t="shared" si="329"/>
        <v>0</v>
      </c>
    </row>
    <row r="410" spans="2:65" x14ac:dyDescent="0.25">
      <c r="B410" t="str">
        <f t="shared" si="330"/>
        <v>ATTREZZATURE IND.LI E COMM.LI</v>
      </c>
      <c r="C410" s="58"/>
      <c r="F410" s="27"/>
      <c r="G410" s="27"/>
      <c r="H410" s="27"/>
      <c r="I410" s="27"/>
      <c r="J410" s="27"/>
      <c r="K410" s="27"/>
      <c r="L410" s="27"/>
      <c r="M410" s="27"/>
      <c r="N410" s="27"/>
      <c r="O410" s="27"/>
      <c r="P410" s="27"/>
      <c r="Q410" s="27"/>
      <c r="R410" s="27"/>
      <c r="S410" s="27"/>
      <c r="T410" s="27"/>
      <c r="U410" s="27"/>
      <c r="V410" s="27"/>
      <c r="W410" s="27"/>
      <c r="X410" s="27"/>
      <c r="Y410" s="27"/>
      <c r="Z410" s="27"/>
      <c r="AA410" s="27"/>
      <c r="AB410" s="27"/>
      <c r="AC410" s="27"/>
      <c r="AD410" s="27">
        <f t="shared" si="329"/>
        <v>0</v>
      </c>
      <c r="AE410" s="27">
        <f t="shared" si="329"/>
        <v>0</v>
      </c>
      <c r="AF410" s="27">
        <f t="shared" si="329"/>
        <v>0</v>
      </c>
      <c r="AG410" s="27">
        <f t="shared" si="329"/>
        <v>0</v>
      </c>
      <c r="AH410" s="27">
        <f t="shared" si="329"/>
        <v>0</v>
      </c>
      <c r="AI410" s="27">
        <f t="shared" si="329"/>
        <v>0</v>
      </c>
      <c r="AJ410" s="27">
        <f t="shared" si="329"/>
        <v>0</v>
      </c>
      <c r="AK410" s="27">
        <f t="shared" si="329"/>
        <v>0</v>
      </c>
      <c r="AL410" s="27">
        <f t="shared" si="329"/>
        <v>0</v>
      </c>
      <c r="AM410" s="27">
        <f t="shared" si="329"/>
        <v>0</v>
      </c>
      <c r="AN410" s="27">
        <f t="shared" si="329"/>
        <v>0</v>
      </c>
      <c r="AO410" s="27">
        <f t="shared" si="329"/>
        <v>0</v>
      </c>
      <c r="AP410" s="27">
        <f t="shared" si="329"/>
        <v>0</v>
      </c>
      <c r="AQ410" s="27">
        <f t="shared" si="329"/>
        <v>0</v>
      </c>
      <c r="AR410" s="27">
        <f t="shared" si="329"/>
        <v>0</v>
      </c>
      <c r="AS410" s="27">
        <f t="shared" si="329"/>
        <v>0</v>
      </c>
      <c r="AT410" s="27">
        <f t="shared" si="329"/>
        <v>0</v>
      </c>
      <c r="AU410" s="27">
        <f t="shared" si="329"/>
        <v>0</v>
      </c>
      <c r="AV410" s="27">
        <f t="shared" si="329"/>
        <v>0</v>
      </c>
      <c r="AW410" s="27">
        <f t="shared" si="329"/>
        <v>0</v>
      </c>
      <c r="AX410" s="27">
        <f t="shared" si="329"/>
        <v>0</v>
      </c>
      <c r="AY410" s="27">
        <f t="shared" si="329"/>
        <v>0</v>
      </c>
      <c r="AZ410" s="27">
        <f t="shared" si="329"/>
        <v>0</v>
      </c>
      <c r="BA410" s="27">
        <f t="shared" si="329"/>
        <v>0</v>
      </c>
      <c r="BB410" s="27">
        <f t="shared" si="329"/>
        <v>0</v>
      </c>
      <c r="BC410" s="27">
        <f t="shared" si="329"/>
        <v>0</v>
      </c>
      <c r="BD410" s="27">
        <f t="shared" si="329"/>
        <v>0</v>
      </c>
      <c r="BE410" s="27">
        <f t="shared" si="329"/>
        <v>0</v>
      </c>
      <c r="BF410" s="27">
        <f t="shared" si="329"/>
        <v>0</v>
      </c>
      <c r="BG410" s="27">
        <f t="shared" si="329"/>
        <v>0</v>
      </c>
      <c r="BH410" s="27">
        <f t="shared" si="329"/>
        <v>0</v>
      </c>
      <c r="BI410" s="27">
        <f t="shared" si="329"/>
        <v>0</v>
      </c>
      <c r="BJ410" s="27">
        <f t="shared" si="329"/>
        <v>0</v>
      </c>
      <c r="BK410" s="27">
        <f t="shared" si="329"/>
        <v>0</v>
      </c>
      <c r="BL410" s="27">
        <f t="shared" si="329"/>
        <v>0</v>
      </c>
      <c r="BM410" s="27">
        <f t="shared" si="329"/>
        <v>0</v>
      </c>
    </row>
    <row r="411" spans="2:65" x14ac:dyDescent="0.25">
      <c r="B411" t="str">
        <f t="shared" si="330"/>
        <v>COSTI D'IMPIANTO E AMPLIAMENTO</v>
      </c>
      <c r="C411" s="58"/>
      <c r="F411" s="27"/>
      <c r="G411" s="27"/>
      <c r="H411" s="27"/>
      <c r="I411" s="27"/>
      <c r="J411" s="27"/>
      <c r="K411" s="27"/>
      <c r="L411" s="27"/>
      <c r="M411" s="27"/>
      <c r="N411" s="27"/>
      <c r="O411" s="27"/>
      <c r="P411" s="27"/>
      <c r="Q411" s="27"/>
      <c r="R411" s="27"/>
      <c r="S411" s="27"/>
      <c r="T411" s="27"/>
      <c r="U411" s="27"/>
      <c r="V411" s="27"/>
      <c r="W411" s="27"/>
      <c r="X411" s="27"/>
      <c r="Y411" s="27"/>
      <c r="Z411" s="27"/>
      <c r="AA411" s="27"/>
      <c r="AB411" s="27"/>
      <c r="AC411" s="27"/>
      <c r="AD411" s="27">
        <f t="shared" si="329"/>
        <v>0</v>
      </c>
      <c r="AE411" s="27">
        <f t="shared" si="329"/>
        <v>0</v>
      </c>
      <c r="AF411" s="27">
        <f t="shared" si="329"/>
        <v>0</v>
      </c>
      <c r="AG411" s="27">
        <f t="shared" si="329"/>
        <v>0</v>
      </c>
      <c r="AH411" s="27">
        <f t="shared" si="329"/>
        <v>0</v>
      </c>
      <c r="AI411" s="27">
        <f t="shared" si="329"/>
        <v>0</v>
      </c>
      <c r="AJ411" s="27">
        <f t="shared" si="329"/>
        <v>0</v>
      </c>
      <c r="AK411" s="27">
        <f t="shared" si="329"/>
        <v>0</v>
      </c>
      <c r="AL411" s="27">
        <f t="shared" si="329"/>
        <v>0</v>
      </c>
      <c r="AM411" s="27">
        <f t="shared" si="329"/>
        <v>0</v>
      </c>
      <c r="AN411" s="27">
        <f t="shared" si="329"/>
        <v>0</v>
      </c>
      <c r="AO411" s="27">
        <f t="shared" si="329"/>
        <v>0</v>
      </c>
      <c r="AP411" s="27">
        <f t="shared" si="329"/>
        <v>0</v>
      </c>
      <c r="AQ411" s="27">
        <f t="shared" si="329"/>
        <v>0</v>
      </c>
      <c r="AR411" s="27">
        <f t="shared" si="329"/>
        <v>0</v>
      </c>
      <c r="AS411" s="27">
        <f t="shared" si="329"/>
        <v>0</v>
      </c>
      <c r="AT411" s="27">
        <f t="shared" si="329"/>
        <v>0</v>
      </c>
      <c r="AU411" s="27">
        <f t="shared" si="329"/>
        <v>0</v>
      </c>
      <c r="AV411" s="27">
        <f t="shared" si="329"/>
        <v>0</v>
      </c>
      <c r="AW411" s="27">
        <f t="shared" si="329"/>
        <v>0</v>
      </c>
      <c r="AX411" s="27">
        <f t="shared" si="329"/>
        <v>0</v>
      </c>
      <c r="AY411" s="27">
        <f t="shared" si="329"/>
        <v>0</v>
      </c>
      <c r="AZ411" s="27">
        <f t="shared" si="329"/>
        <v>0</v>
      </c>
      <c r="BA411" s="27">
        <f t="shared" si="329"/>
        <v>0</v>
      </c>
      <c r="BB411" s="27">
        <f t="shared" si="329"/>
        <v>0</v>
      </c>
      <c r="BC411" s="27">
        <f t="shared" si="329"/>
        <v>0</v>
      </c>
      <c r="BD411" s="27">
        <f t="shared" si="329"/>
        <v>0</v>
      </c>
      <c r="BE411" s="27">
        <f t="shared" si="329"/>
        <v>0</v>
      </c>
      <c r="BF411" s="27">
        <f t="shared" si="329"/>
        <v>0</v>
      </c>
      <c r="BG411" s="27">
        <f t="shared" si="329"/>
        <v>0</v>
      </c>
      <c r="BH411" s="27">
        <f t="shared" si="329"/>
        <v>0</v>
      </c>
      <c r="BI411" s="27">
        <f t="shared" si="329"/>
        <v>0</v>
      </c>
      <c r="BJ411" s="27">
        <f t="shared" si="329"/>
        <v>0</v>
      </c>
      <c r="BK411" s="27">
        <f t="shared" si="329"/>
        <v>0</v>
      </c>
      <c r="BL411" s="27">
        <f t="shared" si="329"/>
        <v>0</v>
      </c>
      <c r="BM411" s="27">
        <f t="shared" si="329"/>
        <v>0</v>
      </c>
    </row>
    <row r="412" spans="2:65" x14ac:dyDescent="0.25">
      <c r="B412" t="str">
        <f t="shared" si="330"/>
        <v>FEE D'INGRESSO</v>
      </c>
      <c r="C412" s="58"/>
      <c r="F412" s="27"/>
      <c r="G412" s="27"/>
      <c r="H412" s="27"/>
      <c r="I412" s="27"/>
      <c r="J412" s="27"/>
      <c r="K412" s="27"/>
      <c r="L412" s="27"/>
      <c r="M412" s="27"/>
      <c r="N412" s="27"/>
      <c r="O412" s="27"/>
      <c r="P412" s="27"/>
      <c r="Q412" s="27"/>
      <c r="R412" s="27"/>
      <c r="S412" s="27"/>
      <c r="T412" s="27"/>
      <c r="U412" s="27"/>
      <c r="V412" s="27"/>
      <c r="W412" s="27"/>
      <c r="X412" s="27"/>
      <c r="Y412" s="27"/>
      <c r="Z412" s="27"/>
      <c r="AA412" s="27"/>
      <c r="AB412" s="27"/>
      <c r="AC412" s="27"/>
      <c r="AD412" s="27">
        <f t="shared" si="329"/>
        <v>0</v>
      </c>
      <c r="AE412" s="27">
        <f t="shared" si="329"/>
        <v>0</v>
      </c>
      <c r="AF412" s="27">
        <f t="shared" si="329"/>
        <v>0</v>
      </c>
      <c r="AG412" s="27">
        <f t="shared" si="329"/>
        <v>0</v>
      </c>
      <c r="AH412" s="27">
        <f t="shared" si="329"/>
        <v>0</v>
      </c>
      <c r="AI412" s="27">
        <f t="shared" si="329"/>
        <v>0</v>
      </c>
      <c r="AJ412" s="27">
        <f t="shared" si="329"/>
        <v>0</v>
      </c>
      <c r="AK412" s="27">
        <f t="shared" si="329"/>
        <v>0</v>
      </c>
      <c r="AL412" s="27">
        <f t="shared" si="329"/>
        <v>0</v>
      </c>
      <c r="AM412" s="27">
        <f t="shared" si="329"/>
        <v>0</v>
      </c>
      <c r="AN412" s="27">
        <f t="shared" si="329"/>
        <v>0</v>
      </c>
      <c r="AO412" s="27">
        <f t="shared" si="329"/>
        <v>0</v>
      </c>
      <c r="AP412" s="27">
        <f t="shared" si="329"/>
        <v>0</v>
      </c>
      <c r="AQ412" s="27">
        <f t="shared" si="329"/>
        <v>0</v>
      </c>
      <c r="AR412" s="27">
        <f t="shared" si="329"/>
        <v>0</v>
      </c>
      <c r="AS412" s="27">
        <f t="shared" si="329"/>
        <v>0</v>
      </c>
      <c r="AT412" s="27">
        <f t="shared" si="329"/>
        <v>0</v>
      </c>
      <c r="AU412" s="27">
        <f t="shared" si="329"/>
        <v>0</v>
      </c>
      <c r="AV412" s="27">
        <f t="shared" si="329"/>
        <v>0</v>
      </c>
      <c r="AW412" s="27">
        <f t="shared" si="329"/>
        <v>0</v>
      </c>
      <c r="AX412" s="27">
        <f t="shared" si="329"/>
        <v>0</v>
      </c>
      <c r="AY412" s="27">
        <f t="shared" si="329"/>
        <v>0</v>
      </c>
      <c r="AZ412" s="27">
        <f t="shared" si="329"/>
        <v>0</v>
      </c>
      <c r="BA412" s="27">
        <f t="shared" si="329"/>
        <v>0</v>
      </c>
      <c r="BB412" s="27">
        <f t="shared" si="329"/>
        <v>0</v>
      </c>
      <c r="BC412" s="27">
        <f t="shared" si="329"/>
        <v>0</v>
      </c>
      <c r="BD412" s="27">
        <f t="shared" si="329"/>
        <v>0</v>
      </c>
      <c r="BE412" s="27">
        <f t="shared" si="329"/>
        <v>0</v>
      </c>
      <c r="BF412" s="27">
        <f t="shared" si="329"/>
        <v>0</v>
      </c>
      <c r="BG412" s="27">
        <f t="shared" si="329"/>
        <v>0</v>
      </c>
      <c r="BH412" s="27">
        <f t="shared" si="329"/>
        <v>0</v>
      </c>
      <c r="BI412" s="27">
        <f t="shared" si="329"/>
        <v>0</v>
      </c>
      <c r="BJ412" s="27">
        <f t="shared" si="329"/>
        <v>0</v>
      </c>
      <c r="BK412" s="27">
        <f t="shared" si="329"/>
        <v>0</v>
      </c>
      <c r="BL412" s="27">
        <f t="shared" si="329"/>
        <v>0</v>
      </c>
      <c r="BM412" s="27">
        <f t="shared" si="329"/>
        <v>0</v>
      </c>
    </row>
    <row r="413" spans="2:65" x14ac:dyDescent="0.25">
      <c r="B413" t="str">
        <f>+B406</f>
        <v>ALTRE IMM.NI IMMATERIALI</v>
      </c>
      <c r="C413" s="58"/>
      <c r="F413" s="27"/>
      <c r="G413" s="27"/>
      <c r="H413" s="27"/>
      <c r="I413" s="27"/>
      <c r="J413" s="27"/>
      <c r="K413" s="27"/>
      <c r="L413" s="27"/>
      <c r="M413" s="27"/>
      <c r="N413" s="27"/>
      <c r="O413" s="27"/>
      <c r="P413" s="27"/>
      <c r="Q413" s="27"/>
      <c r="R413" s="27"/>
      <c r="S413" s="27"/>
      <c r="T413" s="27"/>
      <c r="U413" s="27"/>
      <c r="V413" s="27"/>
      <c r="W413" s="27"/>
      <c r="X413" s="27"/>
      <c r="Y413" s="27"/>
      <c r="Z413" s="27"/>
      <c r="AA413" s="27"/>
      <c r="AB413" s="27"/>
      <c r="AC413" s="27"/>
      <c r="AD413" s="27">
        <f t="shared" si="329"/>
        <v>0</v>
      </c>
      <c r="AE413" s="27">
        <f t="shared" si="329"/>
        <v>0</v>
      </c>
      <c r="AF413" s="27">
        <f t="shared" si="329"/>
        <v>0</v>
      </c>
      <c r="AG413" s="27">
        <f t="shared" si="329"/>
        <v>0</v>
      </c>
      <c r="AH413" s="27">
        <f t="shared" si="329"/>
        <v>0</v>
      </c>
      <c r="AI413" s="27">
        <f t="shared" si="329"/>
        <v>0</v>
      </c>
      <c r="AJ413" s="27">
        <f t="shared" si="329"/>
        <v>0</v>
      </c>
      <c r="AK413" s="27">
        <f t="shared" si="329"/>
        <v>0</v>
      </c>
      <c r="AL413" s="27">
        <f t="shared" si="329"/>
        <v>0</v>
      </c>
      <c r="AM413" s="27">
        <f t="shared" si="329"/>
        <v>0</v>
      </c>
      <c r="AN413" s="27">
        <f t="shared" si="329"/>
        <v>0</v>
      </c>
      <c r="AO413" s="27">
        <f t="shared" si="329"/>
        <v>0</v>
      </c>
      <c r="AP413" s="27">
        <f t="shared" si="329"/>
        <v>0</v>
      </c>
      <c r="AQ413" s="27">
        <f t="shared" si="329"/>
        <v>0</v>
      </c>
      <c r="AR413" s="27">
        <f t="shared" si="329"/>
        <v>0</v>
      </c>
      <c r="AS413" s="27">
        <f t="shared" si="329"/>
        <v>0</v>
      </c>
      <c r="AT413" s="27">
        <f t="shared" si="329"/>
        <v>0</v>
      </c>
      <c r="AU413" s="27">
        <f t="shared" si="329"/>
        <v>0</v>
      </c>
      <c r="AV413" s="27">
        <f t="shared" si="329"/>
        <v>0</v>
      </c>
      <c r="AW413" s="27">
        <f t="shared" si="329"/>
        <v>0</v>
      </c>
      <c r="AX413" s="27">
        <f t="shared" si="329"/>
        <v>0</v>
      </c>
      <c r="AY413" s="27">
        <f t="shared" si="329"/>
        <v>0</v>
      </c>
      <c r="AZ413" s="27">
        <f t="shared" si="329"/>
        <v>0</v>
      </c>
      <c r="BA413" s="27">
        <f t="shared" si="329"/>
        <v>0</v>
      </c>
      <c r="BB413" s="27">
        <f t="shared" si="329"/>
        <v>0</v>
      </c>
      <c r="BC413" s="27">
        <f t="shared" si="329"/>
        <v>0</v>
      </c>
      <c r="BD413" s="27">
        <f t="shared" si="329"/>
        <v>0</v>
      </c>
      <c r="BE413" s="27">
        <f t="shared" si="329"/>
        <v>0</v>
      </c>
      <c r="BF413" s="27">
        <f t="shared" si="329"/>
        <v>0</v>
      </c>
      <c r="BG413" s="27">
        <f t="shared" si="329"/>
        <v>0</v>
      </c>
      <c r="BH413" s="27">
        <f t="shared" si="329"/>
        <v>0</v>
      </c>
      <c r="BI413" s="27">
        <f t="shared" si="329"/>
        <v>0</v>
      </c>
      <c r="BJ413" s="27">
        <f t="shared" si="329"/>
        <v>0</v>
      </c>
      <c r="BK413" s="27">
        <f t="shared" si="329"/>
        <v>0</v>
      </c>
      <c r="BL413" s="27">
        <f t="shared" si="329"/>
        <v>0</v>
      </c>
      <c r="BM413" s="27">
        <f t="shared" si="329"/>
        <v>0</v>
      </c>
    </row>
    <row r="415" spans="2:65" ht="30" x14ac:dyDescent="0.25">
      <c r="C415" s="57" t="s">
        <v>159</v>
      </c>
      <c r="F415" s="57" t="s">
        <v>160</v>
      </c>
      <c r="G415" s="57" t="s">
        <v>160</v>
      </c>
      <c r="H415" s="57" t="s">
        <v>160</v>
      </c>
      <c r="I415" s="57" t="s">
        <v>160</v>
      </c>
      <c r="J415" s="57" t="s">
        <v>160</v>
      </c>
      <c r="K415" s="57" t="s">
        <v>160</v>
      </c>
      <c r="L415" s="57" t="s">
        <v>160</v>
      </c>
      <c r="M415" s="57" t="s">
        <v>160</v>
      </c>
      <c r="N415" s="57" t="s">
        <v>160</v>
      </c>
      <c r="O415" s="57" t="s">
        <v>160</v>
      </c>
      <c r="P415" s="57" t="s">
        <v>160</v>
      </c>
      <c r="Q415" s="57" t="s">
        <v>160</v>
      </c>
      <c r="R415" s="57" t="s">
        <v>160</v>
      </c>
      <c r="S415" s="57" t="s">
        <v>160</v>
      </c>
      <c r="T415" s="57" t="s">
        <v>160</v>
      </c>
      <c r="U415" s="57" t="s">
        <v>160</v>
      </c>
      <c r="V415" s="57" t="s">
        <v>160</v>
      </c>
      <c r="W415" s="57" t="s">
        <v>160</v>
      </c>
      <c r="X415" s="57" t="s">
        <v>160</v>
      </c>
      <c r="Y415" s="57" t="s">
        <v>160</v>
      </c>
      <c r="Z415" s="57" t="s">
        <v>160</v>
      </c>
      <c r="AA415" s="57" t="s">
        <v>160</v>
      </c>
      <c r="AB415" s="57" t="s">
        <v>160</v>
      </c>
      <c r="AC415" s="57" t="s">
        <v>160</v>
      </c>
      <c r="AD415" s="57" t="s">
        <v>160</v>
      </c>
      <c r="AE415" s="57" t="s">
        <v>160</v>
      </c>
      <c r="AF415" s="57" t="s">
        <v>160</v>
      </c>
      <c r="AG415" s="57" t="s">
        <v>160</v>
      </c>
      <c r="AH415" s="57" t="s">
        <v>160</v>
      </c>
      <c r="AI415" s="57" t="s">
        <v>160</v>
      </c>
      <c r="AJ415" s="57" t="s">
        <v>160</v>
      </c>
      <c r="AK415" s="57" t="s">
        <v>160</v>
      </c>
      <c r="AL415" s="57" t="s">
        <v>160</v>
      </c>
      <c r="AM415" s="57" t="s">
        <v>160</v>
      </c>
      <c r="AN415" s="57" t="s">
        <v>160</v>
      </c>
      <c r="AO415" s="57" t="s">
        <v>160</v>
      </c>
      <c r="AP415" s="57" t="s">
        <v>160</v>
      </c>
      <c r="AQ415" s="57" t="s">
        <v>160</v>
      </c>
      <c r="AR415" s="57" t="s">
        <v>160</v>
      </c>
      <c r="AS415" s="57" t="s">
        <v>160</v>
      </c>
      <c r="AT415" s="57" t="s">
        <v>160</v>
      </c>
      <c r="AU415" s="57" t="s">
        <v>160</v>
      </c>
      <c r="AV415" s="57" t="s">
        <v>160</v>
      </c>
      <c r="AW415" s="57" t="s">
        <v>160</v>
      </c>
      <c r="AX415" s="57" t="s">
        <v>160</v>
      </c>
      <c r="AY415" s="57" t="s">
        <v>160</v>
      </c>
      <c r="AZ415" s="57" t="s">
        <v>160</v>
      </c>
      <c r="BA415" s="57" t="s">
        <v>160</v>
      </c>
      <c r="BB415" s="57" t="s">
        <v>160</v>
      </c>
      <c r="BC415" s="57" t="s">
        <v>160</v>
      </c>
      <c r="BD415" s="57" t="s">
        <v>160</v>
      </c>
      <c r="BE415" s="57" t="s">
        <v>160</v>
      </c>
      <c r="BF415" s="57" t="s">
        <v>160</v>
      </c>
      <c r="BG415" s="57" t="s">
        <v>160</v>
      </c>
      <c r="BH415" s="57" t="s">
        <v>160</v>
      </c>
      <c r="BI415" s="57" t="s">
        <v>160</v>
      </c>
      <c r="BJ415" s="57" t="s">
        <v>160</v>
      </c>
      <c r="BK415" s="57" t="s">
        <v>160</v>
      </c>
      <c r="BL415" s="57" t="s">
        <v>160</v>
      </c>
      <c r="BM415" s="57" t="s">
        <v>160</v>
      </c>
    </row>
    <row r="416" spans="2:65" x14ac:dyDescent="0.25">
      <c r="B416" t="str">
        <f>+B401</f>
        <v>FABBRICATI</v>
      </c>
      <c r="C416" s="58">
        <f>+C401</f>
        <v>0.25</v>
      </c>
      <c r="F416" s="27"/>
      <c r="G416" s="27"/>
      <c r="H416" s="27"/>
      <c r="I416" s="27"/>
      <c r="J416" s="27"/>
      <c r="K416" s="27"/>
      <c r="L416" s="27"/>
      <c r="M416" s="27"/>
      <c r="N416" s="27"/>
      <c r="O416" s="27"/>
      <c r="P416" s="27"/>
      <c r="Q416" s="27"/>
      <c r="R416" s="27"/>
      <c r="S416" s="27"/>
      <c r="T416" s="27"/>
      <c r="U416" s="27"/>
      <c r="V416" s="27"/>
      <c r="W416" s="27"/>
      <c r="X416" s="27"/>
      <c r="Y416" s="27"/>
      <c r="Z416" s="27"/>
      <c r="AA416" s="27"/>
      <c r="AB416" s="27"/>
      <c r="AC416" s="27"/>
      <c r="AD416" s="27"/>
      <c r="AE416" s="27">
        <f>+IF(AD423=$AE$5,0,1)*(SUM($AE$5)*$C416)/12</f>
        <v>0</v>
      </c>
      <c r="AF416" s="27">
        <f t="shared" ref="AF416:BM416" si="331">+IF(AE423=$AE$5,0,1)*(SUM($AE$5)*$C416)/12</f>
        <v>0</v>
      </c>
      <c r="AG416" s="27">
        <f t="shared" si="331"/>
        <v>0</v>
      </c>
      <c r="AH416" s="27">
        <f t="shared" si="331"/>
        <v>0</v>
      </c>
      <c r="AI416" s="27">
        <f t="shared" si="331"/>
        <v>0</v>
      </c>
      <c r="AJ416" s="27">
        <f t="shared" si="331"/>
        <v>0</v>
      </c>
      <c r="AK416" s="27">
        <f t="shared" si="331"/>
        <v>0</v>
      </c>
      <c r="AL416" s="27">
        <f t="shared" si="331"/>
        <v>0</v>
      </c>
      <c r="AM416" s="27">
        <f t="shared" si="331"/>
        <v>0</v>
      </c>
      <c r="AN416" s="27">
        <f t="shared" si="331"/>
        <v>0</v>
      </c>
      <c r="AO416" s="27">
        <f t="shared" si="331"/>
        <v>0</v>
      </c>
      <c r="AP416" s="27">
        <f t="shared" si="331"/>
        <v>0</v>
      </c>
      <c r="AQ416" s="27">
        <f t="shared" si="331"/>
        <v>0</v>
      </c>
      <c r="AR416" s="27">
        <f t="shared" si="331"/>
        <v>0</v>
      </c>
      <c r="AS416" s="27">
        <f t="shared" si="331"/>
        <v>0</v>
      </c>
      <c r="AT416" s="27">
        <f t="shared" si="331"/>
        <v>0</v>
      </c>
      <c r="AU416" s="27">
        <f t="shared" si="331"/>
        <v>0</v>
      </c>
      <c r="AV416" s="27">
        <f t="shared" si="331"/>
        <v>0</v>
      </c>
      <c r="AW416" s="27">
        <f t="shared" si="331"/>
        <v>0</v>
      </c>
      <c r="AX416" s="27">
        <f t="shared" si="331"/>
        <v>0</v>
      </c>
      <c r="AY416" s="27">
        <f t="shared" si="331"/>
        <v>0</v>
      </c>
      <c r="AZ416" s="27">
        <f t="shared" si="331"/>
        <v>0</v>
      </c>
      <c r="BA416" s="27">
        <f t="shared" si="331"/>
        <v>0</v>
      </c>
      <c r="BB416" s="27">
        <f t="shared" si="331"/>
        <v>0</v>
      </c>
      <c r="BC416" s="27">
        <f t="shared" si="331"/>
        <v>0</v>
      </c>
      <c r="BD416" s="27">
        <f t="shared" si="331"/>
        <v>0</v>
      </c>
      <c r="BE416" s="27">
        <f t="shared" si="331"/>
        <v>0</v>
      </c>
      <c r="BF416" s="27">
        <f t="shared" si="331"/>
        <v>0</v>
      </c>
      <c r="BG416" s="27">
        <f t="shared" si="331"/>
        <v>0</v>
      </c>
      <c r="BH416" s="27">
        <f t="shared" si="331"/>
        <v>0</v>
      </c>
      <c r="BI416" s="27">
        <f t="shared" si="331"/>
        <v>0</v>
      </c>
      <c r="BJ416" s="27">
        <f t="shared" si="331"/>
        <v>0</v>
      </c>
      <c r="BK416" s="27">
        <f t="shared" si="331"/>
        <v>0</v>
      </c>
      <c r="BL416" s="27">
        <f t="shared" si="331"/>
        <v>0</v>
      </c>
      <c r="BM416" s="27">
        <f t="shared" si="331"/>
        <v>0</v>
      </c>
    </row>
    <row r="417" spans="2:65" x14ac:dyDescent="0.25">
      <c r="B417" t="str">
        <f t="shared" ref="B417:C421" si="332">+B402</f>
        <v>IMPIANTI E MACCHINARI</v>
      </c>
      <c r="C417" s="58">
        <f t="shared" si="332"/>
        <v>0.1</v>
      </c>
      <c r="F417" s="27"/>
      <c r="G417" s="27"/>
      <c r="H417" s="27"/>
      <c r="I417" s="27"/>
      <c r="J417" s="27"/>
      <c r="K417" s="27"/>
      <c r="L417" s="27"/>
      <c r="M417" s="27"/>
      <c r="N417" s="27"/>
      <c r="O417" s="27"/>
      <c r="P417" s="27"/>
      <c r="Q417" s="27"/>
      <c r="R417" s="27"/>
      <c r="S417" s="27"/>
      <c r="T417" s="27"/>
      <c r="U417" s="27"/>
      <c r="V417" s="27"/>
      <c r="W417" s="27"/>
      <c r="X417" s="27"/>
      <c r="Y417" s="27"/>
      <c r="Z417" s="27"/>
      <c r="AA417" s="27"/>
      <c r="AB417" s="27"/>
      <c r="AC417" s="27"/>
      <c r="AD417" s="27"/>
      <c r="AE417" s="27">
        <f>+IF(AD424=$AE$6,0,1)*(SUM($AE$6)*$C417)/12</f>
        <v>0</v>
      </c>
      <c r="AF417" s="27">
        <f t="shared" ref="AF417:BM417" si="333">+IF(AE424=$AE$6,0,1)*(SUM($AE$6)*$C417)/12</f>
        <v>0</v>
      </c>
      <c r="AG417" s="27">
        <f t="shared" si="333"/>
        <v>0</v>
      </c>
      <c r="AH417" s="27">
        <f t="shared" si="333"/>
        <v>0</v>
      </c>
      <c r="AI417" s="27">
        <f t="shared" si="333"/>
        <v>0</v>
      </c>
      <c r="AJ417" s="27">
        <f t="shared" si="333"/>
        <v>0</v>
      </c>
      <c r="AK417" s="27">
        <f t="shared" si="333"/>
        <v>0</v>
      </c>
      <c r="AL417" s="27">
        <f t="shared" si="333"/>
        <v>0</v>
      </c>
      <c r="AM417" s="27">
        <f t="shared" si="333"/>
        <v>0</v>
      </c>
      <c r="AN417" s="27">
        <f t="shared" si="333"/>
        <v>0</v>
      </c>
      <c r="AO417" s="27">
        <f t="shared" si="333"/>
        <v>0</v>
      </c>
      <c r="AP417" s="27">
        <f t="shared" si="333"/>
        <v>0</v>
      </c>
      <c r="AQ417" s="27">
        <f t="shared" si="333"/>
        <v>0</v>
      </c>
      <c r="AR417" s="27">
        <f t="shared" si="333"/>
        <v>0</v>
      </c>
      <c r="AS417" s="27">
        <f t="shared" si="333"/>
        <v>0</v>
      </c>
      <c r="AT417" s="27">
        <f t="shared" si="333"/>
        <v>0</v>
      </c>
      <c r="AU417" s="27">
        <f t="shared" si="333"/>
        <v>0</v>
      </c>
      <c r="AV417" s="27">
        <f t="shared" si="333"/>
        <v>0</v>
      </c>
      <c r="AW417" s="27">
        <f t="shared" si="333"/>
        <v>0</v>
      </c>
      <c r="AX417" s="27">
        <f t="shared" si="333"/>
        <v>0</v>
      </c>
      <c r="AY417" s="27">
        <f t="shared" si="333"/>
        <v>0</v>
      </c>
      <c r="AZ417" s="27">
        <f t="shared" si="333"/>
        <v>0</v>
      </c>
      <c r="BA417" s="27">
        <f t="shared" si="333"/>
        <v>0</v>
      </c>
      <c r="BB417" s="27">
        <f t="shared" si="333"/>
        <v>0</v>
      </c>
      <c r="BC417" s="27">
        <f t="shared" si="333"/>
        <v>0</v>
      </c>
      <c r="BD417" s="27">
        <f t="shared" si="333"/>
        <v>0</v>
      </c>
      <c r="BE417" s="27">
        <f t="shared" si="333"/>
        <v>0</v>
      </c>
      <c r="BF417" s="27">
        <f t="shared" si="333"/>
        <v>0</v>
      </c>
      <c r="BG417" s="27">
        <f t="shared" si="333"/>
        <v>0</v>
      </c>
      <c r="BH417" s="27">
        <f t="shared" si="333"/>
        <v>0</v>
      </c>
      <c r="BI417" s="27">
        <f t="shared" si="333"/>
        <v>0</v>
      </c>
      <c r="BJ417" s="27">
        <f t="shared" si="333"/>
        <v>0</v>
      </c>
      <c r="BK417" s="27">
        <f t="shared" si="333"/>
        <v>0</v>
      </c>
      <c r="BL417" s="27">
        <f t="shared" si="333"/>
        <v>0</v>
      </c>
      <c r="BM417" s="27">
        <f t="shared" si="333"/>
        <v>0</v>
      </c>
    </row>
    <row r="418" spans="2:65" x14ac:dyDescent="0.25">
      <c r="B418" t="str">
        <f t="shared" si="332"/>
        <v>ATTREZZATURE IND.LI E COMM.LI</v>
      </c>
      <c r="C418" s="58">
        <f t="shared" si="332"/>
        <v>0.2</v>
      </c>
      <c r="F418" s="27"/>
      <c r="G418" s="27"/>
      <c r="H418" s="27"/>
      <c r="I418" s="27"/>
      <c r="J418" s="27"/>
      <c r="K418" s="27"/>
      <c r="L418" s="27"/>
      <c r="M418" s="27"/>
      <c r="N418" s="27"/>
      <c r="O418" s="27"/>
      <c r="P418" s="27"/>
      <c r="Q418" s="27"/>
      <c r="R418" s="27"/>
      <c r="S418" s="27"/>
      <c r="T418" s="27"/>
      <c r="U418" s="27"/>
      <c r="V418" s="27"/>
      <c r="W418" s="27"/>
      <c r="X418" s="27"/>
      <c r="Y418" s="27"/>
      <c r="Z418" s="27"/>
      <c r="AA418" s="27"/>
      <c r="AB418" s="27"/>
      <c r="AC418" s="27"/>
      <c r="AD418" s="27"/>
      <c r="AE418" s="27">
        <f>+IF(AD425=$AE$7,0,1)*(SUM($AE$7)*$C418)/12</f>
        <v>0</v>
      </c>
      <c r="AF418" s="27">
        <f t="shared" ref="AF418:BM418" si="334">+IF(AE425=$AE$7,0,1)*(SUM($AE$7)*$C418)/12</f>
        <v>0</v>
      </c>
      <c r="AG418" s="27">
        <f t="shared" si="334"/>
        <v>0</v>
      </c>
      <c r="AH418" s="27">
        <f t="shared" si="334"/>
        <v>0</v>
      </c>
      <c r="AI418" s="27">
        <f t="shared" si="334"/>
        <v>0</v>
      </c>
      <c r="AJ418" s="27">
        <f t="shared" si="334"/>
        <v>0</v>
      </c>
      <c r="AK418" s="27">
        <f t="shared" si="334"/>
        <v>0</v>
      </c>
      <c r="AL418" s="27">
        <f t="shared" si="334"/>
        <v>0</v>
      </c>
      <c r="AM418" s="27">
        <f t="shared" si="334"/>
        <v>0</v>
      </c>
      <c r="AN418" s="27">
        <f t="shared" si="334"/>
        <v>0</v>
      </c>
      <c r="AO418" s="27">
        <f t="shared" si="334"/>
        <v>0</v>
      </c>
      <c r="AP418" s="27">
        <f t="shared" si="334"/>
        <v>0</v>
      </c>
      <c r="AQ418" s="27">
        <f t="shared" si="334"/>
        <v>0</v>
      </c>
      <c r="AR418" s="27">
        <f t="shared" si="334"/>
        <v>0</v>
      </c>
      <c r="AS418" s="27">
        <f t="shared" si="334"/>
        <v>0</v>
      </c>
      <c r="AT418" s="27">
        <f t="shared" si="334"/>
        <v>0</v>
      </c>
      <c r="AU418" s="27">
        <f t="shared" si="334"/>
        <v>0</v>
      </c>
      <c r="AV418" s="27">
        <f t="shared" si="334"/>
        <v>0</v>
      </c>
      <c r="AW418" s="27">
        <f t="shared" si="334"/>
        <v>0</v>
      </c>
      <c r="AX418" s="27">
        <f t="shared" si="334"/>
        <v>0</v>
      </c>
      <c r="AY418" s="27">
        <f t="shared" si="334"/>
        <v>0</v>
      </c>
      <c r="AZ418" s="27">
        <f t="shared" si="334"/>
        <v>0</v>
      </c>
      <c r="BA418" s="27">
        <f t="shared" si="334"/>
        <v>0</v>
      </c>
      <c r="BB418" s="27">
        <f t="shared" si="334"/>
        <v>0</v>
      </c>
      <c r="BC418" s="27">
        <f t="shared" si="334"/>
        <v>0</v>
      </c>
      <c r="BD418" s="27">
        <f t="shared" si="334"/>
        <v>0</v>
      </c>
      <c r="BE418" s="27">
        <f t="shared" si="334"/>
        <v>0</v>
      </c>
      <c r="BF418" s="27">
        <f t="shared" si="334"/>
        <v>0</v>
      </c>
      <c r="BG418" s="27">
        <f t="shared" si="334"/>
        <v>0</v>
      </c>
      <c r="BH418" s="27">
        <f t="shared" si="334"/>
        <v>0</v>
      </c>
      <c r="BI418" s="27">
        <f t="shared" si="334"/>
        <v>0</v>
      </c>
      <c r="BJ418" s="27">
        <f t="shared" si="334"/>
        <v>0</v>
      </c>
      <c r="BK418" s="27">
        <f t="shared" si="334"/>
        <v>0</v>
      </c>
      <c r="BL418" s="27">
        <f t="shared" si="334"/>
        <v>0</v>
      </c>
      <c r="BM418" s="27">
        <f t="shared" si="334"/>
        <v>0</v>
      </c>
    </row>
    <row r="419" spans="2:65" x14ac:dyDescent="0.25">
      <c r="B419" t="str">
        <f t="shared" si="332"/>
        <v>COSTI D'IMPIANTO E AMPLIAMENTO</v>
      </c>
      <c r="C419" s="58">
        <f t="shared" si="332"/>
        <v>0.5</v>
      </c>
      <c r="F419" s="27"/>
      <c r="G419" s="27"/>
      <c r="H419" s="27"/>
      <c r="I419" s="27"/>
      <c r="J419" s="27"/>
      <c r="K419" s="27"/>
      <c r="L419" s="27"/>
      <c r="M419" s="27"/>
      <c r="N419" s="27"/>
      <c r="O419" s="27"/>
      <c r="P419" s="27"/>
      <c r="Q419" s="27"/>
      <c r="R419" s="27"/>
      <c r="S419" s="27"/>
      <c r="T419" s="27"/>
      <c r="U419" s="27"/>
      <c r="V419" s="27"/>
      <c r="W419" s="27"/>
      <c r="X419" s="27"/>
      <c r="Y419" s="27"/>
      <c r="Z419" s="27"/>
      <c r="AA419" s="27"/>
      <c r="AB419" s="27"/>
      <c r="AC419" s="27"/>
      <c r="AD419" s="27"/>
      <c r="AE419" s="27">
        <f>+IF(AD426=$AE$8,0,1)*(SUM($AE$8)*$C419)/12</f>
        <v>0</v>
      </c>
      <c r="AF419" s="27">
        <f t="shared" ref="AF419:BM419" si="335">+IF(AE426=$AE$8,0,1)*(SUM($AE$8)*$C419)/12</f>
        <v>0</v>
      </c>
      <c r="AG419" s="27">
        <f t="shared" si="335"/>
        <v>0</v>
      </c>
      <c r="AH419" s="27">
        <f t="shared" si="335"/>
        <v>0</v>
      </c>
      <c r="AI419" s="27">
        <f t="shared" si="335"/>
        <v>0</v>
      </c>
      <c r="AJ419" s="27">
        <f t="shared" si="335"/>
        <v>0</v>
      </c>
      <c r="AK419" s="27">
        <f t="shared" si="335"/>
        <v>0</v>
      </c>
      <c r="AL419" s="27">
        <f t="shared" si="335"/>
        <v>0</v>
      </c>
      <c r="AM419" s="27">
        <f t="shared" si="335"/>
        <v>0</v>
      </c>
      <c r="AN419" s="27">
        <f t="shared" si="335"/>
        <v>0</v>
      </c>
      <c r="AO419" s="27">
        <f t="shared" si="335"/>
        <v>0</v>
      </c>
      <c r="AP419" s="27">
        <f t="shared" si="335"/>
        <v>0</v>
      </c>
      <c r="AQ419" s="27">
        <f t="shared" si="335"/>
        <v>0</v>
      </c>
      <c r="AR419" s="27">
        <f t="shared" si="335"/>
        <v>0</v>
      </c>
      <c r="AS419" s="27">
        <f t="shared" si="335"/>
        <v>0</v>
      </c>
      <c r="AT419" s="27">
        <f t="shared" si="335"/>
        <v>0</v>
      </c>
      <c r="AU419" s="27">
        <f t="shared" si="335"/>
        <v>0</v>
      </c>
      <c r="AV419" s="27">
        <f t="shared" si="335"/>
        <v>0</v>
      </c>
      <c r="AW419" s="27">
        <f t="shared" si="335"/>
        <v>0</v>
      </c>
      <c r="AX419" s="27">
        <f t="shared" si="335"/>
        <v>0</v>
      </c>
      <c r="AY419" s="27">
        <f t="shared" si="335"/>
        <v>0</v>
      </c>
      <c r="AZ419" s="27">
        <f t="shared" si="335"/>
        <v>0</v>
      </c>
      <c r="BA419" s="27">
        <f t="shared" si="335"/>
        <v>0</v>
      </c>
      <c r="BB419" s="27">
        <f t="shared" si="335"/>
        <v>0</v>
      </c>
      <c r="BC419" s="27">
        <f t="shared" si="335"/>
        <v>0</v>
      </c>
      <c r="BD419" s="27">
        <f t="shared" si="335"/>
        <v>0</v>
      </c>
      <c r="BE419" s="27">
        <f t="shared" si="335"/>
        <v>0</v>
      </c>
      <c r="BF419" s="27">
        <f t="shared" si="335"/>
        <v>0</v>
      </c>
      <c r="BG419" s="27">
        <f t="shared" si="335"/>
        <v>0</v>
      </c>
      <c r="BH419" s="27">
        <f t="shared" si="335"/>
        <v>0</v>
      </c>
      <c r="BI419" s="27">
        <f t="shared" si="335"/>
        <v>0</v>
      </c>
      <c r="BJ419" s="27">
        <f t="shared" si="335"/>
        <v>0</v>
      </c>
      <c r="BK419" s="27">
        <f t="shared" si="335"/>
        <v>0</v>
      </c>
      <c r="BL419" s="27">
        <f t="shared" si="335"/>
        <v>0</v>
      </c>
      <c r="BM419" s="27">
        <f t="shared" si="335"/>
        <v>0</v>
      </c>
    </row>
    <row r="420" spans="2:65" x14ac:dyDescent="0.25">
      <c r="B420" t="str">
        <f t="shared" si="332"/>
        <v>FEE D'INGRESSO</v>
      </c>
      <c r="C420" s="58">
        <f t="shared" si="332"/>
        <v>0.2</v>
      </c>
      <c r="F420" s="27"/>
      <c r="G420" s="27"/>
      <c r="H420" s="27"/>
      <c r="I420" s="27"/>
      <c r="J420" s="27"/>
      <c r="K420" s="27"/>
      <c r="L420" s="27"/>
      <c r="M420" s="27"/>
      <c r="N420" s="27"/>
      <c r="O420" s="27"/>
      <c r="P420" s="27"/>
      <c r="Q420" s="27"/>
      <c r="R420" s="27"/>
      <c r="S420" s="27"/>
      <c r="T420" s="27"/>
      <c r="U420" s="27"/>
      <c r="V420" s="27"/>
      <c r="W420" s="27"/>
      <c r="X420" s="27"/>
      <c r="Y420" s="27"/>
      <c r="Z420" s="27"/>
      <c r="AA420" s="27"/>
      <c r="AB420" s="27"/>
      <c r="AC420" s="27"/>
      <c r="AD420" s="27"/>
      <c r="AE420" s="27">
        <f>+IF(AD427=$AE$9,0,1)*(SUM($AE$9)*$C420)/12</f>
        <v>0</v>
      </c>
      <c r="AF420" s="27">
        <f t="shared" ref="AF420:BM420" si="336">+IF(AE427=$AE$9,0,1)*(SUM($AE$9)*$C420)/12</f>
        <v>0</v>
      </c>
      <c r="AG420" s="27">
        <f t="shared" si="336"/>
        <v>0</v>
      </c>
      <c r="AH420" s="27">
        <f t="shared" si="336"/>
        <v>0</v>
      </c>
      <c r="AI420" s="27">
        <f t="shared" si="336"/>
        <v>0</v>
      </c>
      <c r="AJ420" s="27">
        <f t="shared" si="336"/>
        <v>0</v>
      </c>
      <c r="AK420" s="27">
        <f t="shared" si="336"/>
        <v>0</v>
      </c>
      <c r="AL420" s="27">
        <f t="shared" si="336"/>
        <v>0</v>
      </c>
      <c r="AM420" s="27">
        <f t="shared" si="336"/>
        <v>0</v>
      </c>
      <c r="AN420" s="27">
        <f t="shared" si="336"/>
        <v>0</v>
      </c>
      <c r="AO420" s="27">
        <f t="shared" si="336"/>
        <v>0</v>
      </c>
      <c r="AP420" s="27">
        <f t="shared" si="336"/>
        <v>0</v>
      </c>
      <c r="AQ420" s="27">
        <f t="shared" si="336"/>
        <v>0</v>
      </c>
      <c r="AR420" s="27">
        <f t="shared" si="336"/>
        <v>0</v>
      </c>
      <c r="AS420" s="27">
        <f t="shared" si="336"/>
        <v>0</v>
      </c>
      <c r="AT420" s="27">
        <f t="shared" si="336"/>
        <v>0</v>
      </c>
      <c r="AU420" s="27">
        <f t="shared" si="336"/>
        <v>0</v>
      </c>
      <c r="AV420" s="27">
        <f t="shared" si="336"/>
        <v>0</v>
      </c>
      <c r="AW420" s="27">
        <f t="shared" si="336"/>
        <v>0</v>
      </c>
      <c r="AX420" s="27">
        <f t="shared" si="336"/>
        <v>0</v>
      </c>
      <c r="AY420" s="27">
        <f t="shared" si="336"/>
        <v>0</v>
      </c>
      <c r="AZ420" s="27">
        <f t="shared" si="336"/>
        <v>0</v>
      </c>
      <c r="BA420" s="27">
        <f t="shared" si="336"/>
        <v>0</v>
      </c>
      <c r="BB420" s="27">
        <f t="shared" si="336"/>
        <v>0</v>
      </c>
      <c r="BC420" s="27">
        <f t="shared" si="336"/>
        <v>0</v>
      </c>
      <c r="BD420" s="27">
        <f t="shared" si="336"/>
        <v>0</v>
      </c>
      <c r="BE420" s="27">
        <f t="shared" si="336"/>
        <v>0</v>
      </c>
      <c r="BF420" s="27">
        <f t="shared" si="336"/>
        <v>0</v>
      </c>
      <c r="BG420" s="27">
        <f t="shared" si="336"/>
        <v>0</v>
      </c>
      <c r="BH420" s="27">
        <f t="shared" si="336"/>
        <v>0</v>
      </c>
      <c r="BI420" s="27">
        <f t="shared" si="336"/>
        <v>0</v>
      </c>
      <c r="BJ420" s="27">
        <f t="shared" si="336"/>
        <v>0</v>
      </c>
      <c r="BK420" s="27">
        <f t="shared" si="336"/>
        <v>0</v>
      </c>
      <c r="BL420" s="27">
        <f t="shared" si="336"/>
        <v>0</v>
      </c>
      <c r="BM420" s="27">
        <f t="shared" si="336"/>
        <v>0</v>
      </c>
    </row>
    <row r="421" spans="2:65" x14ac:dyDescent="0.25">
      <c r="B421" t="str">
        <f t="shared" si="332"/>
        <v>ALTRE IMM.NI IMMATERIALI</v>
      </c>
      <c r="C421" s="58">
        <f t="shared" si="332"/>
        <v>0.25</v>
      </c>
      <c r="F421" s="27"/>
      <c r="G421" s="27"/>
      <c r="H421" s="27"/>
      <c r="I421" s="27"/>
      <c r="J421" s="27"/>
      <c r="K421" s="27"/>
      <c r="L421" s="27"/>
      <c r="M421" s="27"/>
      <c r="N421" s="27"/>
      <c r="O421" s="27"/>
      <c r="P421" s="27"/>
      <c r="Q421" s="27"/>
      <c r="R421" s="27"/>
      <c r="S421" s="27"/>
      <c r="T421" s="27"/>
      <c r="U421" s="27"/>
      <c r="V421" s="27"/>
      <c r="W421" s="27"/>
      <c r="X421" s="27"/>
      <c r="Y421" s="27"/>
      <c r="Z421" s="27"/>
      <c r="AA421" s="27"/>
      <c r="AB421" s="27"/>
      <c r="AC421" s="27"/>
      <c r="AD421" s="27"/>
      <c r="AE421" s="27">
        <f>+IF(AD428=$AE$10,0,1)*(SUM($AE$10)*$C421)/12</f>
        <v>0</v>
      </c>
      <c r="AF421" s="27">
        <f t="shared" ref="AF421:BM421" si="337">+IF(AE428=$AE$10,0,1)*(SUM($AE$10)*$C421)/12</f>
        <v>0</v>
      </c>
      <c r="AG421" s="27">
        <f t="shared" si="337"/>
        <v>0</v>
      </c>
      <c r="AH421" s="27">
        <f t="shared" si="337"/>
        <v>0</v>
      </c>
      <c r="AI421" s="27">
        <f t="shared" si="337"/>
        <v>0</v>
      </c>
      <c r="AJ421" s="27">
        <f t="shared" si="337"/>
        <v>0</v>
      </c>
      <c r="AK421" s="27">
        <f t="shared" si="337"/>
        <v>0</v>
      </c>
      <c r="AL421" s="27">
        <f t="shared" si="337"/>
        <v>0</v>
      </c>
      <c r="AM421" s="27">
        <f t="shared" si="337"/>
        <v>0</v>
      </c>
      <c r="AN421" s="27">
        <f t="shared" si="337"/>
        <v>0</v>
      </c>
      <c r="AO421" s="27">
        <f t="shared" si="337"/>
        <v>0</v>
      </c>
      <c r="AP421" s="27">
        <f t="shared" si="337"/>
        <v>0</v>
      </c>
      <c r="AQ421" s="27">
        <f t="shared" si="337"/>
        <v>0</v>
      </c>
      <c r="AR421" s="27">
        <f t="shared" si="337"/>
        <v>0</v>
      </c>
      <c r="AS421" s="27">
        <f t="shared" si="337"/>
        <v>0</v>
      </c>
      <c r="AT421" s="27">
        <f t="shared" si="337"/>
        <v>0</v>
      </c>
      <c r="AU421" s="27">
        <f t="shared" si="337"/>
        <v>0</v>
      </c>
      <c r="AV421" s="27">
        <f t="shared" si="337"/>
        <v>0</v>
      </c>
      <c r="AW421" s="27">
        <f t="shared" si="337"/>
        <v>0</v>
      </c>
      <c r="AX421" s="27">
        <f t="shared" si="337"/>
        <v>0</v>
      </c>
      <c r="AY421" s="27">
        <f t="shared" si="337"/>
        <v>0</v>
      </c>
      <c r="AZ421" s="27">
        <f t="shared" si="337"/>
        <v>0</v>
      </c>
      <c r="BA421" s="27">
        <f t="shared" si="337"/>
        <v>0</v>
      </c>
      <c r="BB421" s="27">
        <f t="shared" si="337"/>
        <v>0</v>
      </c>
      <c r="BC421" s="27">
        <f t="shared" si="337"/>
        <v>0</v>
      </c>
      <c r="BD421" s="27">
        <f t="shared" si="337"/>
        <v>0</v>
      </c>
      <c r="BE421" s="27">
        <f t="shared" si="337"/>
        <v>0</v>
      </c>
      <c r="BF421" s="27">
        <f t="shared" si="337"/>
        <v>0</v>
      </c>
      <c r="BG421" s="27">
        <f t="shared" si="337"/>
        <v>0</v>
      </c>
      <c r="BH421" s="27">
        <f t="shared" si="337"/>
        <v>0</v>
      </c>
      <c r="BI421" s="27">
        <f t="shared" si="337"/>
        <v>0</v>
      </c>
      <c r="BJ421" s="27">
        <f t="shared" si="337"/>
        <v>0</v>
      </c>
      <c r="BK421" s="27">
        <f t="shared" si="337"/>
        <v>0</v>
      </c>
      <c r="BL421" s="27">
        <f t="shared" si="337"/>
        <v>0</v>
      </c>
      <c r="BM421" s="27">
        <f t="shared" si="337"/>
        <v>0</v>
      </c>
    </row>
    <row r="422" spans="2:65" ht="30" x14ac:dyDescent="0.25">
      <c r="C422" s="57"/>
      <c r="F422" s="57" t="s">
        <v>161</v>
      </c>
      <c r="G422" s="57" t="s">
        <v>161</v>
      </c>
      <c r="H422" s="57" t="s">
        <v>161</v>
      </c>
      <c r="I422" s="57" t="s">
        <v>161</v>
      </c>
      <c r="J422" s="57" t="s">
        <v>161</v>
      </c>
      <c r="K422" s="57" t="s">
        <v>161</v>
      </c>
      <c r="L422" s="57" t="s">
        <v>161</v>
      </c>
      <c r="M422" s="57" t="s">
        <v>161</v>
      </c>
      <c r="N422" s="57" t="s">
        <v>161</v>
      </c>
      <c r="O422" s="57" t="s">
        <v>161</v>
      </c>
      <c r="P422" s="57" t="s">
        <v>161</v>
      </c>
      <c r="Q422" s="57" t="s">
        <v>161</v>
      </c>
      <c r="R422" s="57" t="s">
        <v>161</v>
      </c>
      <c r="S422" s="57" t="s">
        <v>161</v>
      </c>
      <c r="T422" s="57" t="s">
        <v>161</v>
      </c>
      <c r="U422" s="57" t="s">
        <v>161</v>
      </c>
      <c r="V422" s="57" t="s">
        <v>161</v>
      </c>
      <c r="W422" s="57" t="s">
        <v>161</v>
      </c>
      <c r="X422" s="57" t="s">
        <v>161</v>
      </c>
      <c r="Y422" s="57" t="s">
        <v>161</v>
      </c>
      <c r="Z422" s="57" t="s">
        <v>161</v>
      </c>
      <c r="AA422" s="57" t="s">
        <v>161</v>
      </c>
      <c r="AB422" s="57" t="s">
        <v>161</v>
      </c>
      <c r="AC422" s="57" t="s">
        <v>161</v>
      </c>
      <c r="AD422" s="57" t="s">
        <v>161</v>
      </c>
      <c r="AE422" s="57" t="s">
        <v>161</v>
      </c>
      <c r="AF422" s="57" t="s">
        <v>161</v>
      </c>
      <c r="AG422" s="57" t="s">
        <v>161</v>
      </c>
      <c r="AH422" s="57" t="s">
        <v>161</v>
      </c>
      <c r="AI422" s="57" t="s">
        <v>161</v>
      </c>
      <c r="AJ422" s="57" t="s">
        <v>161</v>
      </c>
      <c r="AK422" s="57" t="s">
        <v>161</v>
      </c>
      <c r="AL422" s="57" t="s">
        <v>161</v>
      </c>
      <c r="AM422" s="57" t="s">
        <v>161</v>
      </c>
      <c r="AN422" s="57" t="s">
        <v>161</v>
      </c>
      <c r="AO422" s="57" t="s">
        <v>161</v>
      </c>
      <c r="AP422" s="57" t="s">
        <v>161</v>
      </c>
      <c r="AQ422" s="57" t="s">
        <v>161</v>
      </c>
      <c r="AR422" s="57" t="s">
        <v>161</v>
      </c>
      <c r="AS422" s="57" t="s">
        <v>161</v>
      </c>
      <c r="AT422" s="57" t="s">
        <v>161</v>
      </c>
      <c r="AU422" s="57" t="s">
        <v>161</v>
      </c>
      <c r="AV422" s="57" t="s">
        <v>161</v>
      </c>
      <c r="AW422" s="57" t="s">
        <v>161</v>
      </c>
      <c r="AX422" s="57" t="s">
        <v>161</v>
      </c>
      <c r="AY422" s="57" t="s">
        <v>161</v>
      </c>
      <c r="AZ422" s="57" t="s">
        <v>161</v>
      </c>
      <c r="BA422" s="57" t="s">
        <v>161</v>
      </c>
      <c r="BB422" s="57" t="s">
        <v>161</v>
      </c>
      <c r="BC422" s="57" t="s">
        <v>161</v>
      </c>
      <c r="BD422" s="57" t="s">
        <v>161</v>
      </c>
      <c r="BE422" s="57" t="s">
        <v>161</v>
      </c>
      <c r="BF422" s="57" t="s">
        <v>161</v>
      </c>
      <c r="BG422" s="57" t="s">
        <v>161</v>
      </c>
      <c r="BH422" s="57" t="s">
        <v>161</v>
      </c>
      <c r="BI422" s="57" t="s">
        <v>161</v>
      </c>
      <c r="BJ422" s="57" t="s">
        <v>161</v>
      </c>
      <c r="BK422" s="57" t="s">
        <v>161</v>
      </c>
      <c r="BL422" s="57" t="s">
        <v>161</v>
      </c>
      <c r="BM422" s="57" t="s">
        <v>161</v>
      </c>
    </row>
    <row r="423" spans="2:65" x14ac:dyDescent="0.25">
      <c r="B423" t="str">
        <f>+B416</f>
        <v>FABBRICATI</v>
      </c>
      <c r="C423" s="58"/>
      <c r="F423" s="27"/>
      <c r="G423" s="27"/>
      <c r="H423" s="27"/>
      <c r="I423" s="27"/>
      <c r="J423" s="27"/>
      <c r="K423" s="27"/>
      <c r="L423" s="27"/>
      <c r="M423" s="27"/>
      <c r="N423" s="27"/>
      <c r="O423" s="27"/>
      <c r="P423" s="27"/>
      <c r="Q423" s="27"/>
      <c r="R423" s="27"/>
      <c r="S423" s="27"/>
      <c r="T423" s="27"/>
      <c r="U423" s="27"/>
      <c r="V423" s="27"/>
      <c r="W423" s="27"/>
      <c r="X423" s="27"/>
      <c r="Y423" s="27"/>
      <c r="Z423" s="27"/>
      <c r="AA423" s="27"/>
      <c r="AB423" s="27"/>
      <c r="AC423" s="27"/>
      <c r="AD423" s="27"/>
      <c r="AE423" s="27">
        <f t="shared" ref="AE423:BM428" si="338">+AD423+AE416</f>
        <v>0</v>
      </c>
      <c r="AF423" s="27">
        <f t="shared" si="338"/>
        <v>0</v>
      </c>
      <c r="AG423" s="27">
        <f t="shared" si="338"/>
        <v>0</v>
      </c>
      <c r="AH423" s="27">
        <f t="shared" si="338"/>
        <v>0</v>
      </c>
      <c r="AI423" s="27">
        <f t="shared" si="338"/>
        <v>0</v>
      </c>
      <c r="AJ423" s="27">
        <f t="shared" si="338"/>
        <v>0</v>
      </c>
      <c r="AK423" s="27">
        <f t="shared" si="338"/>
        <v>0</v>
      </c>
      <c r="AL423" s="27">
        <f t="shared" si="338"/>
        <v>0</v>
      </c>
      <c r="AM423" s="27">
        <f t="shared" si="338"/>
        <v>0</v>
      </c>
      <c r="AN423" s="27">
        <f t="shared" si="338"/>
        <v>0</v>
      </c>
      <c r="AO423" s="27">
        <f t="shared" si="338"/>
        <v>0</v>
      </c>
      <c r="AP423" s="27">
        <f t="shared" si="338"/>
        <v>0</v>
      </c>
      <c r="AQ423" s="27">
        <f t="shared" si="338"/>
        <v>0</v>
      </c>
      <c r="AR423" s="27">
        <f t="shared" si="338"/>
        <v>0</v>
      </c>
      <c r="AS423" s="27">
        <f t="shared" si="338"/>
        <v>0</v>
      </c>
      <c r="AT423" s="27">
        <f t="shared" si="338"/>
        <v>0</v>
      </c>
      <c r="AU423" s="27">
        <f t="shared" si="338"/>
        <v>0</v>
      </c>
      <c r="AV423" s="27">
        <f t="shared" si="338"/>
        <v>0</v>
      </c>
      <c r="AW423" s="27">
        <f t="shared" si="338"/>
        <v>0</v>
      </c>
      <c r="AX423" s="27">
        <f t="shared" si="338"/>
        <v>0</v>
      </c>
      <c r="AY423" s="27">
        <f t="shared" si="338"/>
        <v>0</v>
      </c>
      <c r="AZ423" s="27">
        <f t="shared" si="338"/>
        <v>0</v>
      </c>
      <c r="BA423" s="27">
        <f t="shared" si="338"/>
        <v>0</v>
      </c>
      <c r="BB423" s="27">
        <f t="shared" si="338"/>
        <v>0</v>
      </c>
      <c r="BC423" s="27">
        <f t="shared" si="338"/>
        <v>0</v>
      </c>
      <c r="BD423" s="27">
        <f t="shared" si="338"/>
        <v>0</v>
      </c>
      <c r="BE423" s="27">
        <f t="shared" si="338"/>
        <v>0</v>
      </c>
      <c r="BF423" s="27">
        <f t="shared" si="338"/>
        <v>0</v>
      </c>
      <c r="BG423" s="27">
        <f t="shared" si="338"/>
        <v>0</v>
      </c>
      <c r="BH423" s="27">
        <f t="shared" si="338"/>
        <v>0</v>
      </c>
      <c r="BI423" s="27">
        <f t="shared" si="338"/>
        <v>0</v>
      </c>
      <c r="BJ423" s="27">
        <f t="shared" si="338"/>
        <v>0</v>
      </c>
      <c r="BK423" s="27">
        <f t="shared" si="338"/>
        <v>0</v>
      </c>
      <c r="BL423" s="27">
        <f t="shared" si="338"/>
        <v>0</v>
      </c>
      <c r="BM423" s="27">
        <f t="shared" si="338"/>
        <v>0</v>
      </c>
    </row>
    <row r="424" spans="2:65" x14ac:dyDescent="0.25">
      <c r="B424" t="str">
        <f t="shared" ref="B424:B427" si="339">+B417</f>
        <v>IMPIANTI E MACCHINARI</v>
      </c>
      <c r="C424" s="58"/>
      <c r="F424" s="27"/>
      <c r="G424" s="27"/>
      <c r="H424" s="27"/>
      <c r="I424" s="27"/>
      <c r="J424" s="27"/>
      <c r="K424" s="27"/>
      <c r="L424" s="27"/>
      <c r="M424" s="27"/>
      <c r="N424" s="27"/>
      <c r="O424" s="27"/>
      <c r="P424" s="27"/>
      <c r="Q424" s="27"/>
      <c r="R424" s="27"/>
      <c r="S424" s="27"/>
      <c r="T424" s="27"/>
      <c r="U424" s="27"/>
      <c r="V424" s="27"/>
      <c r="W424" s="27"/>
      <c r="X424" s="27"/>
      <c r="Y424" s="27"/>
      <c r="Z424" s="27"/>
      <c r="AA424" s="27"/>
      <c r="AB424" s="27"/>
      <c r="AC424" s="27"/>
      <c r="AD424" s="27"/>
      <c r="AE424" s="27">
        <f t="shared" si="338"/>
        <v>0</v>
      </c>
      <c r="AF424" s="27">
        <f t="shared" si="338"/>
        <v>0</v>
      </c>
      <c r="AG424" s="27">
        <f t="shared" si="338"/>
        <v>0</v>
      </c>
      <c r="AH424" s="27">
        <f t="shared" si="338"/>
        <v>0</v>
      </c>
      <c r="AI424" s="27">
        <f t="shared" si="338"/>
        <v>0</v>
      </c>
      <c r="AJ424" s="27">
        <f t="shared" si="338"/>
        <v>0</v>
      </c>
      <c r="AK424" s="27">
        <f t="shared" si="338"/>
        <v>0</v>
      </c>
      <c r="AL424" s="27">
        <f t="shared" si="338"/>
        <v>0</v>
      </c>
      <c r="AM424" s="27">
        <f t="shared" si="338"/>
        <v>0</v>
      </c>
      <c r="AN424" s="27">
        <f t="shared" si="338"/>
        <v>0</v>
      </c>
      <c r="AO424" s="27">
        <f t="shared" si="338"/>
        <v>0</v>
      </c>
      <c r="AP424" s="27">
        <f t="shared" si="338"/>
        <v>0</v>
      </c>
      <c r="AQ424" s="27">
        <f t="shared" si="338"/>
        <v>0</v>
      </c>
      <c r="AR424" s="27">
        <f t="shared" si="338"/>
        <v>0</v>
      </c>
      <c r="AS424" s="27">
        <f t="shared" si="338"/>
        <v>0</v>
      </c>
      <c r="AT424" s="27">
        <f t="shared" si="338"/>
        <v>0</v>
      </c>
      <c r="AU424" s="27">
        <f t="shared" si="338"/>
        <v>0</v>
      </c>
      <c r="AV424" s="27">
        <f t="shared" si="338"/>
        <v>0</v>
      </c>
      <c r="AW424" s="27">
        <f t="shared" si="338"/>
        <v>0</v>
      </c>
      <c r="AX424" s="27">
        <f t="shared" si="338"/>
        <v>0</v>
      </c>
      <c r="AY424" s="27">
        <f t="shared" si="338"/>
        <v>0</v>
      </c>
      <c r="AZ424" s="27">
        <f t="shared" si="338"/>
        <v>0</v>
      </c>
      <c r="BA424" s="27">
        <f t="shared" si="338"/>
        <v>0</v>
      </c>
      <c r="BB424" s="27">
        <f t="shared" si="338"/>
        <v>0</v>
      </c>
      <c r="BC424" s="27">
        <f t="shared" si="338"/>
        <v>0</v>
      </c>
      <c r="BD424" s="27">
        <f t="shared" si="338"/>
        <v>0</v>
      </c>
      <c r="BE424" s="27">
        <f t="shared" si="338"/>
        <v>0</v>
      </c>
      <c r="BF424" s="27">
        <f t="shared" si="338"/>
        <v>0</v>
      </c>
      <c r="BG424" s="27">
        <f t="shared" si="338"/>
        <v>0</v>
      </c>
      <c r="BH424" s="27">
        <f t="shared" si="338"/>
        <v>0</v>
      </c>
      <c r="BI424" s="27">
        <f t="shared" si="338"/>
        <v>0</v>
      </c>
      <c r="BJ424" s="27">
        <f t="shared" si="338"/>
        <v>0</v>
      </c>
      <c r="BK424" s="27">
        <f t="shared" si="338"/>
        <v>0</v>
      </c>
      <c r="BL424" s="27">
        <f t="shared" si="338"/>
        <v>0</v>
      </c>
      <c r="BM424" s="27">
        <f t="shared" si="338"/>
        <v>0</v>
      </c>
    </row>
    <row r="425" spans="2:65" x14ac:dyDescent="0.25">
      <c r="B425" t="str">
        <f t="shared" si="339"/>
        <v>ATTREZZATURE IND.LI E COMM.LI</v>
      </c>
      <c r="C425" s="58"/>
      <c r="F425" s="27"/>
      <c r="G425" s="27"/>
      <c r="H425" s="27"/>
      <c r="I425" s="27"/>
      <c r="J425" s="27"/>
      <c r="K425" s="27"/>
      <c r="L425" s="27"/>
      <c r="M425" s="27"/>
      <c r="N425" s="27"/>
      <c r="O425" s="27"/>
      <c r="P425" s="27"/>
      <c r="Q425" s="27"/>
      <c r="R425" s="27"/>
      <c r="S425" s="27"/>
      <c r="T425" s="27"/>
      <c r="U425" s="27"/>
      <c r="V425" s="27"/>
      <c r="W425" s="27"/>
      <c r="X425" s="27"/>
      <c r="Y425" s="27"/>
      <c r="Z425" s="27"/>
      <c r="AA425" s="27"/>
      <c r="AB425" s="27"/>
      <c r="AC425" s="27"/>
      <c r="AD425" s="27"/>
      <c r="AE425" s="27">
        <f t="shared" si="338"/>
        <v>0</v>
      </c>
      <c r="AF425" s="27">
        <f t="shared" si="338"/>
        <v>0</v>
      </c>
      <c r="AG425" s="27">
        <f t="shared" si="338"/>
        <v>0</v>
      </c>
      <c r="AH425" s="27">
        <f t="shared" si="338"/>
        <v>0</v>
      </c>
      <c r="AI425" s="27">
        <f t="shared" si="338"/>
        <v>0</v>
      </c>
      <c r="AJ425" s="27">
        <f t="shared" si="338"/>
        <v>0</v>
      </c>
      <c r="AK425" s="27">
        <f t="shared" si="338"/>
        <v>0</v>
      </c>
      <c r="AL425" s="27">
        <f t="shared" si="338"/>
        <v>0</v>
      </c>
      <c r="AM425" s="27">
        <f t="shared" si="338"/>
        <v>0</v>
      </c>
      <c r="AN425" s="27">
        <f t="shared" si="338"/>
        <v>0</v>
      </c>
      <c r="AO425" s="27">
        <f t="shared" si="338"/>
        <v>0</v>
      </c>
      <c r="AP425" s="27">
        <f t="shared" si="338"/>
        <v>0</v>
      </c>
      <c r="AQ425" s="27">
        <f t="shared" si="338"/>
        <v>0</v>
      </c>
      <c r="AR425" s="27">
        <f t="shared" si="338"/>
        <v>0</v>
      </c>
      <c r="AS425" s="27">
        <f t="shared" si="338"/>
        <v>0</v>
      </c>
      <c r="AT425" s="27">
        <f t="shared" si="338"/>
        <v>0</v>
      </c>
      <c r="AU425" s="27">
        <f t="shared" si="338"/>
        <v>0</v>
      </c>
      <c r="AV425" s="27">
        <f t="shared" si="338"/>
        <v>0</v>
      </c>
      <c r="AW425" s="27">
        <f t="shared" si="338"/>
        <v>0</v>
      </c>
      <c r="AX425" s="27">
        <f t="shared" si="338"/>
        <v>0</v>
      </c>
      <c r="AY425" s="27">
        <f t="shared" si="338"/>
        <v>0</v>
      </c>
      <c r="AZ425" s="27">
        <f t="shared" si="338"/>
        <v>0</v>
      </c>
      <c r="BA425" s="27">
        <f t="shared" si="338"/>
        <v>0</v>
      </c>
      <c r="BB425" s="27">
        <f t="shared" si="338"/>
        <v>0</v>
      </c>
      <c r="BC425" s="27">
        <f t="shared" si="338"/>
        <v>0</v>
      </c>
      <c r="BD425" s="27">
        <f t="shared" si="338"/>
        <v>0</v>
      </c>
      <c r="BE425" s="27">
        <f t="shared" si="338"/>
        <v>0</v>
      </c>
      <c r="BF425" s="27">
        <f t="shared" si="338"/>
        <v>0</v>
      </c>
      <c r="BG425" s="27">
        <f t="shared" si="338"/>
        <v>0</v>
      </c>
      <c r="BH425" s="27">
        <f t="shared" si="338"/>
        <v>0</v>
      </c>
      <c r="BI425" s="27">
        <f t="shared" si="338"/>
        <v>0</v>
      </c>
      <c r="BJ425" s="27">
        <f t="shared" si="338"/>
        <v>0</v>
      </c>
      <c r="BK425" s="27">
        <f t="shared" si="338"/>
        <v>0</v>
      </c>
      <c r="BL425" s="27">
        <f t="shared" si="338"/>
        <v>0</v>
      </c>
      <c r="BM425" s="27">
        <f t="shared" si="338"/>
        <v>0</v>
      </c>
    </row>
    <row r="426" spans="2:65" x14ac:dyDescent="0.25">
      <c r="B426" t="str">
        <f t="shared" si="339"/>
        <v>COSTI D'IMPIANTO E AMPLIAMENTO</v>
      </c>
      <c r="C426" s="58"/>
      <c r="F426" s="27"/>
      <c r="G426" s="27"/>
      <c r="H426" s="27"/>
      <c r="I426" s="27"/>
      <c r="J426" s="27"/>
      <c r="K426" s="27"/>
      <c r="L426" s="27"/>
      <c r="M426" s="27"/>
      <c r="N426" s="27"/>
      <c r="O426" s="27"/>
      <c r="P426" s="27"/>
      <c r="Q426" s="27"/>
      <c r="R426" s="27"/>
      <c r="S426" s="27"/>
      <c r="T426" s="27"/>
      <c r="U426" s="27"/>
      <c r="V426" s="27"/>
      <c r="W426" s="27"/>
      <c r="X426" s="27"/>
      <c r="Y426" s="27"/>
      <c r="Z426" s="27"/>
      <c r="AA426" s="27"/>
      <c r="AB426" s="27"/>
      <c r="AC426" s="27"/>
      <c r="AD426" s="27"/>
      <c r="AE426" s="27">
        <f t="shared" si="338"/>
        <v>0</v>
      </c>
      <c r="AF426" s="27">
        <f t="shared" si="338"/>
        <v>0</v>
      </c>
      <c r="AG426" s="27">
        <f t="shared" si="338"/>
        <v>0</v>
      </c>
      <c r="AH426" s="27">
        <f t="shared" si="338"/>
        <v>0</v>
      </c>
      <c r="AI426" s="27">
        <f t="shared" si="338"/>
        <v>0</v>
      </c>
      <c r="AJ426" s="27">
        <f t="shared" si="338"/>
        <v>0</v>
      </c>
      <c r="AK426" s="27">
        <f t="shared" si="338"/>
        <v>0</v>
      </c>
      <c r="AL426" s="27">
        <f t="shared" si="338"/>
        <v>0</v>
      </c>
      <c r="AM426" s="27">
        <f t="shared" si="338"/>
        <v>0</v>
      </c>
      <c r="AN426" s="27">
        <f t="shared" si="338"/>
        <v>0</v>
      </c>
      <c r="AO426" s="27">
        <f t="shared" si="338"/>
        <v>0</v>
      </c>
      <c r="AP426" s="27">
        <f t="shared" si="338"/>
        <v>0</v>
      </c>
      <c r="AQ426" s="27">
        <f t="shared" si="338"/>
        <v>0</v>
      </c>
      <c r="AR426" s="27">
        <f t="shared" si="338"/>
        <v>0</v>
      </c>
      <c r="AS426" s="27">
        <f t="shared" si="338"/>
        <v>0</v>
      </c>
      <c r="AT426" s="27">
        <f t="shared" si="338"/>
        <v>0</v>
      </c>
      <c r="AU426" s="27">
        <f t="shared" si="338"/>
        <v>0</v>
      </c>
      <c r="AV426" s="27">
        <f t="shared" si="338"/>
        <v>0</v>
      </c>
      <c r="AW426" s="27">
        <f t="shared" si="338"/>
        <v>0</v>
      </c>
      <c r="AX426" s="27">
        <f t="shared" si="338"/>
        <v>0</v>
      </c>
      <c r="AY426" s="27">
        <f t="shared" si="338"/>
        <v>0</v>
      </c>
      <c r="AZ426" s="27">
        <f t="shared" si="338"/>
        <v>0</v>
      </c>
      <c r="BA426" s="27">
        <f t="shared" si="338"/>
        <v>0</v>
      </c>
      <c r="BB426" s="27">
        <f t="shared" si="338"/>
        <v>0</v>
      </c>
      <c r="BC426" s="27">
        <f t="shared" si="338"/>
        <v>0</v>
      </c>
      <c r="BD426" s="27">
        <f t="shared" si="338"/>
        <v>0</v>
      </c>
      <c r="BE426" s="27">
        <f t="shared" si="338"/>
        <v>0</v>
      </c>
      <c r="BF426" s="27">
        <f t="shared" si="338"/>
        <v>0</v>
      </c>
      <c r="BG426" s="27">
        <f t="shared" si="338"/>
        <v>0</v>
      </c>
      <c r="BH426" s="27">
        <f t="shared" si="338"/>
        <v>0</v>
      </c>
      <c r="BI426" s="27">
        <f t="shared" si="338"/>
        <v>0</v>
      </c>
      <c r="BJ426" s="27">
        <f t="shared" si="338"/>
        <v>0</v>
      </c>
      <c r="BK426" s="27">
        <f t="shared" si="338"/>
        <v>0</v>
      </c>
      <c r="BL426" s="27">
        <f t="shared" si="338"/>
        <v>0</v>
      </c>
      <c r="BM426" s="27">
        <f t="shared" si="338"/>
        <v>0</v>
      </c>
    </row>
    <row r="427" spans="2:65" x14ac:dyDescent="0.25">
      <c r="B427" t="str">
        <f t="shared" si="339"/>
        <v>FEE D'INGRESSO</v>
      </c>
      <c r="C427" s="58"/>
      <c r="F427" s="27"/>
      <c r="G427" s="27"/>
      <c r="H427" s="27"/>
      <c r="I427" s="27"/>
      <c r="J427" s="27"/>
      <c r="K427" s="27"/>
      <c r="L427" s="27"/>
      <c r="M427" s="27"/>
      <c r="N427" s="27"/>
      <c r="O427" s="27"/>
      <c r="P427" s="27"/>
      <c r="Q427" s="27"/>
      <c r="R427" s="27"/>
      <c r="S427" s="27"/>
      <c r="T427" s="27"/>
      <c r="U427" s="27"/>
      <c r="V427" s="27"/>
      <c r="W427" s="27"/>
      <c r="X427" s="27"/>
      <c r="Y427" s="27"/>
      <c r="Z427" s="27"/>
      <c r="AA427" s="27"/>
      <c r="AB427" s="27"/>
      <c r="AC427" s="27"/>
      <c r="AD427" s="27"/>
      <c r="AE427" s="27">
        <f t="shared" si="338"/>
        <v>0</v>
      </c>
      <c r="AF427" s="27">
        <f t="shared" si="338"/>
        <v>0</v>
      </c>
      <c r="AG427" s="27">
        <f t="shared" si="338"/>
        <v>0</v>
      </c>
      <c r="AH427" s="27">
        <f t="shared" si="338"/>
        <v>0</v>
      </c>
      <c r="AI427" s="27">
        <f t="shared" si="338"/>
        <v>0</v>
      </c>
      <c r="AJ427" s="27">
        <f t="shared" si="338"/>
        <v>0</v>
      </c>
      <c r="AK427" s="27">
        <f t="shared" si="338"/>
        <v>0</v>
      </c>
      <c r="AL427" s="27">
        <f t="shared" si="338"/>
        <v>0</v>
      </c>
      <c r="AM427" s="27">
        <f t="shared" si="338"/>
        <v>0</v>
      </c>
      <c r="AN427" s="27">
        <f t="shared" si="338"/>
        <v>0</v>
      </c>
      <c r="AO427" s="27">
        <f t="shared" si="338"/>
        <v>0</v>
      </c>
      <c r="AP427" s="27">
        <f t="shared" si="338"/>
        <v>0</v>
      </c>
      <c r="AQ427" s="27">
        <f t="shared" si="338"/>
        <v>0</v>
      </c>
      <c r="AR427" s="27">
        <f t="shared" si="338"/>
        <v>0</v>
      </c>
      <c r="AS427" s="27">
        <f t="shared" si="338"/>
        <v>0</v>
      </c>
      <c r="AT427" s="27">
        <f t="shared" si="338"/>
        <v>0</v>
      </c>
      <c r="AU427" s="27">
        <f t="shared" si="338"/>
        <v>0</v>
      </c>
      <c r="AV427" s="27">
        <f t="shared" si="338"/>
        <v>0</v>
      </c>
      <c r="AW427" s="27">
        <f t="shared" si="338"/>
        <v>0</v>
      </c>
      <c r="AX427" s="27">
        <f t="shared" si="338"/>
        <v>0</v>
      </c>
      <c r="AY427" s="27">
        <f t="shared" si="338"/>
        <v>0</v>
      </c>
      <c r="AZ427" s="27">
        <f t="shared" si="338"/>
        <v>0</v>
      </c>
      <c r="BA427" s="27">
        <f t="shared" si="338"/>
        <v>0</v>
      </c>
      <c r="BB427" s="27">
        <f t="shared" si="338"/>
        <v>0</v>
      </c>
      <c r="BC427" s="27">
        <f t="shared" si="338"/>
        <v>0</v>
      </c>
      <c r="BD427" s="27">
        <f t="shared" si="338"/>
        <v>0</v>
      </c>
      <c r="BE427" s="27">
        <f t="shared" si="338"/>
        <v>0</v>
      </c>
      <c r="BF427" s="27">
        <f t="shared" si="338"/>
        <v>0</v>
      </c>
      <c r="BG427" s="27">
        <f t="shared" si="338"/>
        <v>0</v>
      </c>
      <c r="BH427" s="27">
        <f t="shared" si="338"/>
        <v>0</v>
      </c>
      <c r="BI427" s="27">
        <f t="shared" si="338"/>
        <v>0</v>
      </c>
      <c r="BJ427" s="27">
        <f t="shared" si="338"/>
        <v>0</v>
      </c>
      <c r="BK427" s="27">
        <f t="shared" si="338"/>
        <v>0</v>
      </c>
      <c r="BL427" s="27">
        <f t="shared" si="338"/>
        <v>0</v>
      </c>
      <c r="BM427" s="27">
        <f t="shared" si="338"/>
        <v>0</v>
      </c>
    </row>
    <row r="428" spans="2:65" x14ac:dyDescent="0.25">
      <c r="B428" t="str">
        <f>+B421</f>
        <v>ALTRE IMM.NI IMMATERIALI</v>
      </c>
      <c r="C428" s="58"/>
      <c r="F428" s="27"/>
      <c r="G428" s="27"/>
      <c r="H428" s="27"/>
      <c r="I428" s="27"/>
      <c r="J428" s="27"/>
      <c r="K428" s="27"/>
      <c r="L428" s="27"/>
      <c r="M428" s="27"/>
      <c r="N428" s="27"/>
      <c r="O428" s="27"/>
      <c r="P428" s="27"/>
      <c r="Q428" s="27"/>
      <c r="R428" s="27"/>
      <c r="S428" s="27"/>
      <c r="T428" s="27"/>
      <c r="U428" s="27"/>
      <c r="V428" s="27"/>
      <c r="W428" s="27"/>
      <c r="X428" s="27"/>
      <c r="Y428" s="27"/>
      <c r="Z428" s="27"/>
      <c r="AA428" s="27"/>
      <c r="AB428" s="27"/>
      <c r="AC428" s="27"/>
      <c r="AD428" s="27"/>
      <c r="AE428" s="27">
        <f t="shared" si="338"/>
        <v>0</v>
      </c>
      <c r="AF428" s="27">
        <f t="shared" si="338"/>
        <v>0</v>
      </c>
      <c r="AG428" s="27">
        <f t="shared" si="338"/>
        <v>0</v>
      </c>
      <c r="AH428" s="27">
        <f t="shared" si="338"/>
        <v>0</v>
      </c>
      <c r="AI428" s="27">
        <f t="shared" si="338"/>
        <v>0</v>
      </c>
      <c r="AJ428" s="27">
        <f t="shared" si="338"/>
        <v>0</v>
      </c>
      <c r="AK428" s="27">
        <f t="shared" si="338"/>
        <v>0</v>
      </c>
      <c r="AL428" s="27">
        <f t="shared" si="338"/>
        <v>0</v>
      </c>
      <c r="AM428" s="27">
        <f t="shared" si="338"/>
        <v>0</v>
      </c>
      <c r="AN428" s="27">
        <f t="shared" si="338"/>
        <v>0</v>
      </c>
      <c r="AO428" s="27">
        <f t="shared" si="338"/>
        <v>0</v>
      </c>
      <c r="AP428" s="27">
        <f t="shared" si="338"/>
        <v>0</v>
      </c>
      <c r="AQ428" s="27">
        <f t="shared" si="338"/>
        <v>0</v>
      </c>
      <c r="AR428" s="27">
        <f t="shared" si="338"/>
        <v>0</v>
      </c>
      <c r="AS428" s="27">
        <f t="shared" si="338"/>
        <v>0</v>
      </c>
      <c r="AT428" s="27">
        <f t="shared" si="338"/>
        <v>0</v>
      </c>
      <c r="AU428" s="27">
        <f t="shared" si="338"/>
        <v>0</v>
      </c>
      <c r="AV428" s="27">
        <f t="shared" si="338"/>
        <v>0</v>
      </c>
      <c r="AW428" s="27">
        <f t="shared" si="338"/>
        <v>0</v>
      </c>
      <c r="AX428" s="27">
        <f t="shared" si="338"/>
        <v>0</v>
      </c>
      <c r="AY428" s="27">
        <f t="shared" si="338"/>
        <v>0</v>
      </c>
      <c r="AZ428" s="27">
        <f t="shared" si="338"/>
        <v>0</v>
      </c>
      <c r="BA428" s="27">
        <f t="shared" si="338"/>
        <v>0</v>
      </c>
      <c r="BB428" s="27">
        <f t="shared" si="338"/>
        <v>0</v>
      </c>
      <c r="BC428" s="27">
        <f t="shared" si="338"/>
        <v>0</v>
      </c>
      <c r="BD428" s="27">
        <f t="shared" si="338"/>
        <v>0</v>
      </c>
      <c r="BE428" s="27">
        <f t="shared" si="338"/>
        <v>0</v>
      </c>
      <c r="BF428" s="27">
        <f t="shared" si="338"/>
        <v>0</v>
      </c>
      <c r="BG428" s="27">
        <f t="shared" si="338"/>
        <v>0</v>
      </c>
      <c r="BH428" s="27">
        <f t="shared" si="338"/>
        <v>0</v>
      </c>
      <c r="BI428" s="27">
        <f t="shared" si="338"/>
        <v>0</v>
      </c>
      <c r="BJ428" s="27">
        <f t="shared" si="338"/>
        <v>0</v>
      </c>
      <c r="BK428" s="27">
        <f t="shared" si="338"/>
        <v>0</v>
      </c>
      <c r="BL428" s="27">
        <f t="shared" si="338"/>
        <v>0</v>
      </c>
      <c r="BM428" s="27">
        <f t="shared" si="338"/>
        <v>0</v>
      </c>
    </row>
    <row r="430" spans="2:65" ht="30" x14ac:dyDescent="0.25">
      <c r="C430" s="57" t="s">
        <v>159</v>
      </c>
      <c r="F430" s="57" t="s">
        <v>160</v>
      </c>
      <c r="G430" s="57" t="s">
        <v>160</v>
      </c>
      <c r="H430" s="57" t="s">
        <v>160</v>
      </c>
      <c r="I430" s="57" t="s">
        <v>160</v>
      </c>
      <c r="J430" s="57" t="s">
        <v>160</v>
      </c>
      <c r="K430" s="57" t="s">
        <v>160</v>
      </c>
      <c r="L430" s="57" t="s">
        <v>160</v>
      </c>
      <c r="M430" s="57" t="s">
        <v>160</v>
      </c>
      <c r="N430" s="57" t="s">
        <v>160</v>
      </c>
      <c r="O430" s="57" t="s">
        <v>160</v>
      </c>
      <c r="P430" s="57" t="s">
        <v>160</v>
      </c>
      <c r="Q430" s="57" t="s">
        <v>160</v>
      </c>
      <c r="R430" s="57" t="s">
        <v>160</v>
      </c>
      <c r="S430" s="57" t="s">
        <v>160</v>
      </c>
      <c r="T430" s="57" t="s">
        <v>160</v>
      </c>
      <c r="U430" s="57" t="s">
        <v>160</v>
      </c>
      <c r="V430" s="57" t="s">
        <v>160</v>
      </c>
      <c r="W430" s="57" t="s">
        <v>160</v>
      </c>
      <c r="X430" s="57" t="s">
        <v>160</v>
      </c>
      <c r="Y430" s="57" t="s">
        <v>160</v>
      </c>
      <c r="Z430" s="57" t="s">
        <v>160</v>
      </c>
      <c r="AA430" s="57" t="s">
        <v>160</v>
      </c>
      <c r="AB430" s="57" t="s">
        <v>160</v>
      </c>
      <c r="AC430" s="57" t="s">
        <v>160</v>
      </c>
      <c r="AD430" s="57" t="s">
        <v>160</v>
      </c>
      <c r="AE430" s="57" t="s">
        <v>160</v>
      </c>
      <c r="AF430" s="57" t="s">
        <v>160</v>
      </c>
      <c r="AG430" s="57" t="s">
        <v>160</v>
      </c>
      <c r="AH430" s="57" t="s">
        <v>160</v>
      </c>
      <c r="AI430" s="57" t="s">
        <v>160</v>
      </c>
      <c r="AJ430" s="57" t="s">
        <v>160</v>
      </c>
      <c r="AK430" s="57" t="s">
        <v>160</v>
      </c>
      <c r="AL430" s="57" t="s">
        <v>160</v>
      </c>
      <c r="AM430" s="57" t="s">
        <v>160</v>
      </c>
      <c r="AN430" s="57" t="s">
        <v>160</v>
      </c>
      <c r="AO430" s="57" t="s">
        <v>160</v>
      </c>
      <c r="AP430" s="57" t="s">
        <v>160</v>
      </c>
      <c r="AQ430" s="57" t="s">
        <v>160</v>
      </c>
      <c r="AR430" s="57" t="s">
        <v>160</v>
      </c>
      <c r="AS430" s="57" t="s">
        <v>160</v>
      </c>
      <c r="AT430" s="57" t="s">
        <v>160</v>
      </c>
      <c r="AU430" s="57" t="s">
        <v>160</v>
      </c>
      <c r="AV430" s="57" t="s">
        <v>160</v>
      </c>
      <c r="AW430" s="57" t="s">
        <v>160</v>
      </c>
      <c r="AX430" s="57" t="s">
        <v>160</v>
      </c>
      <c r="AY430" s="57" t="s">
        <v>160</v>
      </c>
      <c r="AZ430" s="57" t="s">
        <v>160</v>
      </c>
      <c r="BA430" s="57" t="s">
        <v>160</v>
      </c>
      <c r="BB430" s="57" t="s">
        <v>160</v>
      </c>
      <c r="BC430" s="57" t="s">
        <v>160</v>
      </c>
      <c r="BD430" s="57" t="s">
        <v>160</v>
      </c>
      <c r="BE430" s="57" t="s">
        <v>160</v>
      </c>
      <c r="BF430" s="57" t="s">
        <v>160</v>
      </c>
      <c r="BG430" s="57" t="s">
        <v>160</v>
      </c>
      <c r="BH430" s="57" t="s">
        <v>160</v>
      </c>
      <c r="BI430" s="57" t="s">
        <v>160</v>
      </c>
      <c r="BJ430" s="57" t="s">
        <v>160</v>
      </c>
      <c r="BK430" s="57" t="s">
        <v>160</v>
      </c>
      <c r="BL430" s="57" t="s">
        <v>160</v>
      </c>
      <c r="BM430" s="57" t="s">
        <v>160</v>
      </c>
    </row>
    <row r="431" spans="2:65" x14ac:dyDescent="0.25">
      <c r="B431" t="str">
        <f>+B416</f>
        <v>FABBRICATI</v>
      </c>
      <c r="C431" s="58">
        <f>+C416</f>
        <v>0.25</v>
      </c>
      <c r="F431" s="27"/>
      <c r="G431" s="27"/>
      <c r="H431" s="27"/>
      <c r="I431" s="27"/>
      <c r="J431" s="27"/>
      <c r="K431" s="27"/>
      <c r="L431" s="27"/>
      <c r="M431" s="27"/>
      <c r="N431" s="27"/>
      <c r="O431" s="27"/>
      <c r="P431" s="27"/>
      <c r="Q431" s="27"/>
      <c r="R431" s="27"/>
      <c r="S431" s="27"/>
      <c r="T431" s="27"/>
      <c r="U431" s="27"/>
      <c r="V431" s="27"/>
      <c r="W431" s="27"/>
      <c r="X431" s="27"/>
      <c r="Y431" s="27"/>
      <c r="Z431" s="27"/>
      <c r="AA431" s="27"/>
      <c r="AB431" s="27"/>
      <c r="AC431" s="27"/>
      <c r="AD431" s="27"/>
      <c r="AE431" s="27"/>
      <c r="AF431" s="27">
        <f>+IF(AE438=$AF$5,0,1)*(SUM($AF$5)*$C431)/12</f>
        <v>0</v>
      </c>
      <c r="AG431" s="27">
        <f t="shared" ref="AG431:BM431" si="340">+IF(AF438=$AF$5,0,1)*(SUM($AF$5)*$C431)/12</f>
        <v>0</v>
      </c>
      <c r="AH431" s="27">
        <f t="shared" si="340"/>
        <v>0</v>
      </c>
      <c r="AI431" s="27">
        <f t="shared" si="340"/>
        <v>0</v>
      </c>
      <c r="AJ431" s="27">
        <f t="shared" si="340"/>
        <v>0</v>
      </c>
      <c r="AK431" s="27">
        <f t="shared" si="340"/>
        <v>0</v>
      </c>
      <c r="AL431" s="27">
        <f t="shared" si="340"/>
        <v>0</v>
      </c>
      <c r="AM431" s="27">
        <f t="shared" si="340"/>
        <v>0</v>
      </c>
      <c r="AN431" s="27">
        <f t="shared" si="340"/>
        <v>0</v>
      </c>
      <c r="AO431" s="27">
        <f t="shared" si="340"/>
        <v>0</v>
      </c>
      <c r="AP431" s="27">
        <f t="shared" si="340"/>
        <v>0</v>
      </c>
      <c r="AQ431" s="27">
        <f t="shared" si="340"/>
        <v>0</v>
      </c>
      <c r="AR431" s="27">
        <f t="shared" si="340"/>
        <v>0</v>
      </c>
      <c r="AS431" s="27">
        <f t="shared" si="340"/>
        <v>0</v>
      </c>
      <c r="AT431" s="27">
        <f t="shared" si="340"/>
        <v>0</v>
      </c>
      <c r="AU431" s="27">
        <f t="shared" si="340"/>
        <v>0</v>
      </c>
      <c r="AV431" s="27">
        <f t="shared" si="340"/>
        <v>0</v>
      </c>
      <c r="AW431" s="27">
        <f t="shared" si="340"/>
        <v>0</v>
      </c>
      <c r="AX431" s="27">
        <f t="shared" si="340"/>
        <v>0</v>
      </c>
      <c r="AY431" s="27">
        <f t="shared" si="340"/>
        <v>0</v>
      </c>
      <c r="AZ431" s="27">
        <f t="shared" si="340"/>
        <v>0</v>
      </c>
      <c r="BA431" s="27">
        <f t="shared" si="340"/>
        <v>0</v>
      </c>
      <c r="BB431" s="27">
        <f t="shared" si="340"/>
        <v>0</v>
      </c>
      <c r="BC431" s="27">
        <f t="shared" si="340"/>
        <v>0</v>
      </c>
      <c r="BD431" s="27">
        <f t="shared" si="340"/>
        <v>0</v>
      </c>
      <c r="BE431" s="27">
        <f t="shared" si="340"/>
        <v>0</v>
      </c>
      <c r="BF431" s="27">
        <f t="shared" si="340"/>
        <v>0</v>
      </c>
      <c r="BG431" s="27">
        <f t="shared" si="340"/>
        <v>0</v>
      </c>
      <c r="BH431" s="27">
        <f t="shared" si="340"/>
        <v>0</v>
      </c>
      <c r="BI431" s="27">
        <f t="shared" si="340"/>
        <v>0</v>
      </c>
      <c r="BJ431" s="27">
        <f t="shared" si="340"/>
        <v>0</v>
      </c>
      <c r="BK431" s="27">
        <f t="shared" si="340"/>
        <v>0</v>
      </c>
      <c r="BL431" s="27">
        <f t="shared" si="340"/>
        <v>0</v>
      </c>
      <c r="BM431" s="27">
        <f t="shared" si="340"/>
        <v>0</v>
      </c>
    </row>
    <row r="432" spans="2:65" x14ac:dyDescent="0.25">
      <c r="B432" t="str">
        <f t="shared" ref="B432:C436" si="341">+B417</f>
        <v>IMPIANTI E MACCHINARI</v>
      </c>
      <c r="C432" s="58">
        <f t="shared" si="341"/>
        <v>0.1</v>
      </c>
      <c r="F432" s="27"/>
      <c r="G432" s="27"/>
      <c r="H432" s="27"/>
      <c r="I432" s="27"/>
      <c r="J432" s="27"/>
      <c r="K432" s="27"/>
      <c r="L432" s="27"/>
      <c r="M432" s="27"/>
      <c r="N432" s="27"/>
      <c r="O432" s="27"/>
      <c r="P432" s="27"/>
      <c r="Q432" s="27"/>
      <c r="R432" s="27"/>
      <c r="S432" s="27"/>
      <c r="T432" s="27"/>
      <c r="U432" s="27"/>
      <c r="V432" s="27"/>
      <c r="W432" s="27"/>
      <c r="X432" s="27"/>
      <c r="Y432" s="27"/>
      <c r="Z432" s="27"/>
      <c r="AA432" s="27"/>
      <c r="AB432" s="27"/>
      <c r="AC432" s="27"/>
      <c r="AD432" s="27"/>
      <c r="AE432" s="27"/>
      <c r="AF432" s="27">
        <f>+IF(AE439=$AF$6,0,1)*(SUM($AF$6)*$C432)/12</f>
        <v>0</v>
      </c>
      <c r="AG432" s="27">
        <f t="shared" ref="AG432:BM432" si="342">+IF(AF439=$AF$6,0,1)*(SUM($AF$6)*$C432)/12</f>
        <v>0</v>
      </c>
      <c r="AH432" s="27">
        <f t="shared" si="342"/>
        <v>0</v>
      </c>
      <c r="AI432" s="27">
        <f t="shared" si="342"/>
        <v>0</v>
      </c>
      <c r="AJ432" s="27">
        <f t="shared" si="342"/>
        <v>0</v>
      </c>
      <c r="AK432" s="27">
        <f t="shared" si="342"/>
        <v>0</v>
      </c>
      <c r="AL432" s="27">
        <f t="shared" si="342"/>
        <v>0</v>
      </c>
      <c r="AM432" s="27">
        <f t="shared" si="342"/>
        <v>0</v>
      </c>
      <c r="AN432" s="27">
        <f t="shared" si="342"/>
        <v>0</v>
      </c>
      <c r="AO432" s="27">
        <f t="shared" si="342"/>
        <v>0</v>
      </c>
      <c r="AP432" s="27">
        <f t="shared" si="342"/>
        <v>0</v>
      </c>
      <c r="AQ432" s="27">
        <f t="shared" si="342"/>
        <v>0</v>
      </c>
      <c r="AR432" s="27">
        <f t="shared" si="342"/>
        <v>0</v>
      </c>
      <c r="AS432" s="27">
        <f t="shared" si="342"/>
        <v>0</v>
      </c>
      <c r="AT432" s="27">
        <f t="shared" si="342"/>
        <v>0</v>
      </c>
      <c r="AU432" s="27">
        <f t="shared" si="342"/>
        <v>0</v>
      </c>
      <c r="AV432" s="27">
        <f t="shared" si="342"/>
        <v>0</v>
      </c>
      <c r="AW432" s="27">
        <f t="shared" si="342"/>
        <v>0</v>
      </c>
      <c r="AX432" s="27">
        <f t="shared" si="342"/>
        <v>0</v>
      </c>
      <c r="AY432" s="27">
        <f t="shared" si="342"/>
        <v>0</v>
      </c>
      <c r="AZ432" s="27">
        <f t="shared" si="342"/>
        <v>0</v>
      </c>
      <c r="BA432" s="27">
        <f t="shared" si="342"/>
        <v>0</v>
      </c>
      <c r="BB432" s="27">
        <f t="shared" si="342"/>
        <v>0</v>
      </c>
      <c r="BC432" s="27">
        <f t="shared" si="342"/>
        <v>0</v>
      </c>
      <c r="BD432" s="27">
        <f t="shared" si="342"/>
        <v>0</v>
      </c>
      <c r="BE432" s="27">
        <f t="shared" si="342"/>
        <v>0</v>
      </c>
      <c r="BF432" s="27">
        <f t="shared" si="342"/>
        <v>0</v>
      </c>
      <c r="BG432" s="27">
        <f t="shared" si="342"/>
        <v>0</v>
      </c>
      <c r="BH432" s="27">
        <f t="shared" si="342"/>
        <v>0</v>
      </c>
      <c r="BI432" s="27">
        <f t="shared" si="342"/>
        <v>0</v>
      </c>
      <c r="BJ432" s="27">
        <f t="shared" si="342"/>
        <v>0</v>
      </c>
      <c r="BK432" s="27">
        <f t="shared" si="342"/>
        <v>0</v>
      </c>
      <c r="BL432" s="27">
        <f t="shared" si="342"/>
        <v>0</v>
      </c>
      <c r="BM432" s="27">
        <f t="shared" si="342"/>
        <v>0</v>
      </c>
    </row>
    <row r="433" spans="2:65" x14ac:dyDescent="0.25">
      <c r="B433" t="str">
        <f t="shared" si="341"/>
        <v>ATTREZZATURE IND.LI E COMM.LI</v>
      </c>
      <c r="C433" s="58">
        <f t="shared" si="341"/>
        <v>0.2</v>
      </c>
      <c r="F433" s="27"/>
      <c r="G433" s="27"/>
      <c r="H433" s="27"/>
      <c r="I433" s="27"/>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f>+IF(AE440=$AF$7,0,1)*(SUM($AF$7)*$C433)/12</f>
        <v>0</v>
      </c>
      <c r="AG433" s="27">
        <f t="shared" ref="AG433:BM433" si="343">+IF(AF440=$AF$7,0,1)*(SUM($AF$7)*$C433)/12</f>
        <v>0</v>
      </c>
      <c r="AH433" s="27">
        <f t="shared" si="343"/>
        <v>0</v>
      </c>
      <c r="AI433" s="27">
        <f t="shared" si="343"/>
        <v>0</v>
      </c>
      <c r="AJ433" s="27">
        <f t="shared" si="343"/>
        <v>0</v>
      </c>
      <c r="AK433" s="27">
        <f t="shared" si="343"/>
        <v>0</v>
      </c>
      <c r="AL433" s="27">
        <f t="shared" si="343"/>
        <v>0</v>
      </c>
      <c r="AM433" s="27">
        <f t="shared" si="343"/>
        <v>0</v>
      </c>
      <c r="AN433" s="27">
        <f t="shared" si="343"/>
        <v>0</v>
      </c>
      <c r="AO433" s="27">
        <f t="shared" si="343"/>
        <v>0</v>
      </c>
      <c r="AP433" s="27">
        <f t="shared" si="343"/>
        <v>0</v>
      </c>
      <c r="AQ433" s="27">
        <f t="shared" si="343"/>
        <v>0</v>
      </c>
      <c r="AR433" s="27">
        <f t="shared" si="343"/>
        <v>0</v>
      </c>
      <c r="AS433" s="27">
        <f t="shared" si="343"/>
        <v>0</v>
      </c>
      <c r="AT433" s="27">
        <f t="shared" si="343"/>
        <v>0</v>
      </c>
      <c r="AU433" s="27">
        <f t="shared" si="343"/>
        <v>0</v>
      </c>
      <c r="AV433" s="27">
        <f t="shared" si="343"/>
        <v>0</v>
      </c>
      <c r="AW433" s="27">
        <f t="shared" si="343"/>
        <v>0</v>
      </c>
      <c r="AX433" s="27">
        <f t="shared" si="343"/>
        <v>0</v>
      </c>
      <c r="AY433" s="27">
        <f t="shared" si="343"/>
        <v>0</v>
      </c>
      <c r="AZ433" s="27">
        <f t="shared" si="343"/>
        <v>0</v>
      </c>
      <c r="BA433" s="27">
        <f t="shared" si="343"/>
        <v>0</v>
      </c>
      <c r="BB433" s="27">
        <f t="shared" si="343"/>
        <v>0</v>
      </c>
      <c r="BC433" s="27">
        <f t="shared" si="343"/>
        <v>0</v>
      </c>
      <c r="BD433" s="27">
        <f t="shared" si="343"/>
        <v>0</v>
      </c>
      <c r="BE433" s="27">
        <f t="shared" si="343"/>
        <v>0</v>
      </c>
      <c r="BF433" s="27">
        <f t="shared" si="343"/>
        <v>0</v>
      </c>
      <c r="BG433" s="27">
        <f t="shared" si="343"/>
        <v>0</v>
      </c>
      <c r="BH433" s="27">
        <f t="shared" si="343"/>
        <v>0</v>
      </c>
      <c r="BI433" s="27">
        <f t="shared" si="343"/>
        <v>0</v>
      </c>
      <c r="BJ433" s="27">
        <f t="shared" si="343"/>
        <v>0</v>
      </c>
      <c r="BK433" s="27">
        <f t="shared" si="343"/>
        <v>0</v>
      </c>
      <c r="BL433" s="27">
        <f t="shared" si="343"/>
        <v>0</v>
      </c>
      <c r="BM433" s="27">
        <f t="shared" si="343"/>
        <v>0</v>
      </c>
    </row>
    <row r="434" spans="2:65" x14ac:dyDescent="0.25">
      <c r="B434" t="str">
        <f t="shared" si="341"/>
        <v>COSTI D'IMPIANTO E AMPLIAMENTO</v>
      </c>
      <c r="C434" s="58">
        <f t="shared" si="341"/>
        <v>0.5</v>
      </c>
      <c r="F434" s="27"/>
      <c r="G434" s="27"/>
      <c r="H434" s="27"/>
      <c r="I434" s="27"/>
      <c r="J434" s="27"/>
      <c r="K434" s="27"/>
      <c r="L434" s="27"/>
      <c r="M434" s="27"/>
      <c r="N434" s="27"/>
      <c r="O434" s="27"/>
      <c r="P434" s="27"/>
      <c r="Q434" s="27"/>
      <c r="R434" s="27"/>
      <c r="S434" s="27"/>
      <c r="T434" s="27"/>
      <c r="U434" s="27"/>
      <c r="V434" s="27"/>
      <c r="W434" s="27"/>
      <c r="X434" s="27"/>
      <c r="Y434" s="27"/>
      <c r="Z434" s="27"/>
      <c r="AA434" s="27"/>
      <c r="AB434" s="27"/>
      <c r="AC434" s="27"/>
      <c r="AD434" s="27"/>
      <c r="AE434" s="27"/>
      <c r="AF434" s="27">
        <f>+IF(AE441=$AF$8,0,1)*(SUM($AF$8)*$C434)/12</f>
        <v>0</v>
      </c>
      <c r="AG434" s="27">
        <f t="shared" ref="AG434:BM434" si="344">+IF(AF441=$AF$8,0,1)*(SUM($AF$8)*$C434)/12</f>
        <v>0</v>
      </c>
      <c r="AH434" s="27">
        <f t="shared" si="344"/>
        <v>0</v>
      </c>
      <c r="AI434" s="27">
        <f t="shared" si="344"/>
        <v>0</v>
      </c>
      <c r="AJ434" s="27">
        <f t="shared" si="344"/>
        <v>0</v>
      </c>
      <c r="AK434" s="27">
        <f t="shared" si="344"/>
        <v>0</v>
      </c>
      <c r="AL434" s="27">
        <f t="shared" si="344"/>
        <v>0</v>
      </c>
      <c r="AM434" s="27">
        <f t="shared" si="344"/>
        <v>0</v>
      </c>
      <c r="AN434" s="27">
        <f t="shared" si="344"/>
        <v>0</v>
      </c>
      <c r="AO434" s="27">
        <f t="shared" si="344"/>
        <v>0</v>
      </c>
      <c r="AP434" s="27">
        <f t="shared" si="344"/>
        <v>0</v>
      </c>
      <c r="AQ434" s="27">
        <f t="shared" si="344"/>
        <v>0</v>
      </c>
      <c r="AR434" s="27">
        <f t="shared" si="344"/>
        <v>0</v>
      </c>
      <c r="AS434" s="27">
        <f t="shared" si="344"/>
        <v>0</v>
      </c>
      <c r="AT434" s="27">
        <f t="shared" si="344"/>
        <v>0</v>
      </c>
      <c r="AU434" s="27">
        <f t="shared" si="344"/>
        <v>0</v>
      </c>
      <c r="AV434" s="27">
        <f t="shared" si="344"/>
        <v>0</v>
      </c>
      <c r="AW434" s="27">
        <f t="shared" si="344"/>
        <v>0</v>
      </c>
      <c r="AX434" s="27">
        <f t="shared" si="344"/>
        <v>0</v>
      </c>
      <c r="AY434" s="27">
        <f t="shared" si="344"/>
        <v>0</v>
      </c>
      <c r="AZ434" s="27">
        <f t="shared" si="344"/>
        <v>0</v>
      </c>
      <c r="BA434" s="27">
        <f t="shared" si="344"/>
        <v>0</v>
      </c>
      <c r="BB434" s="27">
        <f t="shared" si="344"/>
        <v>0</v>
      </c>
      <c r="BC434" s="27">
        <f t="shared" si="344"/>
        <v>0</v>
      </c>
      <c r="BD434" s="27">
        <f t="shared" si="344"/>
        <v>0</v>
      </c>
      <c r="BE434" s="27">
        <f t="shared" si="344"/>
        <v>0</v>
      </c>
      <c r="BF434" s="27">
        <f t="shared" si="344"/>
        <v>0</v>
      </c>
      <c r="BG434" s="27">
        <f t="shared" si="344"/>
        <v>0</v>
      </c>
      <c r="BH434" s="27">
        <f t="shared" si="344"/>
        <v>0</v>
      </c>
      <c r="BI434" s="27">
        <f t="shared" si="344"/>
        <v>0</v>
      </c>
      <c r="BJ434" s="27">
        <f t="shared" si="344"/>
        <v>0</v>
      </c>
      <c r="BK434" s="27">
        <f t="shared" si="344"/>
        <v>0</v>
      </c>
      <c r="BL434" s="27">
        <f t="shared" si="344"/>
        <v>0</v>
      </c>
      <c r="BM434" s="27">
        <f t="shared" si="344"/>
        <v>0</v>
      </c>
    </row>
    <row r="435" spans="2:65" x14ac:dyDescent="0.25">
      <c r="B435" t="str">
        <f t="shared" si="341"/>
        <v>FEE D'INGRESSO</v>
      </c>
      <c r="C435" s="58">
        <f t="shared" si="341"/>
        <v>0.2</v>
      </c>
      <c r="F435" s="27"/>
      <c r="G435" s="27"/>
      <c r="H435" s="27"/>
      <c r="I435" s="27"/>
      <c r="J435" s="27"/>
      <c r="K435" s="27"/>
      <c r="L435" s="27"/>
      <c r="M435" s="27"/>
      <c r="N435" s="27"/>
      <c r="O435" s="27"/>
      <c r="P435" s="27"/>
      <c r="Q435" s="27"/>
      <c r="R435" s="27"/>
      <c r="S435" s="27"/>
      <c r="T435" s="27"/>
      <c r="U435" s="27"/>
      <c r="V435" s="27"/>
      <c r="W435" s="27"/>
      <c r="X435" s="27"/>
      <c r="Y435" s="27"/>
      <c r="Z435" s="27"/>
      <c r="AA435" s="27"/>
      <c r="AB435" s="27"/>
      <c r="AC435" s="27"/>
      <c r="AD435" s="27"/>
      <c r="AE435" s="27"/>
      <c r="AF435" s="27">
        <f>+IF(AE442=$AF$9,0,1)*(SUM($AF$9)*$C435)/12</f>
        <v>0</v>
      </c>
      <c r="AG435" s="27">
        <f t="shared" ref="AG435:BM435" si="345">+IF(AF442=$AF$9,0,1)*(SUM($AF$9)*$C435)/12</f>
        <v>0</v>
      </c>
      <c r="AH435" s="27">
        <f t="shared" si="345"/>
        <v>0</v>
      </c>
      <c r="AI435" s="27">
        <f t="shared" si="345"/>
        <v>0</v>
      </c>
      <c r="AJ435" s="27">
        <f t="shared" si="345"/>
        <v>0</v>
      </c>
      <c r="AK435" s="27">
        <f t="shared" si="345"/>
        <v>0</v>
      </c>
      <c r="AL435" s="27">
        <f t="shared" si="345"/>
        <v>0</v>
      </c>
      <c r="AM435" s="27">
        <f t="shared" si="345"/>
        <v>0</v>
      </c>
      <c r="AN435" s="27">
        <f t="shared" si="345"/>
        <v>0</v>
      </c>
      <c r="AO435" s="27">
        <f t="shared" si="345"/>
        <v>0</v>
      </c>
      <c r="AP435" s="27">
        <f t="shared" si="345"/>
        <v>0</v>
      </c>
      <c r="AQ435" s="27">
        <f t="shared" si="345"/>
        <v>0</v>
      </c>
      <c r="AR435" s="27">
        <f t="shared" si="345"/>
        <v>0</v>
      </c>
      <c r="AS435" s="27">
        <f t="shared" si="345"/>
        <v>0</v>
      </c>
      <c r="AT435" s="27">
        <f t="shared" si="345"/>
        <v>0</v>
      </c>
      <c r="AU435" s="27">
        <f t="shared" si="345"/>
        <v>0</v>
      </c>
      <c r="AV435" s="27">
        <f t="shared" si="345"/>
        <v>0</v>
      </c>
      <c r="AW435" s="27">
        <f t="shared" si="345"/>
        <v>0</v>
      </c>
      <c r="AX435" s="27">
        <f t="shared" si="345"/>
        <v>0</v>
      </c>
      <c r="AY435" s="27">
        <f t="shared" si="345"/>
        <v>0</v>
      </c>
      <c r="AZ435" s="27">
        <f t="shared" si="345"/>
        <v>0</v>
      </c>
      <c r="BA435" s="27">
        <f t="shared" si="345"/>
        <v>0</v>
      </c>
      <c r="BB435" s="27">
        <f t="shared" si="345"/>
        <v>0</v>
      </c>
      <c r="BC435" s="27">
        <f t="shared" si="345"/>
        <v>0</v>
      </c>
      <c r="BD435" s="27">
        <f t="shared" si="345"/>
        <v>0</v>
      </c>
      <c r="BE435" s="27">
        <f t="shared" si="345"/>
        <v>0</v>
      </c>
      <c r="BF435" s="27">
        <f t="shared" si="345"/>
        <v>0</v>
      </c>
      <c r="BG435" s="27">
        <f t="shared" si="345"/>
        <v>0</v>
      </c>
      <c r="BH435" s="27">
        <f t="shared" si="345"/>
        <v>0</v>
      </c>
      <c r="BI435" s="27">
        <f t="shared" si="345"/>
        <v>0</v>
      </c>
      <c r="BJ435" s="27">
        <f t="shared" si="345"/>
        <v>0</v>
      </c>
      <c r="BK435" s="27">
        <f t="shared" si="345"/>
        <v>0</v>
      </c>
      <c r="BL435" s="27">
        <f t="shared" si="345"/>
        <v>0</v>
      </c>
      <c r="BM435" s="27">
        <f t="shared" si="345"/>
        <v>0</v>
      </c>
    </row>
    <row r="436" spans="2:65" x14ac:dyDescent="0.25">
      <c r="B436" t="str">
        <f t="shared" si="341"/>
        <v>ALTRE IMM.NI IMMATERIALI</v>
      </c>
      <c r="C436" s="58">
        <f t="shared" si="341"/>
        <v>0.25</v>
      </c>
      <c r="F436" s="27"/>
      <c r="G436" s="27"/>
      <c r="H436" s="27"/>
      <c r="I436" s="27"/>
      <c r="J436" s="27"/>
      <c r="K436" s="27"/>
      <c r="L436" s="27"/>
      <c r="M436" s="27"/>
      <c r="N436" s="27"/>
      <c r="O436" s="27"/>
      <c r="P436" s="27"/>
      <c r="Q436" s="27"/>
      <c r="R436" s="27"/>
      <c r="S436" s="27"/>
      <c r="T436" s="27"/>
      <c r="U436" s="27"/>
      <c r="V436" s="27"/>
      <c r="W436" s="27"/>
      <c r="X436" s="27"/>
      <c r="Y436" s="27"/>
      <c r="Z436" s="27"/>
      <c r="AA436" s="27"/>
      <c r="AB436" s="27"/>
      <c r="AC436" s="27"/>
      <c r="AD436" s="27"/>
      <c r="AE436" s="27"/>
      <c r="AF436" s="27">
        <f>+IF(AE443=$AF$10,0,1)*(SUM($AF$10)*$C436)/12</f>
        <v>0</v>
      </c>
      <c r="AG436" s="27">
        <f t="shared" ref="AG436:BM436" si="346">+IF(AF443=$AF$10,0,1)*(SUM($AF$10)*$C436)/12</f>
        <v>0</v>
      </c>
      <c r="AH436" s="27">
        <f t="shared" si="346"/>
        <v>0</v>
      </c>
      <c r="AI436" s="27">
        <f t="shared" si="346"/>
        <v>0</v>
      </c>
      <c r="AJ436" s="27">
        <f t="shared" si="346"/>
        <v>0</v>
      </c>
      <c r="AK436" s="27">
        <f t="shared" si="346"/>
        <v>0</v>
      </c>
      <c r="AL436" s="27">
        <f t="shared" si="346"/>
        <v>0</v>
      </c>
      <c r="AM436" s="27">
        <f t="shared" si="346"/>
        <v>0</v>
      </c>
      <c r="AN436" s="27">
        <f t="shared" si="346"/>
        <v>0</v>
      </c>
      <c r="AO436" s="27">
        <f t="shared" si="346"/>
        <v>0</v>
      </c>
      <c r="AP436" s="27">
        <f t="shared" si="346"/>
        <v>0</v>
      </c>
      <c r="AQ436" s="27">
        <f t="shared" si="346"/>
        <v>0</v>
      </c>
      <c r="AR436" s="27">
        <f t="shared" si="346"/>
        <v>0</v>
      </c>
      <c r="AS436" s="27">
        <f t="shared" si="346"/>
        <v>0</v>
      </c>
      <c r="AT436" s="27">
        <f t="shared" si="346"/>
        <v>0</v>
      </c>
      <c r="AU436" s="27">
        <f t="shared" si="346"/>
        <v>0</v>
      </c>
      <c r="AV436" s="27">
        <f t="shared" si="346"/>
        <v>0</v>
      </c>
      <c r="AW436" s="27">
        <f t="shared" si="346"/>
        <v>0</v>
      </c>
      <c r="AX436" s="27">
        <f t="shared" si="346"/>
        <v>0</v>
      </c>
      <c r="AY436" s="27">
        <f t="shared" si="346"/>
        <v>0</v>
      </c>
      <c r="AZ436" s="27">
        <f t="shared" si="346"/>
        <v>0</v>
      </c>
      <c r="BA436" s="27">
        <f t="shared" si="346"/>
        <v>0</v>
      </c>
      <c r="BB436" s="27">
        <f t="shared" si="346"/>
        <v>0</v>
      </c>
      <c r="BC436" s="27">
        <f t="shared" si="346"/>
        <v>0</v>
      </c>
      <c r="BD436" s="27">
        <f t="shared" si="346"/>
        <v>0</v>
      </c>
      <c r="BE436" s="27">
        <f t="shared" si="346"/>
        <v>0</v>
      </c>
      <c r="BF436" s="27">
        <f t="shared" si="346"/>
        <v>0</v>
      </c>
      <c r="BG436" s="27">
        <f t="shared" si="346"/>
        <v>0</v>
      </c>
      <c r="BH436" s="27">
        <f t="shared" si="346"/>
        <v>0</v>
      </c>
      <c r="BI436" s="27">
        <f t="shared" si="346"/>
        <v>0</v>
      </c>
      <c r="BJ436" s="27">
        <f t="shared" si="346"/>
        <v>0</v>
      </c>
      <c r="BK436" s="27">
        <f t="shared" si="346"/>
        <v>0</v>
      </c>
      <c r="BL436" s="27">
        <f t="shared" si="346"/>
        <v>0</v>
      </c>
      <c r="BM436" s="27">
        <f t="shared" si="346"/>
        <v>0</v>
      </c>
    </row>
    <row r="437" spans="2:65" ht="30" x14ac:dyDescent="0.25">
      <c r="C437" s="57"/>
      <c r="F437" s="57" t="s">
        <v>161</v>
      </c>
      <c r="G437" s="57" t="s">
        <v>161</v>
      </c>
      <c r="H437" s="57" t="s">
        <v>161</v>
      </c>
      <c r="I437" s="57" t="s">
        <v>161</v>
      </c>
      <c r="J437" s="57" t="s">
        <v>161</v>
      </c>
      <c r="K437" s="57" t="s">
        <v>161</v>
      </c>
      <c r="L437" s="57" t="s">
        <v>161</v>
      </c>
      <c r="M437" s="57" t="s">
        <v>161</v>
      </c>
      <c r="N437" s="57" t="s">
        <v>161</v>
      </c>
      <c r="O437" s="57" t="s">
        <v>161</v>
      </c>
      <c r="P437" s="57" t="s">
        <v>161</v>
      </c>
      <c r="Q437" s="57" t="s">
        <v>161</v>
      </c>
      <c r="R437" s="57" t="s">
        <v>161</v>
      </c>
      <c r="S437" s="57" t="s">
        <v>161</v>
      </c>
      <c r="T437" s="57" t="s">
        <v>161</v>
      </c>
      <c r="U437" s="57" t="s">
        <v>161</v>
      </c>
      <c r="V437" s="57" t="s">
        <v>161</v>
      </c>
      <c r="W437" s="57" t="s">
        <v>161</v>
      </c>
      <c r="X437" s="57" t="s">
        <v>161</v>
      </c>
      <c r="Y437" s="57" t="s">
        <v>161</v>
      </c>
      <c r="Z437" s="57" t="s">
        <v>161</v>
      </c>
      <c r="AA437" s="57" t="s">
        <v>161</v>
      </c>
      <c r="AB437" s="57" t="s">
        <v>161</v>
      </c>
      <c r="AC437" s="57" t="s">
        <v>161</v>
      </c>
      <c r="AD437" s="57" t="s">
        <v>161</v>
      </c>
      <c r="AE437" s="57" t="s">
        <v>161</v>
      </c>
      <c r="AF437" s="57" t="s">
        <v>161</v>
      </c>
      <c r="AG437" s="57" t="s">
        <v>161</v>
      </c>
      <c r="AH437" s="57" t="s">
        <v>161</v>
      </c>
      <c r="AI437" s="57" t="s">
        <v>161</v>
      </c>
      <c r="AJ437" s="57" t="s">
        <v>161</v>
      </c>
      <c r="AK437" s="57" t="s">
        <v>161</v>
      </c>
      <c r="AL437" s="57" t="s">
        <v>161</v>
      </c>
      <c r="AM437" s="57" t="s">
        <v>161</v>
      </c>
      <c r="AN437" s="57" t="s">
        <v>161</v>
      </c>
      <c r="AO437" s="57" t="s">
        <v>161</v>
      </c>
      <c r="AP437" s="57" t="s">
        <v>161</v>
      </c>
      <c r="AQ437" s="57" t="s">
        <v>161</v>
      </c>
      <c r="AR437" s="57" t="s">
        <v>161</v>
      </c>
      <c r="AS437" s="57" t="s">
        <v>161</v>
      </c>
      <c r="AT437" s="57" t="s">
        <v>161</v>
      </c>
      <c r="AU437" s="57" t="s">
        <v>161</v>
      </c>
      <c r="AV437" s="57" t="s">
        <v>161</v>
      </c>
      <c r="AW437" s="57" t="s">
        <v>161</v>
      </c>
      <c r="AX437" s="57" t="s">
        <v>161</v>
      </c>
      <c r="AY437" s="57" t="s">
        <v>161</v>
      </c>
      <c r="AZ437" s="57" t="s">
        <v>161</v>
      </c>
      <c r="BA437" s="57" t="s">
        <v>161</v>
      </c>
      <c r="BB437" s="57" t="s">
        <v>161</v>
      </c>
      <c r="BC437" s="57" t="s">
        <v>161</v>
      </c>
      <c r="BD437" s="57" t="s">
        <v>161</v>
      </c>
      <c r="BE437" s="57" t="s">
        <v>161</v>
      </c>
      <c r="BF437" s="57" t="s">
        <v>161</v>
      </c>
      <c r="BG437" s="57" t="s">
        <v>161</v>
      </c>
      <c r="BH437" s="57" t="s">
        <v>161</v>
      </c>
      <c r="BI437" s="57" t="s">
        <v>161</v>
      </c>
      <c r="BJ437" s="57" t="s">
        <v>161</v>
      </c>
      <c r="BK437" s="57" t="s">
        <v>161</v>
      </c>
      <c r="BL437" s="57" t="s">
        <v>161</v>
      </c>
      <c r="BM437" s="57" t="s">
        <v>161</v>
      </c>
    </row>
    <row r="438" spans="2:65" x14ac:dyDescent="0.25">
      <c r="B438" t="str">
        <f>+B431</f>
        <v>FABBRICATI</v>
      </c>
      <c r="C438" s="58"/>
      <c r="F438" s="27"/>
      <c r="G438" s="27"/>
      <c r="H438" s="27"/>
      <c r="I438" s="27"/>
      <c r="J438" s="27"/>
      <c r="K438" s="27"/>
      <c r="L438" s="27"/>
      <c r="M438" s="27"/>
      <c r="N438" s="27"/>
      <c r="O438" s="27"/>
      <c r="P438" s="27"/>
      <c r="Q438" s="27"/>
      <c r="R438" s="27"/>
      <c r="S438" s="27"/>
      <c r="T438" s="27"/>
      <c r="U438" s="27"/>
      <c r="V438" s="27"/>
      <c r="W438" s="27"/>
      <c r="X438" s="27"/>
      <c r="Y438" s="27"/>
      <c r="Z438" s="27"/>
      <c r="AA438" s="27"/>
      <c r="AB438" s="27"/>
      <c r="AC438" s="27"/>
      <c r="AD438" s="27"/>
      <c r="AE438" s="27"/>
      <c r="AF438" s="27">
        <f t="shared" ref="AF438:BM443" si="347">+AE438+AF431</f>
        <v>0</v>
      </c>
      <c r="AG438" s="27">
        <f t="shared" si="347"/>
        <v>0</v>
      </c>
      <c r="AH438" s="27">
        <f t="shared" si="347"/>
        <v>0</v>
      </c>
      <c r="AI438" s="27">
        <f t="shared" si="347"/>
        <v>0</v>
      </c>
      <c r="AJ438" s="27">
        <f t="shared" si="347"/>
        <v>0</v>
      </c>
      <c r="AK438" s="27">
        <f t="shared" si="347"/>
        <v>0</v>
      </c>
      <c r="AL438" s="27">
        <f t="shared" si="347"/>
        <v>0</v>
      </c>
      <c r="AM438" s="27">
        <f t="shared" si="347"/>
        <v>0</v>
      </c>
      <c r="AN438" s="27">
        <f t="shared" si="347"/>
        <v>0</v>
      </c>
      <c r="AO438" s="27">
        <f t="shared" si="347"/>
        <v>0</v>
      </c>
      <c r="AP438" s="27">
        <f t="shared" si="347"/>
        <v>0</v>
      </c>
      <c r="AQ438" s="27">
        <f t="shared" si="347"/>
        <v>0</v>
      </c>
      <c r="AR438" s="27">
        <f t="shared" si="347"/>
        <v>0</v>
      </c>
      <c r="AS438" s="27">
        <f t="shared" si="347"/>
        <v>0</v>
      </c>
      <c r="AT438" s="27">
        <f t="shared" si="347"/>
        <v>0</v>
      </c>
      <c r="AU438" s="27">
        <f t="shared" si="347"/>
        <v>0</v>
      </c>
      <c r="AV438" s="27">
        <f t="shared" si="347"/>
        <v>0</v>
      </c>
      <c r="AW438" s="27">
        <f t="shared" si="347"/>
        <v>0</v>
      </c>
      <c r="AX438" s="27">
        <f t="shared" si="347"/>
        <v>0</v>
      </c>
      <c r="AY438" s="27">
        <f t="shared" si="347"/>
        <v>0</v>
      </c>
      <c r="AZ438" s="27">
        <f t="shared" si="347"/>
        <v>0</v>
      </c>
      <c r="BA438" s="27">
        <f t="shared" si="347"/>
        <v>0</v>
      </c>
      <c r="BB438" s="27">
        <f t="shared" si="347"/>
        <v>0</v>
      </c>
      <c r="BC438" s="27">
        <f t="shared" si="347"/>
        <v>0</v>
      </c>
      <c r="BD438" s="27">
        <f t="shared" si="347"/>
        <v>0</v>
      </c>
      <c r="BE438" s="27">
        <f t="shared" si="347"/>
        <v>0</v>
      </c>
      <c r="BF438" s="27">
        <f t="shared" si="347"/>
        <v>0</v>
      </c>
      <c r="BG438" s="27">
        <f t="shared" si="347"/>
        <v>0</v>
      </c>
      <c r="BH438" s="27">
        <f t="shared" si="347"/>
        <v>0</v>
      </c>
      <c r="BI438" s="27">
        <f t="shared" si="347"/>
        <v>0</v>
      </c>
      <c r="BJ438" s="27">
        <f t="shared" si="347"/>
        <v>0</v>
      </c>
      <c r="BK438" s="27">
        <f t="shared" si="347"/>
        <v>0</v>
      </c>
      <c r="BL438" s="27">
        <f t="shared" si="347"/>
        <v>0</v>
      </c>
      <c r="BM438" s="27">
        <f t="shared" si="347"/>
        <v>0</v>
      </c>
    </row>
    <row r="439" spans="2:65" x14ac:dyDescent="0.25">
      <c r="B439" t="str">
        <f t="shared" ref="B439:B442" si="348">+B432</f>
        <v>IMPIANTI E MACCHINARI</v>
      </c>
      <c r="C439" s="58"/>
      <c r="F439" s="27"/>
      <c r="G439" s="27"/>
      <c r="H439" s="27"/>
      <c r="I439" s="27"/>
      <c r="J439" s="27"/>
      <c r="K439" s="27"/>
      <c r="L439" s="27"/>
      <c r="M439" s="27"/>
      <c r="N439" s="27"/>
      <c r="O439" s="27"/>
      <c r="P439" s="27"/>
      <c r="Q439" s="27"/>
      <c r="R439" s="27"/>
      <c r="S439" s="27"/>
      <c r="T439" s="27"/>
      <c r="U439" s="27"/>
      <c r="V439" s="27"/>
      <c r="W439" s="27"/>
      <c r="X439" s="27"/>
      <c r="Y439" s="27"/>
      <c r="Z439" s="27"/>
      <c r="AA439" s="27"/>
      <c r="AB439" s="27"/>
      <c r="AC439" s="27"/>
      <c r="AD439" s="27"/>
      <c r="AE439" s="27"/>
      <c r="AF439" s="27">
        <f t="shared" si="347"/>
        <v>0</v>
      </c>
      <c r="AG439" s="27">
        <f t="shared" si="347"/>
        <v>0</v>
      </c>
      <c r="AH439" s="27">
        <f t="shared" si="347"/>
        <v>0</v>
      </c>
      <c r="AI439" s="27">
        <f t="shared" si="347"/>
        <v>0</v>
      </c>
      <c r="AJ439" s="27">
        <f t="shared" si="347"/>
        <v>0</v>
      </c>
      <c r="AK439" s="27">
        <f t="shared" si="347"/>
        <v>0</v>
      </c>
      <c r="AL439" s="27">
        <f t="shared" si="347"/>
        <v>0</v>
      </c>
      <c r="AM439" s="27">
        <f t="shared" si="347"/>
        <v>0</v>
      </c>
      <c r="AN439" s="27">
        <f t="shared" si="347"/>
        <v>0</v>
      </c>
      <c r="AO439" s="27">
        <f t="shared" si="347"/>
        <v>0</v>
      </c>
      <c r="AP439" s="27">
        <f t="shared" si="347"/>
        <v>0</v>
      </c>
      <c r="AQ439" s="27">
        <f t="shared" si="347"/>
        <v>0</v>
      </c>
      <c r="AR439" s="27">
        <f t="shared" si="347"/>
        <v>0</v>
      </c>
      <c r="AS439" s="27">
        <f t="shared" si="347"/>
        <v>0</v>
      </c>
      <c r="AT439" s="27">
        <f t="shared" si="347"/>
        <v>0</v>
      </c>
      <c r="AU439" s="27">
        <f t="shared" si="347"/>
        <v>0</v>
      </c>
      <c r="AV439" s="27">
        <f t="shared" si="347"/>
        <v>0</v>
      </c>
      <c r="AW439" s="27">
        <f t="shared" si="347"/>
        <v>0</v>
      </c>
      <c r="AX439" s="27">
        <f t="shared" si="347"/>
        <v>0</v>
      </c>
      <c r="AY439" s="27">
        <f t="shared" si="347"/>
        <v>0</v>
      </c>
      <c r="AZ439" s="27">
        <f t="shared" si="347"/>
        <v>0</v>
      </c>
      <c r="BA439" s="27">
        <f t="shared" si="347"/>
        <v>0</v>
      </c>
      <c r="BB439" s="27">
        <f t="shared" si="347"/>
        <v>0</v>
      </c>
      <c r="BC439" s="27">
        <f t="shared" si="347"/>
        <v>0</v>
      </c>
      <c r="BD439" s="27">
        <f t="shared" si="347"/>
        <v>0</v>
      </c>
      <c r="BE439" s="27">
        <f t="shared" si="347"/>
        <v>0</v>
      </c>
      <c r="BF439" s="27">
        <f t="shared" si="347"/>
        <v>0</v>
      </c>
      <c r="BG439" s="27">
        <f t="shared" si="347"/>
        <v>0</v>
      </c>
      <c r="BH439" s="27">
        <f t="shared" si="347"/>
        <v>0</v>
      </c>
      <c r="BI439" s="27">
        <f t="shared" si="347"/>
        <v>0</v>
      </c>
      <c r="BJ439" s="27">
        <f t="shared" si="347"/>
        <v>0</v>
      </c>
      <c r="BK439" s="27">
        <f t="shared" si="347"/>
        <v>0</v>
      </c>
      <c r="BL439" s="27">
        <f t="shared" si="347"/>
        <v>0</v>
      </c>
      <c r="BM439" s="27">
        <f t="shared" si="347"/>
        <v>0</v>
      </c>
    </row>
    <row r="440" spans="2:65" x14ac:dyDescent="0.25">
      <c r="B440" t="str">
        <f t="shared" si="348"/>
        <v>ATTREZZATURE IND.LI E COMM.LI</v>
      </c>
      <c r="C440" s="58"/>
      <c r="F440" s="27"/>
      <c r="G440" s="27"/>
      <c r="H440" s="27"/>
      <c r="I440" s="27"/>
      <c r="J440" s="27"/>
      <c r="K440" s="27"/>
      <c r="L440" s="27"/>
      <c r="M440" s="27"/>
      <c r="N440" s="27"/>
      <c r="O440" s="27"/>
      <c r="P440" s="27"/>
      <c r="Q440" s="27"/>
      <c r="R440" s="27"/>
      <c r="S440" s="27"/>
      <c r="T440" s="27"/>
      <c r="U440" s="27"/>
      <c r="V440" s="27"/>
      <c r="W440" s="27"/>
      <c r="X440" s="27"/>
      <c r="Y440" s="27"/>
      <c r="Z440" s="27"/>
      <c r="AA440" s="27"/>
      <c r="AB440" s="27"/>
      <c r="AC440" s="27"/>
      <c r="AD440" s="27"/>
      <c r="AE440" s="27"/>
      <c r="AF440" s="27">
        <f t="shared" si="347"/>
        <v>0</v>
      </c>
      <c r="AG440" s="27">
        <f t="shared" si="347"/>
        <v>0</v>
      </c>
      <c r="AH440" s="27">
        <f t="shared" si="347"/>
        <v>0</v>
      </c>
      <c r="AI440" s="27">
        <f t="shared" si="347"/>
        <v>0</v>
      </c>
      <c r="AJ440" s="27">
        <f t="shared" si="347"/>
        <v>0</v>
      </c>
      <c r="AK440" s="27">
        <f t="shared" si="347"/>
        <v>0</v>
      </c>
      <c r="AL440" s="27">
        <f t="shared" si="347"/>
        <v>0</v>
      </c>
      <c r="AM440" s="27">
        <f t="shared" si="347"/>
        <v>0</v>
      </c>
      <c r="AN440" s="27">
        <f t="shared" si="347"/>
        <v>0</v>
      </c>
      <c r="AO440" s="27">
        <f t="shared" si="347"/>
        <v>0</v>
      </c>
      <c r="AP440" s="27">
        <f t="shared" si="347"/>
        <v>0</v>
      </c>
      <c r="AQ440" s="27">
        <f t="shared" si="347"/>
        <v>0</v>
      </c>
      <c r="AR440" s="27">
        <f t="shared" si="347"/>
        <v>0</v>
      </c>
      <c r="AS440" s="27">
        <f t="shared" si="347"/>
        <v>0</v>
      </c>
      <c r="AT440" s="27">
        <f t="shared" si="347"/>
        <v>0</v>
      </c>
      <c r="AU440" s="27">
        <f t="shared" si="347"/>
        <v>0</v>
      </c>
      <c r="AV440" s="27">
        <f t="shared" si="347"/>
        <v>0</v>
      </c>
      <c r="AW440" s="27">
        <f t="shared" si="347"/>
        <v>0</v>
      </c>
      <c r="AX440" s="27">
        <f t="shared" si="347"/>
        <v>0</v>
      </c>
      <c r="AY440" s="27">
        <f t="shared" si="347"/>
        <v>0</v>
      </c>
      <c r="AZ440" s="27">
        <f t="shared" si="347"/>
        <v>0</v>
      </c>
      <c r="BA440" s="27">
        <f t="shared" si="347"/>
        <v>0</v>
      </c>
      <c r="BB440" s="27">
        <f t="shared" si="347"/>
        <v>0</v>
      </c>
      <c r="BC440" s="27">
        <f t="shared" si="347"/>
        <v>0</v>
      </c>
      <c r="BD440" s="27">
        <f t="shared" si="347"/>
        <v>0</v>
      </c>
      <c r="BE440" s="27">
        <f t="shared" si="347"/>
        <v>0</v>
      </c>
      <c r="BF440" s="27">
        <f t="shared" si="347"/>
        <v>0</v>
      </c>
      <c r="BG440" s="27">
        <f t="shared" si="347"/>
        <v>0</v>
      </c>
      <c r="BH440" s="27">
        <f t="shared" si="347"/>
        <v>0</v>
      </c>
      <c r="BI440" s="27">
        <f t="shared" si="347"/>
        <v>0</v>
      </c>
      <c r="BJ440" s="27">
        <f t="shared" si="347"/>
        <v>0</v>
      </c>
      <c r="BK440" s="27">
        <f t="shared" si="347"/>
        <v>0</v>
      </c>
      <c r="BL440" s="27">
        <f t="shared" si="347"/>
        <v>0</v>
      </c>
      <c r="BM440" s="27">
        <f t="shared" si="347"/>
        <v>0</v>
      </c>
    </row>
    <row r="441" spans="2:65" x14ac:dyDescent="0.25">
      <c r="B441" t="str">
        <f t="shared" si="348"/>
        <v>COSTI D'IMPIANTO E AMPLIAMENTO</v>
      </c>
      <c r="C441" s="58"/>
      <c r="F441" s="27"/>
      <c r="G441" s="27"/>
      <c r="H441" s="27"/>
      <c r="I441" s="27"/>
      <c r="J441" s="27"/>
      <c r="K441" s="27"/>
      <c r="L441" s="27"/>
      <c r="M441" s="27"/>
      <c r="N441" s="27"/>
      <c r="O441" s="27"/>
      <c r="P441" s="27"/>
      <c r="Q441" s="27"/>
      <c r="R441" s="27"/>
      <c r="S441" s="27"/>
      <c r="T441" s="27"/>
      <c r="U441" s="27"/>
      <c r="V441" s="27"/>
      <c r="W441" s="27"/>
      <c r="X441" s="27"/>
      <c r="Y441" s="27"/>
      <c r="Z441" s="27"/>
      <c r="AA441" s="27"/>
      <c r="AB441" s="27"/>
      <c r="AC441" s="27"/>
      <c r="AD441" s="27"/>
      <c r="AE441" s="27"/>
      <c r="AF441" s="27">
        <f t="shared" si="347"/>
        <v>0</v>
      </c>
      <c r="AG441" s="27">
        <f t="shared" si="347"/>
        <v>0</v>
      </c>
      <c r="AH441" s="27">
        <f t="shared" si="347"/>
        <v>0</v>
      </c>
      <c r="AI441" s="27">
        <f t="shared" si="347"/>
        <v>0</v>
      </c>
      <c r="AJ441" s="27">
        <f t="shared" si="347"/>
        <v>0</v>
      </c>
      <c r="AK441" s="27">
        <f t="shared" si="347"/>
        <v>0</v>
      </c>
      <c r="AL441" s="27">
        <f t="shared" si="347"/>
        <v>0</v>
      </c>
      <c r="AM441" s="27">
        <f t="shared" si="347"/>
        <v>0</v>
      </c>
      <c r="AN441" s="27">
        <f t="shared" si="347"/>
        <v>0</v>
      </c>
      <c r="AO441" s="27">
        <f t="shared" si="347"/>
        <v>0</v>
      </c>
      <c r="AP441" s="27">
        <f t="shared" si="347"/>
        <v>0</v>
      </c>
      <c r="AQ441" s="27">
        <f t="shared" si="347"/>
        <v>0</v>
      </c>
      <c r="AR441" s="27">
        <f t="shared" si="347"/>
        <v>0</v>
      </c>
      <c r="AS441" s="27">
        <f t="shared" si="347"/>
        <v>0</v>
      </c>
      <c r="AT441" s="27">
        <f t="shared" si="347"/>
        <v>0</v>
      </c>
      <c r="AU441" s="27">
        <f t="shared" si="347"/>
        <v>0</v>
      </c>
      <c r="AV441" s="27">
        <f t="shared" si="347"/>
        <v>0</v>
      </c>
      <c r="AW441" s="27">
        <f t="shared" si="347"/>
        <v>0</v>
      </c>
      <c r="AX441" s="27">
        <f t="shared" si="347"/>
        <v>0</v>
      </c>
      <c r="AY441" s="27">
        <f t="shared" si="347"/>
        <v>0</v>
      </c>
      <c r="AZ441" s="27">
        <f t="shared" si="347"/>
        <v>0</v>
      </c>
      <c r="BA441" s="27">
        <f t="shared" si="347"/>
        <v>0</v>
      </c>
      <c r="BB441" s="27">
        <f t="shared" si="347"/>
        <v>0</v>
      </c>
      <c r="BC441" s="27">
        <f t="shared" si="347"/>
        <v>0</v>
      </c>
      <c r="BD441" s="27">
        <f t="shared" si="347"/>
        <v>0</v>
      </c>
      <c r="BE441" s="27">
        <f t="shared" si="347"/>
        <v>0</v>
      </c>
      <c r="BF441" s="27">
        <f t="shared" si="347"/>
        <v>0</v>
      </c>
      <c r="BG441" s="27">
        <f t="shared" si="347"/>
        <v>0</v>
      </c>
      <c r="BH441" s="27">
        <f t="shared" si="347"/>
        <v>0</v>
      </c>
      <c r="BI441" s="27">
        <f t="shared" si="347"/>
        <v>0</v>
      </c>
      <c r="BJ441" s="27">
        <f t="shared" si="347"/>
        <v>0</v>
      </c>
      <c r="BK441" s="27">
        <f t="shared" si="347"/>
        <v>0</v>
      </c>
      <c r="BL441" s="27">
        <f t="shared" si="347"/>
        <v>0</v>
      </c>
      <c r="BM441" s="27">
        <f t="shared" si="347"/>
        <v>0</v>
      </c>
    </row>
    <row r="442" spans="2:65" x14ac:dyDescent="0.25">
      <c r="B442" t="str">
        <f t="shared" si="348"/>
        <v>FEE D'INGRESSO</v>
      </c>
      <c r="C442" s="58"/>
      <c r="F442" s="27"/>
      <c r="G442" s="27"/>
      <c r="H442" s="27"/>
      <c r="I442" s="27"/>
      <c r="J442" s="27"/>
      <c r="K442" s="27"/>
      <c r="L442" s="27"/>
      <c r="M442" s="27"/>
      <c r="N442" s="27"/>
      <c r="O442" s="27"/>
      <c r="P442" s="27"/>
      <c r="Q442" s="27"/>
      <c r="R442" s="27"/>
      <c r="S442" s="27"/>
      <c r="T442" s="27"/>
      <c r="U442" s="27"/>
      <c r="V442" s="27"/>
      <c r="W442" s="27"/>
      <c r="X442" s="27"/>
      <c r="Y442" s="27"/>
      <c r="Z442" s="27"/>
      <c r="AA442" s="27"/>
      <c r="AB442" s="27"/>
      <c r="AC442" s="27"/>
      <c r="AD442" s="27"/>
      <c r="AE442" s="27"/>
      <c r="AF442" s="27">
        <f t="shared" si="347"/>
        <v>0</v>
      </c>
      <c r="AG442" s="27">
        <f t="shared" si="347"/>
        <v>0</v>
      </c>
      <c r="AH442" s="27">
        <f t="shared" si="347"/>
        <v>0</v>
      </c>
      <c r="AI442" s="27">
        <f t="shared" si="347"/>
        <v>0</v>
      </c>
      <c r="AJ442" s="27">
        <f t="shared" si="347"/>
        <v>0</v>
      </c>
      <c r="AK442" s="27">
        <f t="shared" si="347"/>
        <v>0</v>
      </c>
      <c r="AL442" s="27">
        <f t="shared" si="347"/>
        <v>0</v>
      </c>
      <c r="AM442" s="27">
        <f t="shared" si="347"/>
        <v>0</v>
      </c>
      <c r="AN442" s="27">
        <f t="shared" si="347"/>
        <v>0</v>
      </c>
      <c r="AO442" s="27">
        <f t="shared" si="347"/>
        <v>0</v>
      </c>
      <c r="AP442" s="27">
        <f t="shared" si="347"/>
        <v>0</v>
      </c>
      <c r="AQ442" s="27">
        <f t="shared" si="347"/>
        <v>0</v>
      </c>
      <c r="AR442" s="27">
        <f t="shared" si="347"/>
        <v>0</v>
      </c>
      <c r="AS442" s="27">
        <f t="shared" si="347"/>
        <v>0</v>
      </c>
      <c r="AT442" s="27">
        <f t="shared" si="347"/>
        <v>0</v>
      </c>
      <c r="AU442" s="27">
        <f t="shared" si="347"/>
        <v>0</v>
      </c>
      <c r="AV442" s="27">
        <f t="shared" si="347"/>
        <v>0</v>
      </c>
      <c r="AW442" s="27">
        <f t="shared" si="347"/>
        <v>0</v>
      </c>
      <c r="AX442" s="27">
        <f t="shared" si="347"/>
        <v>0</v>
      </c>
      <c r="AY442" s="27">
        <f t="shared" si="347"/>
        <v>0</v>
      </c>
      <c r="AZ442" s="27">
        <f t="shared" si="347"/>
        <v>0</v>
      </c>
      <c r="BA442" s="27">
        <f t="shared" si="347"/>
        <v>0</v>
      </c>
      <c r="BB442" s="27">
        <f t="shared" si="347"/>
        <v>0</v>
      </c>
      <c r="BC442" s="27">
        <f t="shared" si="347"/>
        <v>0</v>
      </c>
      <c r="BD442" s="27">
        <f t="shared" si="347"/>
        <v>0</v>
      </c>
      <c r="BE442" s="27">
        <f t="shared" si="347"/>
        <v>0</v>
      </c>
      <c r="BF442" s="27">
        <f t="shared" si="347"/>
        <v>0</v>
      </c>
      <c r="BG442" s="27">
        <f t="shared" si="347"/>
        <v>0</v>
      </c>
      <c r="BH442" s="27">
        <f t="shared" si="347"/>
        <v>0</v>
      </c>
      <c r="BI442" s="27">
        <f t="shared" si="347"/>
        <v>0</v>
      </c>
      <c r="BJ442" s="27">
        <f t="shared" si="347"/>
        <v>0</v>
      </c>
      <c r="BK442" s="27">
        <f t="shared" si="347"/>
        <v>0</v>
      </c>
      <c r="BL442" s="27">
        <f t="shared" si="347"/>
        <v>0</v>
      </c>
      <c r="BM442" s="27">
        <f t="shared" si="347"/>
        <v>0</v>
      </c>
    </row>
    <row r="443" spans="2:65" x14ac:dyDescent="0.25">
      <c r="B443" t="str">
        <f>+B436</f>
        <v>ALTRE IMM.NI IMMATERIALI</v>
      </c>
      <c r="C443" s="58"/>
      <c r="F443" s="27"/>
      <c r="G443" s="27"/>
      <c r="H443" s="27"/>
      <c r="I443" s="27"/>
      <c r="J443" s="27"/>
      <c r="K443" s="27"/>
      <c r="L443" s="27"/>
      <c r="M443" s="27"/>
      <c r="N443" s="27"/>
      <c r="O443" s="27"/>
      <c r="P443" s="27"/>
      <c r="Q443" s="27"/>
      <c r="R443" s="27"/>
      <c r="S443" s="27"/>
      <c r="T443" s="27"/>
      <c r="U443" s="27"/>
      <c r="V443" s="27"/>
      <c r="W443" s="27"/>
      <c r="X443" s="27"/>
      <c r="Y443" s="27"/>
      <c r="Z443" s="27"/>
      <c r="AA443" s="27"/>
      <c r="AB443" s="27"/>
      <c r="AC443" s="27"/>
      <c r="AD443" s="27"/>
      <c r="AE443" s="27"/>
      <c r="AF443" s="27">
        <f t="shared" si="347"/>
        <v>0</v>
      </c>
      <c r="AG443" s="27">
        <f t="shared" si="347"/>
        <v>0</v>
      </c>
      <c r="AH443" s="27">
        <f t="shared" si="347"/>
        <v>0</v>
      </c>
      <c r="AI443" s="27">
        <f t="shared" si="347"/>
        <v>0</v>
      </c>
      <c r="AJ443" s="27">
        <f t="shared" si="347"/>
        <v>0</v>
      </c>
      <c r="AK443" s="27">
        <f t="shared" si="347"/>
        <v>0</v>
      </c>
      <c r="AL443" s="27">
        <f t="shared" si="347"/>
        <v>0</v>
      </c>
      <c r="AM443" s="27">
        <f t="shared" si="347"/>
        <v>0</v>
      </c>
      <c r="AN443" s="27">
        <f t="shared" si="347"/>
        <v>0</v>
      </c>
      <c r="AO443" s="27">
        <f t="shared" si="347"/>
        <v>0</v>
      </c>
      <c r="AP443" s="27">
        <f t="shared" si="347"/>
        <v>0</v>
      </c>
      <c r="AQ443" s="27">
        <f t="shared" si="347"/>
        <v>0</v>
      </c>
      <c r="AR443" s="27">
        <f t="shared" si="347"/>
        <v>0</v>
      </c>
      <c r="AS443" s="27">
        <f t="shared" si="347"/>
        <v>0</v>
      </c>
      <c r="AT443" s="27">
        <f t="shared" si="347"/>
        <v>0</v>
      </c>
      <c r="AU443" s="27">
        <f t="shared" si="347"/>
        <v>0</v>
      </c>
      <c r="AV443" s="27">
        <f t="shared" si="347"/>
        <v>0</v>
      </c>
      <c r="AW443" s="27">
        <f t="shared" si="347"/>
        <v>0</v>
      </c>
      <c r="AX443" s="27">
        <f t="shared" si="347"/>
        <v>0</v>
      </c>
      <c r="AY443" s="27">
        <f t="shared" si="347"/>
        <v>0</v>
      </c>
      <c r="AZ443" s="27">
        <f t="shared" si="347"/>
        <v>0</v>
      </c>
      <c r="BA443" s="27">
        <f t="shared" si="347"/>
        <v>0</v>
      </c>
      <c r="BB443" s="27">
        <f t="shared" si="347"/>
        <v>0</v>
      </c>
      <c r="BC443" s="27">
        <f t="shared" si="347"/>
        <v>0</v>
      </c>
      <c r="BD443" s="27">
        <f t="shared" si="347"/>
        <v>0</v>
      </c>
      <c r="BE443" s="27">
        <f t="shared" si="347"/>
        <v>0</v>
      </c>
      <c r="BF443" s="27">
        <f t="shared" si="347"/>
        <v>0</v>
      </c>
      <c r="BG443" s="27">
        <f t="shared" si="347"/>
        <v>0</v>
      </c>
      <c r="BH443" s="27">
        <f t="shared" si="347"/>
        <v>0</v>
      </c>
      <c r="BI443" s="27">
        <f t="shared" si="347"/>
        <v>0</v>
      </c>
      <c r="BJ443" s="27">
        <f t="shared" si="347"/>
        <v>0</v>
      </c>
      <c r="BK443" s="27">
        <f t="shared" si="347"/>
        <v>0</v>
      </c>
      <c r="BL443" s="27">
        <f t="shared" si="347"/>
        <v>0</v>
      </c>
      <c r="BM443" s="27">
        <f t="shared" si="347"/>
        <v>0</v>
      </c>
    </row>
    <row r="445" spans="2:65" ht="30" x14ac:dyDescent="0.25">
      <c r="C445" s="57" t="s">
        <v>159</v>
      </c>
      <c r="F445" s="57" t="s">
        <v>160</v>
      </c>
      <c r="G445" s="57" t="s">
        <v>160</v>
      </c>
      <c r="H445" s="57" t="s">
        <v>160</v>
      </c>
      <c r="I445" s="57" t="s">
        <v>160</v>
      </c>
      <c r="J445" s="57" t="s">
        <v>160</v>
      </c>
      <c r="K445" s="57" t="s">
        <v>160</v>
      </c>
      <c r="L445" s="57" t="s">
        <v>160</v>
      </c>
      <c r="M445" s="57" t="s">
        <v>160</v>
      </c>
      <c r="N445" s="57" t="s">
        <v>160</v>
      </c>
      <c r="O445" s="57" t="s">
        <v>160</v>
      </c>
      <c r="P445" s="57" t="s">
        <v>160</v>
      </c>
      <c r="Q445" s="57" t="s">
        <v>160</v>
      </c>
      <c r="R445" s="57" t="s">
        <v>160</v>
      </c>
      <c r="S445" s="57" t="s">
        <v>160</v>
      </c>
      <c r="T445" s="57" t="s">
        <v>160</v>
      </c>
      <c r="U445" s="57" t="s">
        <v>160</v>
      </c>
      <c r="V445" s="57" t="s">
        <v>160</v>
      </c>
      <c r="W445" s="57" t="s">
        <v>160</v>
      </c>
      <c r="X445" s="57" t="s">
        <v>160</v>
      </c>
      <c r="Y445" s="57" t="s">
        <v>160</v>
      </c>
      <c r="Z445" s="57" t="s">
        <v>160</v>
      </c>
      <c r="AA445" s="57" t="s">
        <v>160</v>
      </c>
      <c r="AB445" s="57" t="s">
        <v>160</v>
      </c>
      <c r="AC445" s="57" t="s">
        <v>160</v>
      </c>
      <c r="AD445" s="57" t="s">
        <v>160</v>
      </c>
      <c r="AE445" s="57" t="s">
        <v>160</v>
      </c>
      <c r="AF445" s="57" t="s">
        <v>160</v>
      </c>
      <c r="AG445" s="57" t="s">
        <v>160</v>
      </c>
      <c r="AH445" s="57" t="s">
        <v>160</v>
      </c>
      <c r="AI445" s="57" t="s">
        <v>160</v>
      </c>
      <c r="AJ445" s="57" t="s">
        <v>160</v>
      </c>
      <c r="AK445" s="57" t="s">
        <v>160</v>
      </c>
      <c r="AL445" s="57" t="s">
        <v>160</v>
      </c>
      <c r="AM445" s="57" t="s">
        <v>160</v>
      </c>
      <c r="AN445" s="57" t="s">
        <v>160</v>
      </c>
      <c r="AO445" s="57" t="s">
        <v>160</v>
      </c>
      <c r="AP445" s="57" t="s">
        <v>160</v>
      </c>
      <c r="AQ445" s="57" t="s">
        <v>160</v>
      </c>
      <c r="AR445" s="57" t="s">
        <v>160</v>
      </c>
      <c r="AS445" s="57" t="s">
        <v>160</v>
      </c>
      <c r="AT445" s="57" t="s">
        <v>160</v>
      </c>
      <c r="AU445" s="57" t="s">
        <v>160</v>
      </c>
      <c r="AV445" s="57" t="s">
        <v>160</v>
      </c>
      <c r="AW445" s="57" t="s">
        <v>160</v>
      </c>
      <c r="AX445" s="57" t="s">
        <v>160</v>
      </c>
      <c r="AY445" s="57" t="s">
        <v>160</v>
      </c>
      <c r="AZ445" s="57" t="s">
        <v>160</v>
      </c>
      <c r="BA445" s="57" t="s">
        <v>160</v>
      </c>
      <c r="BB445" s="57" t="s">
        <v>160</v>
      </c>
      <c r="BC445" s="57" t="s">
        <v>160</v>
      </c>
      <c r="BD445" s="57" t="s">
        <v>160</v>
      </c>
      <c r="BE445" s="57" t="s">
        <v>160</v>
      </c>
      <c r="BF445" s="57" t="s">
        <v>160</v>
      </c>
      <c r="BG445" s="57" t="s">
        <v>160</v>
      </c>
      <c r="BH445" s="57" t="s">
        <v>160</v>
      </c>
      <c r="BI445" s="57" t="s">
        <v>160</v>
      </c>
      <c r="BJ445" s="57" t="s">
        <v>160</v>
      </c>
      <c r="BK445" s="57" t="s">
        <v>160</v>
      </c>
      <c r="BL445" s="57" t="s">
        <v>160</v>
      </c>
      <c r="BM445" s="57" t="s">
        <v>160</v>
      </c>
    </row>
    <row r="446" spans="2:65" x14ac:dyDescent="0.25">
      <c r="B446" t="str">
        <f>+B431</f>
        <v>FABBRICATI</v>
      </c>
      <c r="C446" s="58">
        <f>+C431</f>
        <v>0.25</v>
      </c>
      <c r="F446" s="27"/>
      <c r="G446" s="27"/>
      <c r="H446" s="27"/>
      <c r="I446" s="27"/>
      <c r="J446" s="27"/>
      <c r="K446" s="27"/>
      <c r="L446" s="27"/>
      <c r="M446" s="27"/>
      <c r="N446" s="27"/>
      <c r="O446" s="27"/>
      <c r="P446" s="27"/>
      <c r="Q446" s="27"/>
      <c r="R446" s="27"/>
      <c r="S446" s="27"/>
      <c r="T446" s="27"/>
      <c r="U446" s="27"/>
      <c r="V446" s="27"/>
      <c r="W446" s="27"/>
      <c r="X446" s="27"/>
      <c r="Y446" s="27"/>
      <c r="Z446" s="27"/>
      <c r="AA446" s="27"/>
      <c r="AB446" s="27"/>
      <c r="AC446" s="27"/>
      <c r="AD446" s="27"/>
      <c r="AE446" s="27"/>
      <c r="AF446" s="27"/>
      <c r="AG446" s="27">
        <f>+IF(AF453=$AG$5,0,1)*(SUM($AG$5)*$C446)/12</f>
        <v>0</v>
      </c>
      <c r="AH446" s="27">
        <f t="shared" ref="AH446:BM446" si="349">+IF(AG453=$AG$5,0,1)*(SUM($AG$5)*$C446)/12</f>
        <v>0</v>
      </c>
      <c r="AI446" s="27">
        <f t="shared" si="349"/>
        <v>0</v>
      </c>
      <c r="AJ446" s="27">
        <f t="shared" si="349"/>
        <v>0</v>
      </c>
      <c r="AK446" s="27">
        <f t="shared" si="349"/>
        <v>0</v>
      </c>
      <c r="AL446" s="27">
        <f t="shared" si="349"/>
        <v>0</v>
      </c>
      <c r="AM446" s="27">
        <f t="shared" si="349"/>
        <v>0</v>
      </c>
      <c r="AN446" s="27">
        <f t="shared" si="349"/>
        <v>0</v>
      </c>
      <c r="AO446" s="27">
        <f t="shared" si="349"/>
        <v>0</v>
      </c>
      <c r="AP446" s="27">
        <f t="shared" si="349"/>
        <v>0</v>
      </c>
      <c r="AQ446" s="27">
        <f t="shared" si="349"/>
        <v>0</v>
      </c>
      <c r="AR446" s="27">
        <f t="shared" si="349"/>
        <v>0</v>
      </c>
      <c r="AS446" s="27">
        <f t="shared" si="349"/>
        <v>0</v>
      </c>
      <c r="AT446" s="27">
        <f t="shared" si="349"/>
        <v>0</v>
      </c>
      <c r="AU446" s="27">
        <f t="shared" si="349"/>
        <v>0</v>
      </c>
      <c r="AV446" s="27">
        <f t="shared" si="349"/>
        <v>0</v>
      </c>
      <c r="AW446" s="27">
        <f t="shared" si="349"/>
        <v>0</v>
      </c>
      <c r="AX446" s="27">
        <f t="shared" si="349"/>
        <v>0</v>
      </c>
      <c r="AY446" s="27">
        <f t="shared" si="349"/>
        <v>0</v>
      </c>
      <c r="AZ446" s="27">
        <f t="shared" si="349"/>
        <v>0</v>
      </c>
      <c r="BA446" s="27">
        <f t="shared" si="349"/>
        <v>0</v>
      </c>
      <c r="BB446" s="27">
        <f t="shared" si="349"/>
        <v>0</v>
      </c>
      <c r="BC446" s="27">
        <f t="shared" si="349"/>
        <v>0</v>
      </c>
      <c r="BD446" s="27">
        <f t="shared" si="349"/>
        <v>0</v>
      </c>
      <c r="BE446" s="27">
        <f t="shared" si="349"/>
        <v>0</v>
      </c>
      <c r="BF446" s="27">
        <f t="shared" si="349"/>
        <v>0</v>
      </c>
      <c r="BG446" s="27">
        <f t="shared" si="349"/>
        <v>0</v>
      </c>
      <c r="BH446" s="27">
        <f t="shared" si="349"/>
        <v>0</v>
      </c>
      <c r="BI446" s="27">
        <f t="shared" si="349"/>
        <v>0</v>
      </c>
      <c r="BJ446" s="27">
        <f t="shared" si="349"/>
        <v>0</v>
      </c>
      <c r="BK446" s="27">
        <f t="shared" si="349"/>
        <v>0</v>
      </c>
      <c r="BL446" s="27">
        <f t="shared" si="349"/>
        <v>0</v>
      </c>
      <c r="BM446" s="27">
        <f t="shared" si="349"/>
        <v>0</v>
      </c>
    </row>
    <row r="447" spans="2:65" x14ac:dyDescent="0.25">
      <c r="B447" t="str">
        <f t="shared" ref="B447:C451" si="350">+B432</f>
        <v>IMPIANTI E MACCHINARI</v>
      </c>
      <c r="C447" s="58">
        <f t="shared" si="350"/>
        <v>0.1</v>
      </c>
      <c r="F447" s="27"/>
      <c r="G447" s="27"/>
      <c r="H447" s="27"/>
      <c r="I447" s="27"/>
      <c r="J447" s="27"/>
      <c r="K447" s="27"/>
      <c r="L447" s="27"/>
      <c r="M447" s="27"/>
      <c r="N447" s="27"/>
      <c r="O447" s="27"/>
      <c r="P447" s="27"/>
      <c r="Q447" s="27"/>
      <c r="R447" s="27"/>
      <c r="S447" s="27"/>
      <c r="T447" s="27"/>
      <c r="U447" s="27"/>
      <c r="V447" s="27"/>
      <c r="W447" s="27"/>
      <c r="X447" s="27"/>
      <c r="Y447" s="27"/>
      <c r="Z447" s="27"/>
      <c r="AA447" s="27"/>
      <c r="AB447" s="27"/>
      <c r="AC447" s="27"/>
      <c r="AD447" s="27"/>
      <c r="AE447" s="27"/>
      <c r="AF447" s="27"/>
      <c r="AG447" s="27">
        <f>+IF(AF454=$AG$6,0,1)*(SUM($AG$6)*$C447)/12</f>
        <v>0</v>
      </c>
      <c r="AH447" s="27">
        <f t="shared" ref="AH447:BM447" si="351">+IF(AG454=$AG$6,0,1)*(SUM($AG$6)*$C447)/12</f>
        <v>0</v>
      </c>
      <c r="AI447" s="27">
        <f t="shared" si="351"/>
        <v>0</v>
      </c>
      <c r="AJ447" s="27">
        <f t="shared" si="351"/>
        <v>0</v>
      </c>
      <c r="AK447" s="27">
        <f t="shared" si="351"/>
        <v>0</v>
      </c>
      <c r="AL447" s="27">
        <f t="shared" si="351"/>
        <v>0</v>
      </c>
      <c r="AM447" s="27">
        <f t="shared" si="351"/>
        <v>0</v>
      </c>
      <c r="AN447" s="27">
        <f t="shared" si="351"/>
        <v>0</v>
      </c>
      <c r="AO447" s="27">
        <f t="shared" si="351"/>
        <v>0</v>
      </c>
      <c r="AP447" s="27">
        <f t="shared" si="351"/>
        <v>0</v>
      </c>
      <c r="AQ447" s="27">
        <f t="shared" si="351"/>
        <v>0</v>
      </c>
      <c r="AR447" s="27">
        <f t="shared" si="351"/>
        <v>0</v>
      </c>
      <c r="AS447" s="27">
        <f t="shared" si="351"/>
        <v>0</v>
      </c>
      <c r="AT447" s="27">
        <f t="shared" si="351"/>
        <v>0</v>
      </c>
      <c r="AU447" s="27">
        <f t="shared" si="351"/>
        <v>0</v>
      </c>
      <c r="AV447" s="27">
        <f t="shared" si="351"/>
        <v>0</v>
      </c>
      <c r="AW447" s="27">
        <f t="shared" si="351"/>
        <v>0</v>
      </c>
      <c r="AX447" s="27">
        <f t="shared" si="351"/>
        <v>0</v>
      </c>
      <c r="AY447" s="27">
        <f t="shared" si="351"/>
        <v>0</v>
      </c>
      <c r="AZ447" s="27">
        <f t="shared" si="351"/>
        <v>0</v>
      </c>
      <c r="BA447" s="27">
        <f t="shared" si="351"/>
        <v>0</v>
      </c>
      <c r="BB447" s="27">
        <f t="shared" si="351"/>
        <v>0</v>
      </c>
      <c r="BC447" s="27">
        <f t="shared" si="351"/>
        <v>0</v>
      </c>
      <c r="BD447" s="27">
        <f t="shared" si="351"/>
        <v>0</v>
      </c>
      <c r="BE447" s="27">
        <f t="shared" si="351"/>
        <v>0</v>
      </c>
      <c r="BF447" s="27">
        <f t="shared" si="351"/>
        <v>0</v>
      </c>
      <c r="BG447" s="27">
        <f t="shared" si="351"/>
        <v>0</v>
      </c>
      <c r="BH447" s="27">
        <f t="shared" si="351"/>
        <v>0</v>
      </c>
      <c r="BI447" s="27">
        <f t="shared" si="351"/>
        <v>0</v>
      </c>
      <c r="BJ447" s="27">
        <f t="shared" si="351"/>
        <v>0</v>
      </c>
      <c r="BK447" s="27">
        <f t="shared" si="351"/>
        <v>0</v>
      </c>
      <c r="BL447" s="27">
        <f t="shared" si="351"/>
        <v>0</v>
      </c>
      <c r="BM447" s="27">
        <f t="shared" si="351"/>
        <v>0</v>
      </c>
    </row>
    <row r="448" spans="2:65" x14ac:dyDescent="0.25">
      <c r="B448" t="str">
        <f t="shared" si="350"/>
        <v>ATTREZZATURE IND.LI E COMM.LI</v>
      </c>
      <c r="C448" s="58">
        <f t="shared" si="350"/>
        <v>0.2</v>
      </c>
      <c r="F448" s="27"/>
      <c r="G448" s="27"/>
      <c r="H448" s="27"/>
      <c r="I448" s="27"/>
      <c r="J448" s="27"/>
      <c r="K448" s="27"/>
      <c r="L448" s="27"/>
      <c r="M448" s="27"/>
      <c r="N448" s="27"/>
      <c r="O448" s="27"/>
      <c r="P448" s="27"/>
      <c r="Q448" s="27"/>
      <c r="R448" s="27"/>
      <c r="S448" s="27"/>
      <c r="T448" s="27"/>
      <c r="U448" s="27"/>
      <c r="V448" s="27"/>
      <c r="W448" s="27"/>
      <c r="X448" s="27"/>
      <c r="Y448" s="27"/>
      <c r="Z448" s="27"/>
      <c r="AA448" s="27"/>
      <c r="AB448" s="27"/>
      <c r="AC448" s="27"/>
      <c r="AD448" s="27"/>
      <c r="AE448" s="27"/>
      <c r="AF448" s="27"/>
      <c r="AG448" s="27">
        <f>+IF(AF455=$AG$7,0,1)*(SUM($AG$7)*$C448)/12</f>
        <v>0</v>
      </c>
      <c r="AH448" s="27">
        <f t="shared" ref="AH448:BM448" si="352">+IF(AG455=$AG$7,0,1)*(SUM($AG$7)*$C448)/12</f>
        <v>0</v>
      </c>
      <c r="AI448" s="27">
        <f t="shared" si="352"/>
        <v>0</v>
      </c>
      <c r="AJ448" s="27">
        <f t="shared" si="352"/>
        <v>0</v>
      </c>
      <c r="AK448" s="27">
        <f t="shared" si="352"/>
        <v>0</v>
      </c>
      <c r="AL448" s="27">
        <f t="shared" si="352"/>
        <v>0</v>
      </c>
      <c r="AM448" s="27">
        <f t="shared" si="352"/>
        <v>0</v>
      </c>
      <c r="AN448" s="27">
        <f t="shared" si="352"/>
        <v>0</v>
      </c>
      <c r="AO448" s="27">
        <f t="shared" si="352"/>
        <v>0</v>
      </c>
      <c r="AP448" s="27">
        <f t="shared" si="352"/>
        <v>0</v>
      </c>
      <c r="AQ448" s="27">
        <f t="shared" si="352"/>
        <v>0</v>
      </c>
      <c r="AR448" s="27">
        <f t="shared" si="352"/>
        <v>0</v>
      </c>
      <c r="AS448" s="27">
        <f t="shared" si="352"/>
        <v>0</v>
      </c>
      <c r="AT448" s="27">
        <f t="shared" si="352"/>
        <v>0</v>
      </c>
      <c r="AU448" s="27">
        <f t="shared" si="352"/>
        <v>0</v>
      </c>
      <c r="AV448" s="27">
        <f t="shared" si="352"/>
        <v>0</v>
      </c>
      <c r="AW448" s="27">
        <f t="shared" si="352"/>
        <v>0</v>
      </c>
      <c r="AX448" s="27">
        <f t="shared" si="352"/>
        <v>0</v>
      </c>
      <c r="AY448" s="27">
        <f t="shared" si="352"/>
        <v>0</v>
      </c>
      <c r="AZ448" s="27">
        <f t="shared" si="352"/>
        <v>0</v>
      </c>
      <c r="BA448" s="27">
        <f t="shared" si="352"/>
        <v>0</v>
      </c>
      <c r="BB448" s="27">
        <f t="shared" si="352"/>
        <v>0</v>
      </c>
      <c r="BC448" s="27">
        <f t="shared" si="352"/>
        <v>0</v>
      </c>
      <c r="BD448" s="27">
        <f t="shared" si="352"/>
        <v>0</v>
      </c>
      <c r="BE448" s="27">
        <f t="shared" si="352"/>
        <v>0</v>
      </c>
      <c r="BF448" s="27">
        <f t="shared" si="352"/>
        <v>0</v>
      </c>
      <c r="BG448" s="27">
        <f t="shared" si="352"/>
        <v>0</v>
      </c>
      <c r="BH448" s="27">
        <f t="shared" si="352"/>
        <v>0</v>
      </c>
      <c r="BI448" s="27">
        <f t="shared" si="352"/>
        <v>0</v>
      </c>
      <c r="BJ448" s="27">
        <f t="shared" si="352"/>
        <v>0</v>
      </c>
      <c r="BK448" s="27">
        <f t="shared" si="352"/>
        <v>0</v>
      </c>
      <c r="BL448" s="27">
        <f t="shared" si="352"/>
        <v>0</v>
      </c>
      <c r="BM448" s="27">
        <f t="shared" si="352"/>
        <v>0</v>
      </c>
    </row>
    <row r="449" spans="2:65" x14ac:dyDescent="0.25">
      <c r="B449" t="str">
        <f t="shared" si="350"/>
        <v>COSTI D'IMPIANTO E AMPLIAMENTO</v>
      </c>
      <c r="C449" s="58">
        <f t="shared" si="350"/>
        <v>0.5</v>
      </c>
      <c r="F449" s="27"/>
      <c r="G449" s="27"/>
      <c r="H449" s="27"/>
      <c r="I449" s="27"/>
      <c r="J449" s="27"/>
      <c r="K449" s="27"/>
      <c r="L449" s="27"/>
      <c r="M449" s="27"/>
      <c r="N449" s="27"/>
      <c r="O449" s="27"/>
      <c r="P449" s="27"/>
      <c r="Q449" s="27"/>
      <c r="R449" s="27"/>
      <c r="S449" s="27"/>
      <c r="T449" s="27"/>
      <c r="U449" s="27"/>
      <c r="V449" s="27"/>
      <c r="W449" s="27"/>
      <c r="X449" s="27"/>
      <c r="Y449" s="27"/>
      <c r="Z449" s="27"/>
      <c r="AA449" s="27"/>
      <c r="AB449" s="27"/>
      <c r="AC449" s="27"/>
      <c r="AD449" s="27"/>
      <c r="AE449" s="27"/>
      <c r="AF449" s="27"/>
      <c r="AG449" s="27">
        <f>+IF(AF456=$AG$8,0,1)*(SUM($AG$8)*$C449)/12</f>
        <v>0</v>
      </c>
      <c r="AH449" s="27">
        <f t="shared" ref="AH449:BM449" si="353">+IF(AG456=$AG$8,0,1)*(SUM($AG$8)*$C449)/12</f>
        <v>0</v>
      </c>
      <c r="AI449" s="27">
        <f t="shared" si="353"/>
        <v>0</v>
      </c>
      <c r="AJ449" s="27">
        <f t="shared" si="353"/>
        <v>0</v>
      </c>
      <c r="AK449" s="27">
        <f t="shared" si="353"/>
        <v>0</v>
      </c>
      <c r="AL449" s="27">
        <f t="shared" si="353"/>
        <v>0</v>
      </c>
      <c r="AM449" s="27">
        <f t="shared" si="353"/>
        <v>0</v>
      </c>
      <c r="AN449" s="27">
        <f t="shared" si="353"/>
        <v>0</v>
      </c>
      <c r="AO449" s="27">
        <f t="shared" si="353"/>
        <v>0</v>
      </c>
      <c r="AP449" s="27">
        <f t="shared" si="353"/>
        <v>0</v>
      </c>
      <c r="AQ449" s="27">
        <f t="shared" si="353"/>
        <v>0</v>
      </c>
      <c r="AR449" s="27">
        <f t="shared" si="353"/>
        <v>0</v>
      </c>
      <c r="AS449" s="27">
        <f t="shared" si="353"/>
        <v>0</v>
      </c>
      <c r="AT449" s="27">
        <f t="shared" si="353"/>
        <v>0</v>
      </c>
      <c r="AU449" s="27">
        <f t="shared" si="353"/>
        <v>0</v>
      </c>
      <c r="AV449" s="27">
        <f t="shared" si="353"/>
        <v>0</v>
      </c>
      <c r="AW449" s="27">
        <f t="shared" si="353"/>
        <v>0</v>
      </c>
      <c r="AX449" s="27">
        <f t="shared" si="353"/>
        <v>0</v>
      </c>
      <c r="AY449" s="27">
        <f t="shared" si="353"/>
        <v>0</v>
      </c>
      <c r="AZ449" s="27">
        <f t="shared" si="353"/>
        <v>0</v>
      </c>
      <c r="BA449" s="27">
        <f t="shared" si="353"/>
        <v>0</v>
      </c>
      <c r="BB449" s="27">
        <f t="shared" si="353"/>
        <v>0</v>
      </c>
      <c r="BC449" s="27">
        <f t="shared" si="353"/>
        <v>0</v>
      </c>
      <c r="BD449" s="27">
        <f t="shared" si="353"/>
        <v>0</v>
      </c>
      <c r="BE449" s="27">
        <f t="shared" si="353"/>
        <v>0</v>
      </c>
      <c r="BF449" s="27">
        <f t="shared" si="353"/>
        <v>0</v>
      </c>
      <c r="BG449" s="27">
        <f t="shared" si="353"/>
        <v>0</v>
      </c>
      <c r="BH449" s="27">
        <f t="shared" si="353"/>
        <v>0</v>
      </c>
      <c r="BI449" s="27">
        <f t="shared" si="353"/>
        <v>0</v>
      </c>
      <c r="BJ449" s="27">
        <f t="shared" si="353"/>
        <v>0</v>
      </c>
      <c r="BK449" s="27">
        <f t="shared" si="353"/>
        <v>0</v>
      </c>
      <c r="BL449" s="27">
        <f t="shared" si="353"/>
        <v>0</v>
      </c>
      <c r="BM449" s="27">
        <f t="shared" si="353"/>
        <v>0</v>
      </c>
    </row>
    <row r="450" spans="2:65" x14ac:dyDescent="0.25">
      <c r="B450" t="str">
        <f t="shared" si="350"/>
        <v>FEE D'INGRESSO</v>
      </c>
      <c r="C450" s="58">
        <f t="shared" si="350"/>
        <v>0.2</v>
      </c>
      <c r="F450" s="27"/>
      <c r="G450" s="27"/>
      <c r="H450" s="27"/>
      <c r="I450" s="27"/>
      <c r="J450" s="27"/>
      <c r="K450" s="27"/>
      <c r="L450" s="27"/>
      <c r="M450" s="27"/>
      <c r="N450" s="27"/>
      <c r="O450" s="27"/>
      <c r="P450" s="27"/>
      <c r="Q450" s="27"/>
      <c r="R450" s="27"/>
      <c r="S450" s="27"/>
      <c r="T450" s="27"/>
      <c r="U450" s="27"/>
      <c r="V450" s="27"/>
      <c r="W450" s="27"/>
      <c r="X450" s="27"/>
      <c r="Y450" s="27"/>
      <c r="Z450" s="27"/>
      <c r="AA450" s="27"/>
      <c r="AB450" s="27"/>
      <c r="AC450" s="27"/>
      <c r="AD450" s="27"/>
      <c r="AE450" s="27"/>
      <c r="AF450" s="27"/>
      <c r="AG450" s="27">
        <f>+IF(AF457=$AG$9,0,1)*(SUM($AG$9)*$C450)/12</f>
        <v>0</v>
      </c>
      <c r="AH450" s="27">
        <f t="shared" ref="AH450:BM450" si="354">+IF(AG457=$AG$9,0,1)*(SUM($AG$9)*$C450)/12</f>
        <v>0</v>
      </c>
      <c r="AI450" s="27">
        <f t="shared" si="354"/>
        <v>0</v>
      </c>
      <c r="AJ450" s="27">
        <f t="shared" si="354"/>
        <v>0</v>
      </c>
      <c r="AK450" s="27">
        <f t="shared" si="354"/>
        <v>0</v>
      </c>
      <c r="AL450" s="27">
        <f t="shared" si="354"/>
        <v>0</v>
      </c>
      <c r="AM450" s="27">
        <f t="shared" si="354"/>
        <v>0</v>
      </c>
      <c r="AN450" s="27">
        <f t="shared" si="354"/>
        <v>0</v>
      </c>
      <c r="AO450" s="27">
        <f t="shared" si="354"/>
        <v>0</v>
      </c>
      <c r="AP450" s="27">
        <f t="shared" si="354"/>
        <v>0</v>
      </c>
      <c r="AQ450" s="27">
        <f t="shared" si="354"/>
        <v>0</v>
      </c>
      <c r="AR450" s="27">
        <f t="shared" si="354"/>
        <v>0</v>
      </c>
      <c r="AS450" s="27">
        <f t="shared" si="354"/>
        <v>0</v>
      </c>
      <c r="AT450" s="27">
        <f t="shared" si="354"/>
        <v>0</v>
      </c>
      <c r="AU450" s="27">
        <f t="shared" si="354"/>
        <v>0</v>
      </c>
      <c r="AV450" s="27">
        <f t="shared" si="354"/>
        <v>0</v>
      </c>
      <c r="AW450" s="27">
        <f t="shared" si="354"/>
        <v>0</v>
      </c>
      <c r="AX450" s="27">
        <f t="shared" si="354"/>
        <v>0</v>
      </c>
      <c r="AY450" s="27">
        <f t="shared" si="354"/>
        <v>0</v>
      </c>
      <c r="AZ450" s="27">
        <f t="shared" si="354"/>
        <v>0</v>
      </c>
      <c r="BA450" s="27">
        <f t="shared" si="354"/>
        <v>0</v>
      </c>
      <c r="BB450" s="27">
        <f t="shared" si="354"/>
        <v>0</v>
      </c>
      <c r="BC450" s="27">
        <f t="shared" si="354"/>
        <v>0</v>
      </c>
      <c r="BD450" s="27">
        <f t="shared" si="354"/>
        <v>0</v>
      </c>
      <c r="BE450" s="27">
        <f t="shared" si="354"/>
        <v>0</v>
      </c>
      <c r="BF450" s="27">
        <f t="shared" si="354"/>
        <v>0</v>
      </c>
      <c r="BG450" s="27">
        <f t="shared" si="354"/>
        <v>0</v>
      </c>
      <c r="BH450" s="27">
        <f t="shared" si="354"/>
        <v>0</v>
      </c>
      <c r="BI450" s="27">
        <f t="shared" si="354"/>
        <v>0</v>
      </c>
      <c r="BJ450" s="27">
        <f t="shared" si="354"/>
        <v>0</v>
      </c>
      <c r="BK450" s="27">
        <f t="shared" si="354"/>
        <v>0</v>
      </c>
      <c r="BL450" s="27">
        <f t="shared" si="354"/>
        <v>0</v>
      </c>
      <c r="BM450" s="27">
        <f t="shared" si="354"/>
        <v>0</v>
      </c>
    </row>
    <row r="451" spans="2:65" x14ac:dyDescent="0.25">
      <c r="B451" t="str">
        <f t="shared" si="350"/>
        <v>ALTRE IMM.NI IMMATERIALI</v>
      </c>
      <c r="C451" s="58">
        <f t="shared" si="350"/>
        <v>0.25</v>
      </c>
      <c r="F451" s="27"/>
      <c r="G451" s="27"/>
      <c r="H451" s="27"/>
      <c r="I451" s="27"/>
      <c r="J451" s="27"/>
      <c r="K451" s="27"/>
      <c r="L451" s="27"/>
      <c r="M451" s="27"/>
      <c r="N451" s="27"/>
      <c r="O451" s="27"/>
      <c r="P451" s="27"/>
      <c r="Q451" s="27"/>
      <c r="R451" s="27"/>
      <c r="S451" s="27"/>
      <c r="T451" s="27"/>
      <c r="U451" s="27"/>
      <c r="V451" s="27"/>
      <c r="W451" s="27"/>
      <c r="X451" s="27"/>
      <c r="Y451" s="27"/>
      <c r="Z451" s="27"/>
      <c r="AA451" s="27"/>
      <c r="AB451" s="27"/>
      <c r="AC451" s="27"/>
      <c r="AD451" s="27"/>
      <c r="AE451" s="27"/>
      <c r="AF451" s="27"/>
      <c r="AG451" s="27">
        <f>+IF(AF458=$AG$10,0,1)*(SUM($AG$10)*$C451)/12</f>
        <v>0</v>
      </c>
      <c r="AH451" s="27">
        <f t="shared" ref="AH451:BM451" si="355">+IF(AG458=$AG$10,0,1)*(SUM($AG$10)*$C451)/12</f>
        <v>0</v>
      </c>
      <c r="AI451" s="27">
        <f t="shared" si="355"/>
        <v>0</v>
      </c>
      <c r="AJ451" s="27">
        <f t="shared" si="355"/>
        <v>0</v>
      </c>
      <c r="AK451" s="27">
        <f t="shared" si="355"/>
        <v>0</v>
      </c>
      <c r="AL451" s="27">
        <f t="shared" si="355"/>
        <v>0</v>
      </c>
      <c r="AM451" s="27">
        <f t="shared" si="355"/>
        <v>0</v>
      </c>
      <c r="AN451" s="27">
        <f t="shared" si="355"/>
        <v>0</v>
      </c>
      <c r="AO451" s="27">
        <f t="shared" si="355"/>
        <v>0</v>
      </c>
      <c r="AP451" s="27">
        <f t="shared" si="355"/>
        <v>0</v>
      </c>
      <c r="AQ451" s="27">
        <f t="shared" si="355"/>
        <v>0</v>
      </c>
      <c r="AR451" s="27">
        <f t="shared" si="355"/>
        <v>0</v>
      </c>
      <c r="AS451" s="27">
        <f t="shared" si="355"/>
        <v>0</v>
      </c>
      <c r="AT451" s="27">
        <f t="shared" si="355"/>
        <v>0</v>
      </c>
      <c r="AU451" s="27">
        <f t="shared" si="355"/>
        <v>0</v>
      </c>
      <c r="AV451" s="27">
        <f t="shared" si="355"/>
        <v>0</v>
      </c>
      <c r="AW451" s="27">
        <f t="shared" si="355"/>
        <v>0</v>
      </c>
      <c r="AX451" s="27">
        <f t="shared" si="355"/>
        <v>0</v>
      </c>
      <c r="AY451" s="27">
        <f t="shared" si="355"/>
        <v>0</v>
      </c>
      <c r="AZ451" s="27">
        <f t="shared" si="355"/>
        <v>0</v>
      </c>
      <c r="BA451" s="27">
        <f t="shared" si="355"/>
        <v>0</v>
      </c>
      <c r="BB451" s="27">
        <f t="shared" si="355"/>
        <v>0</v>
      </c>
      <c r="BC451" s="27">
        <f t="shared" si="355"/>
        <v>0</v>
      </c>
      <c r="BD451" s="27">
        <f t="shared" si="355"/>
        <v>0</v>
      </c>
      <c r="BE451" s="27">
        <f t="shared" si="355"/>
        <v>0</v>
      </c>
      <c r="BF451" s="27">
        <f t="shared" si="355"/>
        <v>0</v>
      </c>
      <c r="BG451" s="27">
        <f t="shared" si="355"/>
        <v>0</v>
      </c>
      <c r="BH451" s="27">
        <f t="shared" si="355"/>
        <v>0</v>
      </c>
      <c r="BI451" s="27">
        <f t="shared" si="355"/>
        <v>0</v>
      </c>
      <c r="BJ451" s="27">
        <f t="shared" si="355"/>
        <v>0</v>
      </c>
      <c r="BK451" s="27">
        <f t="shared" si="355"/>
        <v>0</v>
      </c>
      <c r="BL451" s="27">
        <f t="shared" si="355"/>
        <v>0</v>
      </c>
      <c r="BM451" s="27">
        <f t="shared" si="355"/>
        <v>0</v>
      </c>
    </row>
    <row r="452" spans="2:65" ht="30" x14ac:dyDescent="0.25">
      <c r="C452" s="57"/>
      <c r="F452" s="57" t="s">
        <v>161</v>
      </c>
      <c r="G452" s="57" t="s">
        <v>161</v>
      </c>
      <c r="H452" s="57" t="s">
        <v>161</v>
      </c>
      <c r="I452" s="57" t="s">
        <v>161</v>
      </c>
      <c r="J452" s="57" t="s">
        <v>161</v>
      </c>
      <c r="K452" s="57" t="s">
        <v>161</v>
      </c>
      <c r="L452" s="57" t="s">
        <v>161</v>
      </c>
      <c r="M452" s="57" t="s">
        <v>161</v>
      </c>
      <c r="N452" s="57" t="s">
        <v>161</v>
      </c>
      <c r="O452" s="57" t="s">
        <v>161</v>
      </c>
      <c r="P452" s="57" t="s">
        <v>161</v>
      </c>
      <c r="Q452" s="57" t="s">
        <v>161</v>
      </c>
      <c r="R452" s="57" t="s">
        <v>161</v>
      </c>
      <c r="S452" s="57" t="s">
        <v>161</v>
      </c>
      <c r="T452" s="57" t="s">
        <v>161</v>
      </c>
      <c r="U452" s="57" t="s">
        <v>161</v>
      </c>
      <c r="V452" s="57" t="s">
        <v>161</v>
      </c>
      <c r="W452" s="57" t="s">
        <v>161</v>
      </c>
      <c r="X452" s="57" t="s">
        <v>161</v>
      </c>
      <c r="Y452" s="57" t="s">
        <v>161</v>
      </c>
      <c r="Z452" s="57" t="s">
        <v>161</v>
      </c>
      <c r="AA452" s="57" t="s">
        <v>161</v>
      </c>
      <c r="AB452" s="57" t="s">
        <v>161</v>
      </c>
      <c r="AC452" s="57" t="s">
        <v>161</v>
      </c>
      <c r="AD452" s="57" t="s">
        <v>161</v>
      </c>
      <c r="AE452" s="57" t="s">
        <v>161</v>
      </c>
      <c r="AF452" s="57" t="s">
        <v>161</v>
      </c>
      <c r="AG452" s="57" t="s">
        <v>161</v>
      </c>
      <c r="AH452" s="57" t="s">
        <v>161</v>
      </c>
      <c r="AI452" s="57" t="s">
        <v>161</v>
      </c>
      <c r="AJ452" s="57" t="s">
        <v>161</v>
      </c>
      <c r="AK452" s="57" t="s">
        <v>161</v>
      </c>
      <c r="AL452" s="57" t="s">
        <v>161</v>
      </c>
      <c r="AM452" s="57" t="s">
        <v>161</v>
      </c>
      <c r="AN452" s="57" t="s">
        <v>161</v>
      </c>
      <c r="AO452" s="57" t="s">
        <v>161</v>
      </c>
      <c r="AP452" s="57" t="s">
        <v>161</v>
      </c>
      <c r="AQ452" s="57" t="s">
        <v>161</v>
      </c>
      <c r="AR452" s="57" t="s">
        <v>161</v>
      </c>
      <c r="AS452" s="57" t="s">
        <v>161</v>
      </c>
      <c r="AT452" s="57" t="s">
        <v>161</v>
      </c>
      <c r="AU452" s="57" t="s">
        <v>161</v>
      </c>
      <c r="AV452" s="57" t="s">
        <v>161</v>
      </c>
      <c r="AW452" s="57" t="s">
        <v>161</v>
      </c>
      <c r="AX452" s="57" t="s">
        <v>161</v>
      </c>
      <c r="AY452" s="57" t="s">
        <v>161</v>
      </c>
      <c r="AZ452" s="57" t="s">
        <v>161</v>
      </c>
      <c r="BA452" s="57" t="s">
        <v>161</v>
      </c>
      <c r="BB452" s="57" t="s">
        <v>161</v>
      </c>
      <c r="BC452" s="57" t="s">
        <v>161</v>
      </c>
      <c r="BD452" s="57" t="s">
        <v>161</v>
      </c>
      <c r="BE452" s="57" t="s">
        <v>161</v>
      </c>
      <c r="BF452" s="57" t="s">
        <v>161</v>
      </c>
      <c r="BG452" s="57" t="s">
        <v>161</v>
      </c>
      <c r="BH452" s="57" t="s">
        <v>161</v>
      </c>
      <c r="BI452" s="57" t="s">
        <v>161</v>
      </c>
      <c r="BJ452" s="57" t="s">
        <v>161</v>
      </c>
      <c r="BK452" s="57" t="s">
        <v>161</v>
      </c>
      <c r="BL452" s="57" t="s">
        <v>161</v>
      </c>
      <c r="BM452" s="57" t="s">
        <v>161</v>
      </c>
    </row>
    <row r="453" spans="2:65" x14ac:dyDescent="0.25">
      <c r="B453" t="str">
        <f>+B446</f>
        <v>FABBRICATI</v>
      </c>
      <c r="C453" s="58"/>
      <c r="F453" s="27"/>
      <c r="G453" s="27"/>
      <c r="H453" s="27"/>
      <c r="I453" s="27"/>
      <c r="J453" s="27"/>
      <c r="K453" s="27"/>
      <c r="L453" s="27"/>
      <c r="M453" s="27"/>
      <c r="N453" s="27"/>
      <c r="O453" s="27"/>
      <c r="P453" s="27"/>
      <c r="Q453" s="27"/>
      <c r="R453" s="27"/>
      <c r="S453" s="27"/>
      <c r="T453" s="27"/>
      <c r="U453" s="27"/>
      <c r="V453" s="27"/>
      <c r="W453" s="27"/>
      <c r="X453" s="27"/>
      <c r="Y453" s="27"/>
      <c r="Z453" s="27"/>
      <c r="AA453" s="27"/>
      <c r="AB453" s="27"/>
      <c r="AC453" s="27"/>
      <c r="AD453" s="27"/>
      <c r="AE453" s="27"/>
      <c r="AF453" s="27"/>
      <c r="AG453" s="27">
        <f t="shared" ref="AG453:BM458" si="356">+AF453+AG446</f>
        <v>0</v>
      </c>
      <c r="AH453" s="27">
        <f t="shared" si="356"/>
        <v>0</v>
      </c>
      <c r="AI453" s="27">
        <f t="shared" si="356"/>
        <v>0</v>
      </c>
      <c r="AJ453" s="27">
        <f t="shared" si="356"/>
        <v>0</v>
      </c>
      <c r="AK453" s="27">
        <f t="shared" si="356"/>
        <v>0</v>
      </c>
      <c r="AL453" s="27">
        <f t="shared" si="356"/>
        <v>0</v>
      </c>
      <c r="AM453" s="27">
        <f t="shared" si="356"/>
        <v>0</v>
      </c>
      <c r="AN453" s="27">
        <f t="shared" si="356"/>
        <v>0</v>
      </c>
      <c r="AO453" s="27">
        <f t="shared" si="356"/>
        <v>0</v>
      </c>
      <c r="AP453" s="27">
        <f t="shared" si="356"/>
        <v>0</v>
      </c>
      <c r="AQ453" s="27">
        <f t="shared" si="356"/>
        <v>0</v>
      </c>
      <c r="AR453" s="27">
        <f t="shared" si="356"/>
        <v>0</v>
      </c>
      <c r="AS453" s="27">
        <f t="shared" si="356"/>
        <v>0</v>
      </c>
      <c r="AT453" s="27">
        <f t="shared" si="356"/>
        <v>0</v>
      </c>
      <c r="AU453" s="27">
        <f t="shared" si="356"/>
        <v>0</v>
      </c>
      <c r="AV453" s="27">
        <f t="shared" si="356"/>
        <v>0</v>
      </c>
      <c r="AW453" s="27">
        <f t="shared" si="356"/>
        <v>0</v>
      </c>
      <c r="AX453" s="27">
        <f t="shared" si="356"/>
        <v>0</v>
      </c>
      <c r="AY453" s="27">
        <f t="shared" si="356"/>
        <v>0</v>
      </c>
      <c r="AZ453" s="27">
        <f t="shared" si="356"/>
        <v>0</v>
      </c>
      <c r="BA453" s="27">
        <f t="shared" si="356"/>
        <v>0</v>
      </c>
      <c r="BB453" s="27">
        <f t="shared" si="356"/>
        <v>0</v>
      </c>
      <c r="BC453" s="27">
        <f t="shared" si="356"/>
        <v>0</v>
      </c>
      <c r="BD453" s="27">
        <f t="shared" si="356"/>
        <v>0</v>
      </c>
      <c r="BE453" s="27">
        <f t="shared" si="356"/>
        <v>0</v>
      </c>
      <c r="BF453" s="27">
        <f t="shared" si="356"/>
        <v>0</v>
      </c>
      <c r="BG453" s="27">
        <f t="shared" si="356"/>
        <v>0</v>
      </c>
      <c r="BH453" s="27">
        <f t="shared" si="356"/>
        <v>0</v>
      </c>
      <c r="BI453" s="27">
        <f t="shared" si="356"/>
        <v>0</v>
      </c>
      <c r="BJ453" s="27">
        <f t="shared" si="356"/>
        <v>0</v>
      </c>
      <c r="BK453" s="27">
        <f t="shared" si="356"/>
        <v>0</v>
      </c>
      <c r="BL453" s="27">
        <f t="shared" si="356"/>
        <v>0</v>
      </c>
      <c r="BM453" s="27">
        <f t="shared" si="356"/>
        <v>0</v>
      </c>
    </row>
    <row r="454" spans="2:65" x14ac:dyDescent="0.25">
      <c r="B454" t="str">
        <f t="shared" ref="B454:B457" si="357">+B447</f>
        <v>IMPIANTI E MACCHINARI</v>
      </c>
      <c r="C454" s="58"/>
      <c r="F454" s="27"/>
      <c r="G454" s="27"/>
      <c r="H454" s="27"/>
      <c r="I454" s="27"/>
      <c r="J454" s="27"/>
      <c r="K454" s="27"/>
      <c r="L454" s="27"/>
      <c r="M454" s="27"/>
      <c r="N454" s="27"/>
      <c r="O454" s="27"/>
      <c r="P454" s="27"/>
      <c r="Q454" s="27"/>
      <c r="R454" s="27"/>
      <c r="S454" s="27"/>
      <c r="T454" s="27"/>
      <c r="U454" s="27"/>
      <c r="V454" s="27"/>
      <c r="W454" s="27"/>
      <c r="X454" s="27"/>
      <c r="Y454" s="27"/>
      <c r="Z454" s="27"/>
      <c r="AA454" s="27"/>
      <c r="AB454" s="27"/>
      <c r="AC454" s="27"/>
      <c r="AD454" s="27"/>
      <c r="AE454" s="27"/>
      <c r="AF454" s="27"/>
      <c r="AG454" s="27">
        <f t="shared" si="356"/>
        <v>0</v>
      </c>
      <c r="AH454" s="27">
        <f t="shared" si="356"/>
        <v>0</v>
      </c>
      <c r="AI454" s="27">
        <f t="shared" si="356"/>
        <v>0</v>
      </c>
      <c r="AJ454" s="27">
        <f t="shared" si="356"/>
        <v>0</v>
      </c>
      <c r="AK454" s="27">
        <f t="shared" si="356"/>
        <v>0</v>
      </c>
      <c r="AL454" s="27">
        <f t="shared" si="356"/>
        <v>0</v>
      </c>
      <c r="AM454" s="27">
        <f t="shared" si="356"/>
        <v>0</v>
      </c>
      <c r="AN454" s="27">
        <f t="shared" si="356"/>
        <v>0</v>
      </c>
      <c r="AO454" s="27">
        <f t="shared" si="356"/>
        <v>0</v>
      </c>
      <c r="AP454" s="27">
        <f t="shared" si="356"/>
        <v>0</v>
      </c>
      <c r="AQ454" s="27">
        <f t="shared" si="356"/>
        <v>0</v>
      </c>
      <c r="AR454" s="27">
        <f t="shared" si="356"/>
        <v>0</v>
      </c>
      <c r="AS454" s="27">
        <f t="shared" si="356"/>
        <v>0</v>
      </c>
      <c r="AT454" s="27">
        <f t="shared" si="356"/>
        <v>0</v>
      </c>
      <c r="AU454" s="27">
        <f t="shared" si="356"/>
        <v>0</v>
      </c>
      <c r="AV454" s="27">
        <f t="shared" si="356"/>
        <v>0</v>
      </c>
      <c r="AW454" s="27">
        <f t="shared" si="356"/>
        <v>0</v>
      </c>
      <c r="AX454" s="27">
        <f t="shared" si="356"/>
        <v>0</v>
      </c>
      <c r="AY454" s="27">
        <f t="shared" si="356"/>
        <v>0</v>
      </c>
      <c r="AZ454" s="27">
        <f t="shared" si="356"/>
        <v>0</v>
      </c>
      <c r="BA454" s="27">
        <f t="shared" si="356"/>
        <v>0</v>
      </c>
      <c r="BB454" s="27">
        <f t="shared" si="356"/>
        <v>0</v>
      </c>
      <c r="BC454" s="27">
        <f t="shared" si="356"/>
        <v>0</v>
      </c>
      <c r="BD454" s="27">
        <f t="shared" si="356"/>
        <v>0</v>
      </c>
      <c r="BE454" s="27">
        <f t="shared" si="356"/>
        <v>0</v>
      </c>
      <c r="BF454" s="27">
        <f t="shared" si="356"/>
        <v>0</v>
      </c>
      <c r="BG454" s="27">
        <f t="shared" si="356"/>
        <v>0</v>
      </c>
      <c r="BH454" s="27">
        <f t="shared" si="356"/>
        <v>0</v>
      </c>
      <c r="BI454" s="27">
        <f t="shared" si="356"/>
        <v>0</v>
      </c>
      <c r="BJ454" s="27">
        <f t="shared" si="356"/>
        <v>0</v>
      </c>
      <c r="BK454" s="27">
        <f t="shared" si="356"/>
        <v>0</v>
      </c>
      <c r="BL454" s="27">
        <f t="shared" si="356"/>
        <v>0</v>
      </c>
      <c r="BM454" s="27">
        <f t="shared" si="356"/>
        <v>0</v>
      </c>
    </row>
    <row r="455" spans="2:65" x14ac:dyDescent="0.25">
      <c r="B455" t="str">
        <f t="shared" si="357"/>
        <v>ATTREZZATURE IND.LI E COMM.LI</v>
      </c>
      <c r="C455" s="58"/>
      <c r="F455" s="27"/>
      <c r="G455" s="27"/>
      <c r="H455" s="27"/>
      <c r="I455" s="27"/>
      <c r="J455" s="27"/>
      <c r="K455" s="27"/>
      <c r="L455" s="27"/>
      <c r="M455" s="27"/>
      <c r="N455" s="27"/>
      <c r="O455" s="27"/>
      <c r="P455" s="27"/>
      <c r="Q455" s="27"/>
      <c r="R455" s="27"/>
      <c r="S455" s="27"/>
      <c r="T455" s="27"/>
      <c r="U455" s="27"/>
      <c r="V455" s="27"/>
      <c r="W455" s="27"/>
      <c r="X455" s="27"/>
      <c r="Y455" s="27"/>
      <c r="Z455" s="27"/>
      <c r="AA455" s="27"/>
      <c r="AB455" s="27"/>
      <c r="AC455" s="27"/>
      <c r="AD455" s="27"/>
      <c r="AE455" s="27"/>
      <c r="AF455" s="27"/>
      <c r="AG455" s="27">
        <f t="shared" si="356"/>
        <v>0</v>
      </c>
      <c r="AH455" s="27">
        <f t="shared" si="356"/>
        <v>0</v>
      </c>
      <c r="AI455" s="27">
        <f t="shared" si="356"/>
        <v>0</v>
      </c>
      <c r="AJ455" s="27">
        <f t="shared" si="356"/>
        <v>0</v>
      </c>
      <c r="AK455" s="27">
        <f t="shared" si="356"/>
        <v>0</v>
      </c>
      <c r="AL455" s="27">
        <f t="shared" si="356"/>
        <v>0</v>
      </c>
      <c r="AM455" s="27">
        <f t="shared" si="356"/>
        <v>0</v>
      </c>
      <c r="AN455" s="27">
        <f t="shared" si="356"/>
        <v>0</v>
      </c>
      <c r="AO455" s="27">
        <f t="shared" si="356"/>
        <v>0</v>
      </c>
      <c r="AP455" s="27">
        <f t="shared" si="356"/>
        <v>0</v>
      </c>
      <c r="AQ455" s="27">
        <f t="shared" si="356"/>
        <v>0</v>
      </c>
      <c r="AR455" s="27">
        <f t="shared" si="356"/>
        <v>0</v>
      </c>
      <c r="AS455" s="27">
        <f t="shared" si="356"/>
        <v>0</v>
      </c>
      <c r="AT455" s="27">
        <f t="shared" si="356"/>
        <v>0</v>
      </c>
      <c r="AU455" s="27">
        <f t="shared" si="356"/>
        <v>0</v>
      </c>
      <c r="AV455" s="27">
        <f t="shared" si="356"/>
        <v>0</v>
      </c>
      <c r="AW455" s="27">
        <f t="shared" si="356"/>
        <v>0</v>
      </c>
      <c r="AX455" s="27">
        <f t="shared" si="356"/>
        <v>0</v>
      </c>
      <c r="AY455" s="27">
        <f t="shared" si="356"/>
        <v>0</v>
      </c>
      <c r="AZ455" s="27">
        <f t="shared" si="356"/>
        <v>0</v>
      </c>
      <c r="BA455" s="27">
        <f t="shared" si="356"/>
        <v>0</v>
      </c>
      <c r="BB455" s="27">
        <f t="shared" si="356"/>
        <v>0</v>
      </c>
      <c r="BC455" s="27">
        <f t="shared" si="356"/>
        <v>0</v>
      </c>
      <c r="BD455" s="27">
        <f t="shared" si="356"/>
        <v>0</v>
      </c>
      <c r="BE455" s="27">
        <f t="shared" si="356"/>
        <v>0</v>
      </c>
      <c r="BF455" s="27">
        <f t="shared" si="356"/>
        <v>0</v>
      </c>
      <c r="BG455" s="27">
        <f t="shared" si="356"/>
        <v>0</v>
      </c>
      <c r="BH455" s="27">
        <f t="shared" si="356"/>
        <v>0</v>
      </c>
      <c r="BI455" s="27">
        <f t="shared" si="356"/>
        <v>0</v>
      </c>
      <c r="BJ455" s="27">
        <f t="shared" si="356"/>
        <v>0</v>
      </c>
      <c r="BK455" s="27">
        <f t="shared" si="356"/>
        <v>0</v>
      </c>
      <c r="BL455" s="27">
        <f t="shared" si="356"/>
        <v>0</v>
      </c>
      <c r="BM455" s="27">
        <f t="shared" si="356"/>
        <v>0</v>
      </c>
    </row>
    <row r="456" spans="2:65" x14ac:dyDescent="0.25">
      <c r="B456" t="str">
        <f t="shared" si="357"/>
        <v>COSTI D'IMPIANTO E AMPLIAMENTO</v>
      </c>
      <c r="C456" s="58"/>
      <c r="F456" s="27"/>
      <c r="G456" s="27"/>
      <c r="H456" s="27"/>
      <c r="I456" s="27"/>
      <c r="J456" s="27"/>
      <c r="K456" s="27"/>
      <c r="L456" s="27"/>
      <c r="M456" s="27"/>
      <c r="N456" s="27"/>
      <c r="O456" s="27"/>
      <c r="P456" s="27"/>
      <c r="Q456" s="27"/>
      <c r="R456" s="27"/>
      <c r="S456" s="27"/>
      <c r="T456" s="27"/>
      <c r="U456" s="27"/>
      <c r="V456" s="27"/>
      <c r="W456" s="27"/>
      <c r="X456" s="27"/>
      <c r="Y456" s="27"/>
      <c r="Z456" s="27"/>
      <c r="AA456" s="27"/>
      <c r="AB456" s="27"/>
      <c r="AC456" s="27"/>
      <c r="AD456" s="27"/>
      <c r="AE456" s="27"/>
      <c r="AF456" s="27"/>
      <c r="AG456" s="27">
        <f t="shared" si="356"/>
        <v>0</v>
      </c>
      <c r="AH456" s="27">
        <f t="shared" si="356"/>
        <v>0</v>
      </c>
      <c r="AI456" s="27">
        <f t="shared" si="356"/>
        <v>0</v>
      </c>
      <c r="AJ456" s="27">
        <f t="shared" si="356"/>
        <v>0</v>
      </c>
      <c r="AK456" s="27">
        <f t="shared" si="356"/>
        <v>0</v>
      </c>
      <c r="AL456" s="27">
        <f t="shared" si="356"/>
        <v>0</v>
      </c>
      <c r="AM456" s="27">
        <f t="shared" si="356"/>
        <v>0</v>
      </c>
      <c r="AN456" s="27">
        <f t="shared" si="356"/>
        <v>0</v>
      </c>
      <c r="AO456" s="27">
        <f t="shared" si="356"/>
        <v>0</v>
      </c>
      <c r="AP456" s="27">
        <f t="shared" si="356"/>
        <v>0</v>
      </c>
      <c r="AQ456" s="27">
        <f t="shared" si="356"/>
        <v>0</v>
      </c>
      <c r="AR456" s="27">
        <f t="shared" si="356"/>
        <v>0</v>
      </c>
      <c r="AS456" s="27">
        <f t="shared" si="356"/>
        <v>0</v>
      </c>
      <c r="AT456" s="27">
        <f t="shared" si="356"/>
        <v>0</v>
      </c>
      <c r="AU456" s="27">
        <f t="shared" si="356"/>
        <v>0</v>
      </c>
      <c r="AV456" s="27">
        <f t="shared" si="356"/>
        <v>0</v>
      </c>
      <c r="AW456" s="27">
        <f t="shared" si="356"/>
        <v>0</v>
      </c>
      <c r="AX456" s="27">
        <f t="shared" si="356"/>
        <v>0</v>
      </c>
      <c r="AY456" s="27">
        <f t="shared" si="356"/>
        <v>0</v>
      </c>
      <c r="AZ456" s="27">
        <f t="shared" si="356"/>
        <v>0</v>
      </c>
      <c r="BA456" s="27">
        <f t="shared" si="356"/>
        <v>0</v>
      </c>
      <c r="BB456" s="27">
        <f t="shared" si="356"/>
        <v>0</v>
      </c>
      <c r="BC456" s="27">
        <f t="shared" si="356"/>
        <v>0</v>
      </c>
      <c r="BD456" s="27">
        <f t="shared" si="356"/>
        <v>0</v>
      </c>
      <c r="BE456" s="27">
        <f t="shared" si="356"/>
        <v>0</v>
      </c>
      <c r="BF456" s="27">
        <f t="shared" si="356"/>
        <v>0</v>
      </c>
      <c r="BG456" s="27">
        <f t="shared" si="356"/>
        <v>0</v>
      </c>
      <c r="BH456" s="27">
        <f t="shared" si="356"/>
        <v>0</v>
      </c>
      <c r="BI456" s="27">
        <f t="shared" si="356"/>
        <v>0</v>
      </c>
      <c r="BJ456" s="27">
        <f t="shared" si="356"/>
        <v>0</v>
      </c>
      <c r="BK456" s="27">
        <f t="shared" si="356"/>
        <v>0</v>
      </c>
      <c r="BL456" s="27">
        <f t="shared" si="356"/>
        <v>0</v>
      </c>
      <c r="BM456" s="27">
        <f t="shared" si="356"/>
        <v>0</v>
      </c>
    </row>
    <row r="457" spans="2:65" x14ac:dyDescent="0.25">
      <c r="B457" t="str">
        <f t="shared" si="357"/>
        <v>FEE D'INGRESSO</v>
      </c>
      <c r="C457" s="58"/>
      <c r="F457" s="27"/>
      <c r="G457" s="27"/>
      <c r="H457" s="27"/>
      <c r="I457" s="27"/>
      <c r="J457" s="27"/>
      <c r="K457" s="27"/>
      <c r="L457" s="27"/>
      <c r="M457" s="27"/>
      <c r="N457" s="27"/>
      <c r="O457" s="27"/>
      <c r="P457" s="27"/>
      <c r="Q457" s="27"/>
      <c r="R457" s="27"/>
      <c r="S457" s="27"/>
      <c r="T457" s="27"/>
      <c r="U457" s="27"/>
      <c r="V457" s="27"/>
      <c r="W457" s="27"/>
      <c r="X457" s="27"/>
      <c r="Y457" s="27"/>
      <c r="Z457" s="27"/>
      <c r="AA457" s="27"/>
      <c r="AB457" s="27"/>
      <c r="AC457" s="27"/>
      <c r="AD457" s="27"/>
      <c r="AE457" s="27"/>
      <c r="AF457" s="27"/>
      <c r="AG457" s="27">
        <f t="shared" si="356"/>
        <v>0</v>
      </c>
      <c r="AH457" s="27">
        <f t="shared" si="356"/>
        <v>0</v>
      </c>
      <c r="AI457" s="27">
        <f t="shared" si="356"/>
        <v>0</v>
      </c>
      <c r="AJ457" s="27">
        <f t="shared" si="356"/>
        <v>0</v>
      </c>
      <c r="AK457" s="27">
        <f t="shared" si="356"/>
        <v>0</v>
      </c>
      <c r="AL457" s="27">
        <f t="shared" si="356"/>
        <v>0</v>
      </c>
      <c r="AM457" s="27">
        <f t="shared" si="356"/>
        <v>0</v>
      </c>
      <c r="AN457" s="27">
        <f t="shared" si="356"/>
        <v>0</v>
      </c>
      <c r="AO457" s="27">
        <f t="shared" si="356"/>
        <v>0</v>
      </c>
      <c r="AP457" s="27">
        <f t="shared" si="356"/>
        <v>0</v>
      </c>
      <c r="AQ457" s="27">
        <f t="shared" si="356"/>
        <v>0</v>
      </c>
      <c r="AR457" s="27">
        <f t="shared" si="356"/>
        <v>0</v>
      </c>
      <c r="AS457" s="27">
        <f t="shared" si="356"/>
        <v>0</v>
      </c>
      <c r="AT457" s="27">
        <f t="shared" si="356"/>
        <v>0</v>
      </c>
      <c r="AU457" s="27">
        <f t="shared" si="356"/>
        <v>0</v>
      </c>
      <c r="AV457" s="27">
        <f t="shared" si="356"/>
        <v>0</v>
      </c>
      <c r="AW457" s="27">
        <f t="shared" si="356"/>
        <v>0</v>
      </c>
      <c r="AX457" s="27">
        <f t="shared" si="356"/>
        <v>0</v>
      </c>
      <c r="AY457" s="27">
        <f t="shared" si="356"/>
        <v>0</v>
      </c>
      <c r="AZ457" s="27">
        <f t="shared" si="356"/>
        <v>0</v>
      </c>
      <c r="BA457" s="27">
        <f t="shared" si="356"/>
        <v>0</v>
      </c>
      <c r="BB457" s="27">
        <f t="shared" si="356"/>
        <v>0</v>
      </c>
      <c r="BC457" s="27">
        <f t="shared" si="356"/>
        <v>0</v>
      </c>
      <c r="BD457" s="27">
        <f t="shared" si="356"/>
        <v>0</v>
      </c>
      <c r="BE457" s="27">
        <f t="shared" si="356"/>
        <v>0</v>
      </c>
      <c r="BF457" s="27">
        <f t="shared" si="356"/>
        <v>0</v>
      </c>
      <c r="BG457" s="27">
        <f t="shared" si="356"/>
        <v>0</v>
      </c>
      <c r="BH457" s="27">
        <f t="shared" si="356"/>
        <v>0</v>
      </c>
      <c r="BI457" s="27">
        <f t="shared" si="356"/>
        <v>0</v>
      </c>
      <c r="BJ457" s="27">
        <f t="shared" si="356"/>
        <v>0</v>
      </c>
      <c r="BK457" s="27">
        <f t="shared" si="356"/>
        <v>0</v>
      </c>
      <c r="BL457" s="27">
        <f t="shared" si="356"/>
        <v>0</v>
      </c>
      <c r="BM457" s="27">
        <f t="shared" si="356"/>
        <v>0</v>
      </c>
    </row>
    <row r="458" spans="2:65" x14ac:dyDescent="0.25">
      <c r="B458" t="str">
        <f>+B451</f>
        <v>ALTRE IMM.NI IMMATERIALI</v>
      </c>
      <c r="C458" s="58"/>
      <c r="F458" s="27"/>
      <c r="G458" s="27"/>
      <c r="H458" s="27"/>
      <c r="I458" s="27"/>
      <c r="J458" s="27"/>
      <c r="K458" s="27"/>
      <c r="L458" s="27"/>
      <c r="M458" s="27"/>
      <c r="N458" s="27"/>
      <c r="O458" s="27"/>
      <c r="P458" s="27"/>
      <c r="Q458" s="27"/>
      <c r="R458" s="27"/>
      <c r="S458" s="27"/>
      <c r="T458" s="27"/>
      <c r="U458" s="27"/>
      <c r="V458" s="27"/>
      <c r="W458" s="27"/>
      <c r="X458" s="27"/>
      <c r="Y458" s="27"/>
      <c r="Z458" s="27"/>
      <c r="AA458" s="27"/>
      <c r="AB458" s="27"/>
      <c r="AC458" s="27"/>
      <c r="AD458" s="27"/>
      <c r="AE458" s="27"/>
      <c r="AF458" s="27"/>
      <c r="AG458" s="27">
        <f t="shared" si="356"/>
        <v>0</v>
      </c>
      <c r="AH458" s="27">
        <f t="shared" si="356"/>
        <v>0</v>
      </c>
      <c r="AI458" s="27">
        <f t="shared" si="356"/>
        <v>0</v>
      </c>
      <c r="AJ458" s="27">
        <f t="shared" si="356"/>
        <v>0</v>
      </c>
      <c r="AK458" s="27">
        <f t="shared" si="356"/>
        <v>0</v>
      </c>
      <c r="AL458" s="27">
        <f t="shared" si="356"/>
        <v>0</v>
      </c>
      <c r="AM458" s="27">
        <f t="shared" si="356"/>
        <v>0</v>
      </c>
      <c r="AN458" s="27">
        <f t="shared" si="356"/>
        <v>0</v>
      </c>
      <c r="AO458" s="27">
        <f t="shared" si="356"/>
        <v>0</v>
      </c>
      <c r="AP458" s="27">
        <f t="shared" si="356"/>
        <v>0</v>
      </c>
      <c r="AQ458" s="27">
        <f t="shared" si="356"/>
        <v>0</v>
      </c>
      <c r="AR458" s="27">
        <f t="shared" si="356"/>
        <v>0</v>
      </c>
      <c r="AS458" s="27">
        <f t="shared" si="356"/>
        <v>0</v>
      </c>
      <c r="AT458" s="27">
        <f t="shared" si="356"/>
        <v>0</v>
      </c>
      <c r="AU458" s="27">
        <f t="shared" si="356"/>
        <v>0</v>
      </c>
      <c r="AV458" s="27">
        <f t="shared" si="356"/>
        <v>0</v>
      </c>
      <c r="AW458" s="27">
        <f t="shared" si="356"/>
        <v>0</v>
      </c>
      <c r="AX458" s="27">
        <f t="shared" si="356"/>
        <v>0</v>
      </c>
      <c r="AY458" s="27">
        <f t="shared" si="356"/>
        <v>0</v>
      </c>
      <c r="AZ458" s="27">
        <f t="shared" si="356"/>
        <v>0</v>
      </c>
      <c r="BA458" s="27">
        <f t="shared" si="356"/>
        <v>0</v>
      </c>
      <c r="BB458" s="27">
        <f t="shared" si="356"/>
        <v>0</v>
      </c>
      <c r="BC458" s="27">
        <f t="shared" si="356"/>
        <v>0</v>
      </c>
      <c r="BD458" s="27">
        <f t="shared" si="356"/>
        <v>0</v>
      </c>
      <c r="BE458" s="27">
        <f t="shared" si="356"/>
        <v>0</v>
      </c>
      <c r="BF458" s="27">
        <f t="shared" si="356"/>
        <v>0</v>
      </c>
      <c r="BG458" s="27">
        <f t="shared" si="356"/>
        <v>0</v>
      </c>
      <c r="BH458" s="27">
        <f t="shared" si="356"/>
        <v>0</v>
      </c>
      <c r="BI458" s="27">
        <f t="shared" si="356"/>
        <v>0</v>
      </c>
      <c r="BJ458" s="27">
        <f t="shared" si="356"/>
        <v>0</v>
      </c>
      <c r="BK458" s="27">
        <f t="shared" si="356"/>
        <v>0</v>
      </c>
      <c r="BL458" s="27">
        <f t="shared" si="356"/>
        <v>0</v>
      </c>
      <c r="BM458" s="27">
        <f t="shared" si="356"/>
        <v>0</v>
      </c>
    </row>
    <row r="460" spans="2:65" ht="30" x14ac:dyDescent="0.25">
      <c r="C460" s="57" t="s">
        <v>159</v>
      </c>
      <c r="F460" s="57" t="s">
        <v>160</v>
      </c>
      <c r="G460" s="57" t="s">
        <v>160</v>
      </c>
      <c r="H460" s="57" t="s">
        <v>160</v>
      </c>
      <c r="I460" s="57" t="s">
        <v>160</v>
      </c>
      <c r="J460" s="57" t="s">
        <v>160</v>
      </c>
      <c r="K460" s="57" t="s">
        <v>160</v>
      </c>
      <c r="L460" s="57" t="s">
        <v>160</v>
      </c>
      <c r="M460" s="57" t="s">
        <v>160</v>
      </c>
      <c r="N460" s="57" t="s">
        <v>160</v>
      </c>
      <c r="O460" s="57" t="s">
        <v>160</v>
      </c>
      <c r="P460" s="57" t="s">
        <v>160</v>
      </c>
      <c r="Q460" s="57" t="s">
        <v>160</v>
      </c>
      <c r="R460" s="57" t="s">
        <v>160</v>
      </c>
      <c r="S460" s="57" t="s">
        <v>160</v>
      </c>
      <c r="T460" s="57" t="s">
        <v>160</v>
      </c>
      <c r="U460" s="57" t="s">
        <v>160</v>
      </c>
      <c r="V460" s="57" t="s">
        <v>160</v>
      </c>
      <c r="W460" s="57" t="s">
        <v>160</v>
      </c>
      <c r="X460" s="57" t="s">
        <v>160</v>
      </c>
      <c r="Y460" s="57" t="s">
        <v>160</v>
      </c>
      <c r="Z460" s="57" t="s">
        <v>160</v>
      </c>
      <c r="AA460" s="57" t="s">
        <v>160</v>
      </c>
      <c r="AB460" s="57" t="s">
        <v>160</v>
      </c>
      <c r="AC460" s="57" t="s">
        <v>160</v>
      </c>
      <c r="AD460" s="57" t="s">
        <v>160</v>
      </c>
      <c r="AE460" s="57" t="s">
        <v>160</v>
      </c>
      <c r="AF460" s="57" t="s">
        <v>160</v>
      </c>
      <c r="AG460" s="57" t="s">
        <v>160</v>
      </c>
      <c r="AH460" s="57" t="s">
        <v>160</v>
      </c>
      <c r="AI460" s="57" t="s">
        <v>160</v>
      </c>
      <c r="AJ460" s="57" t="s">
        <v>160</v>
      </c>
      <c r="AK460" s="57" t="s">
        <v>160</v>
      </c>
      <c r="AL460" s="57" t="s">
        <v>160</v>
      </c>
      <c r="AM460" s="57" t="s">
        <v>160</v>
      </c>
      <c r="AN460" s="57" t="s">
        <v>160</v>
      </c>
      <c r="AO460" s="57" t="s">
        <v>160</v>
      </c>
      <c r="AP460" s="57" t="s">
        <v>160</v>
      </c>
      <c r="AQ460" s="57" t="s">
        <v>160</v>
      </c>
      <c r="AR460" s="57" t="s">
        <v>160</v>
      </c>
      <c r="AS460" s="57" t="s">
        <v>160</v>
      </c>
      <c r="AT460" s="57" t="s">
        <v>160</v>
      </c>
      <c r="AU460" s="57" t="s">
        <v>160</v>
      </c>
      <c r="AV460" s="57" t="s">
        <v>160</v>
      </c>
      <c r="AW460" s="57" t="s">
        <v>160</v>
      </c>
      <c r="AX460" s="57" t="s">
        <v>160</v>
      </c>
      <c r="AY460" s="57" t="s">
        <v>160</v>
      </c>
      <c r="AZ460" s="57" t="s">
        <v>160</v>
      </c>
      <c r="BA460" s="57" t="s">
        <v>160</v>
      </c>
      <c r="BB460" s="57" t="s">
        <v>160</v>
      </c>
      <c r="BC460" s="57" t="s">
        <v>160</v>
      </c>
      <c r="BD460" s="57" t="s">
        <v>160</v>
      </c>
      <c r="BE460" s="57" t="s">
        <v>160</v>
      </c>
      <c r="BF460" s="57" t="s">
        <v>160</v>
      </c>
      <c r="BG460" s="57" t="s">
        <v>160</v>
      </c>
      <c r="BH460" s="57" t="s">
        <v>160</v>
      </c>
      <c r="BI460" s="57" t="s">
        <v>160</v>
      </c>
      <c r="BJ460" s="57" t="s">
        <v>160</v>
      </c>
      <c r="BK460" s="57" t="s">
        <v>160</v>
      </c>
      <c r="BL460" s="57" t="s">
        <v>160</v>
      </c>
      <c r="BM460" s="57" t="s">
        <v>160</v>
      </c>
    </row>
    <row r="461" spans="2:65" x14ac:dyDescent="0.25">
      <c r="B461" t="str">
        <f>+B446</f>
        <v>FABBRICATI</v>
      </c>
      <c r="C461" s="58">
        <f>+C446</f>
        <v>0.25</v>
      </c>
      <c r="F461" s="27"/>
      <c r="G461" s="27"/>
      <c r="H461" s="27"/>
      <c r="I461" s="27"/>
      <c r="J461" s="27"/>
      <c r="K461" s="27"/>
      <c r="L461" s="27"/>
      <c r="M461" s="27"/>
      <c r="N461" s="27"/>
      <c r="O461" s="27"/>
      <c r="P461" s="27"/>
      <c r="Q461" s="27"/>
      <c r="R461" s="27"/>
      <c r="S461" s="27"/>
      <c r="T461" s="27"/>
      <c r="U461" s="27"/>
      <c r="V461" s="27"/>
      <c r="W461" s="27"/>
      <c r="X461" s="27"/>
      <c r="Y461" s="27"/>
      <c r="Z461" s="27"/>
      <c r="AA461" s="27"/>
      <c r="AB461" s="27"/>
      <c r="AC461" s="27"/>
      <c r="AD461" s="27"/>
      <c r="AE461" s="27"/>
      <c r="AF461" s="27"/>
      <c r="AG461" s="27"/>
      <c r="AH461" s="27">
        <f>+IF(AG468=$AH$5,0,1)*(SUM($AH$5)*$C461)/12</f>
        <v>0</v>
      </c>
      <c r="AI461" s="27">
        <f t="shared" ref="AI461:BM461" si="358">+IF(AH468=$AH$5,0,1)*(SUM($AH$5)*$C461)/12</f>
        <v>0</v>
      </c>
      <c r="AJ461" s="27">
        <f t="shared" si="358"/>
        <v>0</v>
      </c>
      <c r="AK461" s="27">
        <f t="shared" si="358"/>
        <v>0</v>
      </c>
      <c r="AL461" s="27">
        <f t="shared" si="358"/>
        <v>0</v>
      </c>
      <c r="AM461" s="27">
        <f t="shared" si="358"/>
        <v>0</v>
      </c>
      <c r="AN461" s="27">
        <f t="shared" si="358"/>
        <v>0</v>
      </c>
      <c r="AO461" s="27">
        <f t="shared" si="358"/>
        <v>0</v>
      </c>
      <c r="AP461" s="27">
        <f t="shared" si="358"/>
        <v>0</v>
      </c>
      <c r="AQ461" s="27">
        <f t="shared" si="358"/>
        <v>0</v>
      </c>
      <c r="AR461" s="27">
        <f t="shared" si="358"/>
        <v>0</v>
      </c>
      <c r="AS461" s="27">
        <f t="shared" si="358"/>
        <v>0</v>
      </c>
      <c r="AT461" s="27">
        <f t="shared" si="358"/>
        <v>0</v>
      </c>
      <c r="AU461" s="27">
        <f t="shared" si="358"/>
        <v>0</v>
      </c>
      <c r="AV461" s="27">
        <f t="shared" si="358"/>
        <v>0</v>
      </c>
      <c r="AW461" s="27">
        <f t="shared" si="358"/>
        <v>0</v>
      </c>
      <c r="AX461" s="27">
        <f t="shared" si="358"/>
        <v>0</v>
      </c>
      <c r="AY461" s="27">
        <f t="shared" si="358"/>
        <v>0</v>
      </c>
      <c r="AZ461" s="27">
        <f t="shared" si="358"/>
        <v>0</v>
      </c>
      <c r="BA461" s="27">
        <f t="shared" si="358"/>
        <v>0</v>
      </c>
      <c r="BB461" s="27">
        <f t="shared" si="358"/>
        <v>0</v>
      </c>
      <c r="BC461" s="27">
        <f t="shared" si="358"/>
        <v>0</v>
      </c>
      <c r="BD461" s="27">
        <f t="shared" si="358"/>
        <v>0</v>
      </c>
      <c r="BE461" s="27">
        <f t="shared" si="358"/>
        <v>0</v>
      </c>
      <c r="BF461" s="27">
        <f t="shared" si="358"/>
        <v>0</v>
      </c>
      <c r="BG461" s="27">
        <f t="shared" si="358"/>
        <v>0</v>
      </c>
      <c r="BH461" s="27">
        <f t="shared" si="358"/>
        <v>0</v>
      </c>
      <c r="BI461" s="27">
        <f t="shared" si="358"/>
        <v>0</v>
      </c>
      <c r="BJ461" s="27">
        <f t="shared" si="358"/>
        <v>0</v>
      </c>
      <c r="BK461" s="27">
        <f t="shared" si="358"/>
        <v>0</v>
      </c>
      <c r="BL461" s="27">
        <f t="shared" si="358"/>
        <v>0</v>
      </c>
      <c r="BM461" s="27">
        <f t="shared" si="358"/>
        <v>0</v>
      </c>
    </row>
    <row r="462" spans="2:65" x14ac:dyDescent="0.25">
      <c r="B462" t="str">
        <f t="shared" ref="B462:C466" si="359">+B447</f>
        <v>IMPIANTI E MACCHINARI</v>
      </c>
      <c r="C462" s="58">
        <f t="shared" si="359"/>
        <v>0.1</v>
      </c>
      <c r="F462" s="27"/>
      <c r="G462" s="27"/>
      <c r="H462" s="27"/>
      <c r="I462" s="27"/>
      <c r="J462" s="27"/>
      <c r="K462" s="27"/>
      <c r="L462" s="27"/>
      <c r="M462" s="27"/>
      <c r="N462" s="27"/>
      <c r="O462" s="27"/>
      <c r="P462" s="27"/>
      <c r="Q462" s="27"/>
      <c r="R462" s="27"/>
      <c r="S462" s="27"/>
      <c r="T462" s="27"/>
      <c r="U462" s="27"/>
      <c r="V462" s="27"/>
      <c r="W462" s="27"/>
      <c r="X462" s="27"/>
      <c r="Y462" s="27"/>
      <c r="Z462" s="27"/>
      <c r="AA462" s="27"/>
      <c r="AB462" s="27"/>
      <c r="AC462" s="27"/>
      <c r="AD462" s="27"/>
      <c r="AE462" s="27"/>
      <c r="AF462" s="27"/>
      <c r="AG462" s="27"/>
      <c r="AH462" s="27">
        <f>+IF(AG469=$AH$6,0,1)*(SUM($AH$6)*$C462)/12</f>
        <v>0</v>
      </c>
      <c r="AI462" s="27">
        <f t="shared" ref="AI462:BM462" si="360">+IF(AH469=$AH$6,0,1)*(SUM($AH$6)*$C462)/12</f>
        <v>0</v>
      </c>
      <c r="AJ462" s="27">
        <f t="shared" si="360"/>
        <v>0</v>
      </c>
      <c r="AK462" s="27">
        <f t="shared" si="360"/>
        <v>0</v>
      </c>
      <c r="AL462" s="27">
        <f t="shared" si="360"/>
        <v>0</v>
      </c>
      <c r="AM462" s="27">
        <f t="shared" si="360"/>
        <v>0</v>
      </c>
      <c r="AN462" s="27">
        <f t="shared" si="360"/>
        <v>0</v>
      </c>
      <c r="AO462" s="27">
        <f t="shared" si="360"/>
        <v>0</v>
      </c>
      <c r="AP462" s="27">
        <f t="shared" si="360"/>
        <v>0</v>
      </c>
      <c r="AQ462" s="27">
        <f t="shared" si="360"/>
        <v>0</v>
      </c>
      <c r="AR462" s="27">
        <f t="shared" si="360"/>
        <v>0</v>
      </c>
      <c r="AS462" s="27">
        <f t="shared" si="360"/>
        <v>0</v>
      </c>
      <c r="AT462" s="27">
        <f t="shared" si="360"/>
        <v>0</v>
      </c>
      <c r="AU462" s="27">
        <f t="shared" si="360"/>
        <v>0</v>
      </c>
      <c r="AV462" s="27">
        <f t="shared" si="360"/>
        <v>0</v>
      </c>
      <c r="AW462" s="27">
        <f t="shared" si="360"/>
        <v>0</v>
      </c>
      <c r="AX462" s="27">
        <f t="shared" si="360"/>
        <v>0</v>
      </c>
      <c r="AY462" s="27">
        <f t="shared" si="360"/>
        <v>0</v>
      </c>
      <c r="AZ462" s="27">
        <f t="shared" si="360"/>
        <v>0</v>
      </c>
      <c r="BA462" s="27">
        <f t="shared" si="360"/>
        <v>0</v>
      </c>
      <c r="BB462" s="27">
        <f t="shared" si="360"/>
        <v>0</v>
      </c>
      <c r="BC462" s="27">
        <f t="shared" si="360"/>
        <v>0</v>
      </c>
      <c r="BD462" s="27">
        <f t="shared" si="360"/>
        <v>0</v>
      </c>
      <c r="BE462" s="27">
        <f t="shared" si="360"/>
        <v>0</v>
      </c>
      <c r="BF462" s="27">
        <f t="shared" si="360"/>
        <v>0</v>
      </c>
      <c r="BG462" s="27">
        <f t="shared" si="360"/>
        <v>0</v>
      </c>
      <c r="BH462" s="27">
        <f t="shared" si="360"/>
        <v>0</v>
      </c>
      <c r="BI462" s="27">
        <f t="shared" si="360"/>
        <v>0</v>
      </c>
      <c r="BJ462" s="27">
        <f t="shared" si="360"/>
        <v>0</v>
      </c>
      <c r="BK462" s="27">
        <f t="shared" si="360"/>
        <v>0</v>
      </c>
      <c r="BL462" s="27">
        <f t="shared" si="360"/>
        <v>0</v>
      </c>
      <c r="BM462" s="27">
        <f t="shared" si="360"/>
        <v>0</v>
      </c>
    </row>
    <row r="463" spans="2:65" x14ac:dyDescent="0.25">
      <c r="B463" t="str">
        <f t="shared" si="359"/>
        <v>ATTREZZATURE IND.LI E COMM.LI</v>
      </c>
      <c r="C463" s="58">
        <f t="shared" si="359"/>
        <v>0.2</v>
      </c>
      <c r="F463" s="27"/>
      <c r="G463" s="27"/>
      <c r="H463" s="27"/>
      <c r="I463" s="27"/>
      <c r="J463" s="27"/>
      <c r="K463" s="27"/>
      <c r="L463" s="27"/>
      <c r="M463" s="27"/>
      <c r="N463" s="27"/>
      <c r="O463" s="27"/>
      <c r="P463" s="27"/>
      <c r="Q463" s="27"/>
      <c r="R463" s="27"/>
      <c r="S463" s="27"/>
      <c r="T463" s="27"/>
      <c r="U463" s="27"/>
      <c r="V463" s="27"/>
      <c r="W463" s="27"/>
      <c r="X463" s="27"/>
      <c r="Y463" s="27"/>
      <c r="Z463" s="27"/>
      <c r="AA463" s="27"/>
      <c r="AB463" s="27"/>
      <c r="AC463" s="27"/>
      <c r="AD463" s="27"/>
      <c r="AE463" s="27"/>
      <c r="AF463" s="27"/>
      <c r="AG463" s="27"/>
      <c r="AH463" s="27">
        <f>+IF(AG470=$AH$7,0,1)*(SUM($AH$7)*$C463)/12</f>
        <v>0</v>
      </c>
      <c r="AI463" s="27">
        <f t="shared" ref="AI463:BM463" si="361">+IF(AH470=$AH$7,0,1)*(SUM($AH$7)*$C463)/12</f>
        <v>0</v>
      </c>
      <c r="AJ463" s="27">
        <f t="shared" si="361"/>
        <v>0</v>
      </c>
      <c r="AK463" s="27">
        <f t="shared" si="361"/>
        <v>0</v>
      </c>
      <c r="AL463" s="27">
        <f t="shared" si="361"/>
        <v>0</v>
      </c>
      <c r="AM463" s="27">
        <f t="shared" si="361"/>
        <v>0</v>
      </c>
      <c r="AN463" s="27">
        <f t="shared" si="361"/>
        <v>0</v>
      </c>
      <c r="AO463" s="27">
        <f t="shared" si="361"/>
        <v>0</v>
      </c>
      <c r="AP463" s="27">
        <f t="shared" si="361"/>
        <v>0</v>
      </c>
      <c r="AQ463" s="27">
        <f t="shared" si="361"/>
        <v>0</v>
      </c>
      <c r="AR463" s="27">
        <f t="shared" si="361"/>
        <v>0</v>
      </c>
      <c r="AS463" s="27">
        <f t="shared" si="361"/>
        <v>0</v>
      </c>
      <c r="AT463" s="27">
        <f t="shared" si="361"/>
        <v>0</v>
      </c>
      <c r="AU463" s="27">
        <f t="shared" si="361"/>
        <v>0</v>
      </c>
      <c r="AV463" s="27">
        <f t="shared" si="361"/>
        <v>0</v>
      </c>
      <c r="AW463" s="27">
        <f t="shared" si="361"/>
        <v>0</v>
      </c>
      <c r="AX463" s="27">
        <f t="shared" si="361"/>
        <v>0</v>
      </c>
      <c r="AY463" s="27">
        <f t="shared" si="361"/>
        <v>0</v>
      </c>
      <c r="AZ463" s="27">
        <f t="shared" si="361"/>
        <v>0</v>
      </c>
      <c r="BA463" s="27">
        <f t="shared" si="361"/>
        <v>0</v>
      </c>
      <c r="BB463" s="27">
        <f t="shared" si="361"/>
        <v>0</v>
      </c>
      <c r="BC463" s="27">
        <f t="shared" si="361"/>
        <v>0</v>
      </c>
      <c r="BD463" s="27">
        <f t="shared" si="361"/>
        <v>0</v>
      </c>
      <c r="BE463" s="27">
        <f t="shared" si="361"/>
        <v>0</v>
      </c>
      <c r="BF463" s="27">
        <f t="shared" si="361"/>
        <v>0</v>
      </c>
      <c r="BG463" s="27">
        <f t="shared" si="361"/>
        <v>0</v>
      </c>
      <c r="BH463" s="27">
        <f t="shared" si="361"/>
        <v>0</v>
      </c>
      <c r="BI463" s="27">
        <f t="shared" si="361"/>
        <v>0</v>
      </c>
      <c r="BJ463" s="27">
        <f t="shared" si="361"/>
        <v>0</v>
      </c>
      <c r="BK463" s="27">
        <f t="shared" si="361"/>
        <v>0</v>
      </c>
      <c r="BL463" s="27">
        <f t="shared" si="361"/>
        <v>0</v>
      </c>
      <c r="BM463" s="27">
        <f t="shared" si="361"/>
        <v>0</v>
      </c>
    </row>
    <row r="464" spans="2:65" x14ac:dyDescent="0.25">
      <c r="B464" t="str">
        <f t="shared" si="359"/>
        <v>COSTI D'IMPIANTO E AMPLIAMENTO</v>
      </c>
      <c r="C464" s="58">
        <f t="shared" si="359"/>
        <v>0.5</v>
      </c>
      <c r="F464" s="27"/>
      <c r="G464" s="27"/>
      <c r="H464" s="27"/>
      <c r="I464" s="27"/>
      <c r="J464" s="27"/>
      <c r="K464" s="27"/>
      <c r="L464" s="27"/>
      <c r="M464" s="27"/>
      <c r="N464" s="27"/>
      <c r="O464" s="27"/>
      <c r="P464" s="27"/>
      <c r="Q464" s="27"/>
      <c r="R464" s="27"/>
      <c r="S464" s="27"/>
      <c r="T464" s="27"/>
      <c r="U464" s="27"/>
      <c r="V464" s="27"/>
      <c r="W464" s="27"/>
      <c r="X464" s="27"/>
      <c r="Y464" s="27"/>
      <c r="Z464" s="27"/>
      <c r="AA464" s="27"/>
      <c r="AB464" s="27"/>
      <c r="AC464" s="27"/>
      <c r="AD464" s="27"/>
      <c r="AE464" s="27"/>
      <c r="AF464" s="27"/>
      <c r="AG464" s="27"/>
      <c r="AH464" s="27">
        <f>+IF(AG471=$AH$8,0,1)*(SUM($AH$8)*$C464)/12</f>
        <v>0</v>
      </c>
      <c r="AI464" s="27">
        <f t="shared" ref="AI464:BM464" si="362">+IF(AH471=$AH$8,0,1)*(SUM($AH$8)*$C464)/12</f>
        <v>0</v>
      </c>
      <c r="AJ464" s="27">
        <f t="shared" si="362"/>
        <v>0</v>
      </c>
      <c r="AK464" s="27">
        <f t="shared" si="362"/>
        <v>0</v>
      </c>
      <c r="AL464" s="27">
        <f t="shared" si="362"/>
        <v>0</v>
      </c>
      <c r="AM464" s="27">
        <f t="shared" si="362"/>
        <v>0</v>
      </c>
      <c r="AN464" s="27">
        <f t="shared" si="362"/>
        <v>0</v>
      </c>
      <c r="AO464" s="27">
        <f t="shared" si="362"/>
        <v>0</v>
      </c>
      <c r="AP464" s="27">
        <f t="shared" si="362"/>
        <v>0</v>
      </c>
      <c r="AQ464" s="27">
        <f t="shared" si="362"/>
        <v>0</v>
      </c>
      <c r="AR464" s="27">
        <f t="shared" si="362"/>
        <v>0</v>
      </c>
      <c r="AS464" s="27">
        <f t="shared" si="362"/>
        <v>0</v>
      </c>
      <c r="AT464" s="27">
        <f t="shared" si="362"/>
        <v>0</v>
      </c>
      <c r="AU464" s="27">
        <f t="shared" si="362"/>
        <v>0</v>
      </c>
      <c r="AV464" s="27">
        <f t="shared" si="362"/>
        <v>0</v>
      </c>
      <c r="AW464" s="27">
        <f t="shared" si="362"/>
        <v>0</v>
      </c>
      <c r="AX464" s="27">
        <f t="shared" si="362"/>
        <v>0</v>
      </c>
      <c r="AY464" s="27">
        <f t="shared" si="362"/>
        <v>0</v>
      </c>
      <c r="AZ464" s="27">
        <f t="shared" si="362"/>
        <v>0</v>
      </c>
      <c r="BA464" s="27">
        <f t="shared" si="362"/>
        <v>0</v>
      </c>
      <c r="BB464" s="27">
        <f t="shared" si="362"/>
        <v>0</v>
      </c>
      <c r="BC464" s="27">
        <f t="shared" si="362"/>
        <v>0</v>
      </c>
      <c r="BD464" s="27">
        <f t="shared" si="362"/>
        <v>0</v>
      </c>
      <c r="BE464" s="27">
        <f t="shared" si="362"/>
        <v>0</v>
      </c>
      <c r="BF464" s="27">
        <f t="shared" si="362"/>
        <v>0</v>
      </c>
      <c r="BG464" s="27">
        <f t="shared" si="362"/>
        <v>0</v>
      </c>
      <c r="BH464" s="27">
        <f t="shared" si="362"/>
        <v>0</v>
      </c>
      <c r="BI464" s="27">
        <f t="shared" si="362"/>
        <v>0</v>
      </c>
      <c r="BJ464" s="27">
        <f t="shared" si="362"/>
        <v>0</v>
      </c>
      <c r="BK464" s="27">
        <f t="shared" si="362"/>
        <v>0</v>
      </c>
      <c r="BL464" s="27">
        <f t="shared" si="362"/>
        <v>0</v>
      </c>
      <c r="BM464" s="27">
        <f t="shared" si="362"/>
        <v>0</v>
      </c>
    </row>
    <row r="465" spans="2:65" x14ac:dyDescent="0.25">
      <c r="B465" t="str">
        <f t="shared" si="359"/>
        <v>FEE D'INGRESSO</v>
      </c>
      <c r="C465" s="58">
        <f t="shared" si="359"/>
        <v>0.2</v>
      </c>
      <c r="F465" s="27"/>
      <c r="G465" s="27"/>
      <c r="H465" s="27"/>
      <c r="I465" s="27"/>
      <c r="J465" s="27"/>
      <c r="K465" s="27"/>
      <c r="L465" s="27"/>
      <c r="M465" s="27"/>
      <c r="N465" s="27"/>
      <c r="O465" s="27"/>
      <c r="P465" s="27"/>
      <c r="Q465" s="27"/>
      <c r="R465" s="27"/>
      <c r="S465" s="27"/>
      <c r="T465" s="27"/>
      <c r="U465" s="27"/>
      <c r="V465" s="27"/>
      <c r="W465" s="27"/>
      <c r="X465" s="27"/>
      <c r="Y465" s="27"/>
      <c r="Z465" s="27"/>
      <c r="AA465" s="27"/>
      <c r="AB465" s="27"/>
      <c r="AC465" s="27"/>
      <c r="AD465" s="27"/>
      <c r="AE465" s="27"/>
      <c r="AF465" s="27"/>
      <c r="AG465" s="27"/>
      <c r="AH465" s="27">
        <f>+IF(AG472=$AH$9,0,1)*(SUM($AH$9)*$C465)/12</f>
        <v>0</v>
      </c>
      <c r="AI465" s="27">
        <f t="shared" ref="AI465:BM465" si="363">+IF(AH472=$AH$9,0,1)*(SUM($AH$9)*$C465)/12</f>
        <v>0</v>
      </c>
      <c r="AJ465" s="27">
        <f t="shared" si="363"/>
        <v>0</v>
      </c>
      <c r="AK465" s="27">
        <f t="shared" si="363"/>
        <v>0</v>
      </c>
      <c r="AL465" s="27">
        <f t="shared" si="363"/>
        <v>0</v>
      </c>
      <c r="AM465" s="27">
        <f t="shared" si="363"/>
        <v>0</v>
      </c>
      <c r="AN465" s="27">
        <f t="shared" si="363"/>
        <v>0</v>
      </c>
      <c r="AO465" s="27">
        <f t="shared" si="363"/>
        <v>0</v>
      </c>
      <c r="AP465" s="27">
        <f t="shared" si="363"/>
        <v>0</v>
      </c>
      <c r="AQ465" s="27">
        <f t="shared" si="363"/>
        <v>0</v>
      </c>
      <c r="AR465" s="27">
        <f t="shared" si="363"/>
        <v>0</v>
      </c>
      <c r="AS465" s="27">
        <f t="shared" si="363"/>
        <v>0</v>
      </c>
      <c r="AT465" s="27">
        <f t="shared" si="363"/>
        <v>0</v>
      </c>
      <c r="AU465" s="27">
        <f t="shared" si="363"/>
        <v>0</v>
      </c>
      <c r="AV465" s="27">
        <f t="shared" si="363"/>
        <v>0</v>
      </c>
      <c r="AW465" s="27">
        <f t="shared" si="363"/>
        <v>0</v>
      </c>
      <c r="AX465" s="27">
        <f t="shared" si="363"/>
        <v>0</v>
      </c>
      <c r="AY465" s="27">
        <f t="shared" si="363"/>
        <v>0</v>
      </c>
      <c r="AZ465" s="27">
        <f t="shared" si="363"/>
        <v>0</v>
      </c>
      <c r="BA465" s="27">
        <f t="shared" si="363"/>
        <v>0</v>
      </c>
      <c r="BB465" s="27">
        <f t="shared" si="363"/>
        <v>0</v>
      </c>
      <c r="BC465" s="27">
        <f t="shared" si="363"/>
        <v>0</v>
      </c>
      <c r="BD465" s="27">
        <f t="shared" si="363"/>
        <v>0</v>
      </c>
      <c r="BE465" s="27">
        <f t="shared" si="363"/>
        <v>0</v>
      </c>
      <c r="BF465" s="27">
        <f t="shared" si="363"/>
        <v>0</v>
      </c>
      <c r="BG465" s="27">
        <f t="shared" si="363"/>
        <v>0</v>
      </c>
      <c r="BH465" s="27">
        <f t="shared" si="363"/>
        <v>0</v>
      </c>
      <c r="BI465" s="27">
        <f t="shared" si="363"/>
        <v>0</v>
      </c>
      <c r="BJ465" s="27">
        <f t="shared" si="363"/>
        <v>0</v>
      </c>
      <c r="BK465" s="27">
        <f t="shared" si="363"/>
        <v>0</v>
      </c>
      <c r="BL465" s="27">
        <f t="shared" si="363"/>
        <v>0</v>
      </c>
      <c r="BM465" s="27">
        <f t="shared" si="363"/>
        <v>0</v>
      </c>
    </row>
    <row r="466" spans="2:65" x14ac:dyDescent="0.25">
      <c r="B466" t="str">
        <f t="shared" si="359"/>
        <v>ALTRE IMM.NI IMMATERIALI</v>
      </c>
      <c r="C466" s="58">
        <f t="shared" si="359"/>
        <v>0.25</v>
      </c>
      <c r="F466" s="27"/>
      <c r="G466" s="27"/>
      <c r="H466" s="27"/>
      <c r="I466" s="27"/>
      <c r="J466" s="27"/>
      <c r="K466" s="27"/>
      <c r="L466" s="27"/>
      <c r="M466" s="27"/>
      <c r="N466" s="27"/>
      <c r="O466" s="27"/>
      <c r="P466" s="27"/>
      <c r="Q466" s="27"/>
      <c r="R466" s="27"/>
      <c r="S466" s="27"/>
      <c r="T466" s="27"/>
      <c r="U466" s="27"/>
      <c r="V466" s="27"/>
      <c r="W466" s="27"/>
      <c r="X466" s="27"/>
      <c r="Y466" s="27"/>
      <c r="Z466" s="27"/>
      <c r="AA466" s="27"/>
      <c r="AB466" s="27"/>
      <c r="AC466" s="27"/>
      <c r="AD466" s="27"/>
      <c r="AE466" s="27"/>
      <c r="AF466" s="27"/>
      <c r="AG466" s="27"/>
      <c r="AH466" s="27">
        <f>+IF(AG473=$AH$10,0,1)*(SUM($AH$10)*$C466)/12</f>
        <v>0</v>
      </c>
      <c r="AI466" s="27">
        <f t="shared" ref="AI466:BM466" si="364">+IF(AH473=$AH$10,0,1)*(SUM($AH$10)*$C466)/12</f>
        <v>0</v>
      </c>
      <c r="AJ466" s="27">
        <f t="shared" si="364"/>
        <v>0</v>
      </c>
      <c r="AK466" s="27">
        <f t="shared" si="364"/>
        <v>0</v>
      </c>
      <c r="AL466" s="27">
        <f t="shared" si="364"/>
        <v>0</v>
      </c>
      <c r="AM466" s="27">
        <f t="shared" si="364"/>
        <v>0</v>
      </c>
      <c r="AN466" s="27">
        <f t="shared" si="364"/>
        <v>0</v>
      </c>
      <c r="AO466" s="27">
        <f t="shared" si="364"/>
        <v>0</v>
      </c>
      <c r="AP466" s="27">
        <f t="shared" si="364"/>
        <v>0</v>
      </c>
      <c r="AQ466" s="27">
        <f t="shared" si="364"/>
        <v>0</v>
      </c>
      <c r="AR466" s="27">
        <f t="shared" si="364"/>
        <v>0</v>
      </c>
      <c r="AS466" s="27">
        <f t="shared" si="364"/>
        <v>0</v>
      </c>
      <c r="AT466" s="27">
        <f t="shared" si="364"/>
        <v>0</v>
      </c>
      <c r="AU466" s="27">
        <f t="shared" si="364"/>
        <v>0</v>
      </c>
      <c r="AV466" s="27">
        <f t="shared" si="364"/>
        <v>0</v>
      </c>
      <c r="AW466" s="27">
        <f t="shared" si="364"/>
        <v>0</v>
      </c>
      <c r="AX466" s="27">
        <f t="shared" si="364"/>
        <v>0</v>
      </c>
      <c r="AY466" s="27">
        <f t="shared" si="364"/>
        <v>0</v>
      </c>
      <c r="AZ466" s="27">
        <f t="shared" si="364"/>
        <v>0</v>
      </c>
      <c r="BA466" s="27">
        <f t="shared" si="364"/>
        <v>0</v>
      </c>
      <c r="BB466" s="27">
        <f t="shared" si="364"/>
        <v>0</v>
      </c>
      <c r="BC466" s="27">
        <f t="shared" si="364"/>
        <v>0</v>
      </c>
      <c r="BD466" s="27">
        <f t="shared" si="364"/>
        <v>0</v>
      </c>
      <c r="BE466" s="27">
        <f t="shared" si="364"/>
        <v>0</v>
      </c>
      <c r="BF466" s="27">
        <f t="shared" si="364"/>
        <v>0</v>
      </c>
      <c r="BG466" s="27">
        <f t="shared" si="364"/>
        <v>0</v>
      </c>
      <c r="BH466" s="27">
        <f t="shared" si="364"/>
        <v>0</v>
      </c>
      <c r="BI466" s="27">
        <f t="shared" si="364"/>
        <v>0</v>
      </c>
      <c r="BJ466" s="27">
        <f t="shared" si="364"/>
        <v>0</v>
      </c>
      <c r="BK466" s="27">
        <f t="shared" si="364"/>
        <v>0</v>
      </c>
      <c r="BL466" s="27">
        <f t="shared" si="364"/>
        <v>0</v>
      </c>
      <c r="BM466" s="27">
        <f t="shared" si="364"/>
        <v>0</v>
      </c>
    </row>
    <row r="467" spans="2:65" ht="30" x14ac:dyDescent="0.25">
      <c r="C467" s="57"/>
      <c r="F467" s="57" t="s">
        <v>161</v>
      </c>
      <c r="G467" s="57" t="s">
        <v>161</v>
      </c>
      <c r="H467" s="57" t="s">
        <v>161</v>
      </c>
      <c r="I467" s="57" t="s">
        <v>161</v>
      </c>
      <c r="J467" s="57" t="s">
        <v>161</v>
      </c>
      <c r="K467" s="57" t="s">
        <v>161</v>
      </c>
      <c r="L467" s="57" t="s">
        <v>161</v>
      </c>
      <c r="M467" s="57" t="s">
        <v>161</v>
      </c>
      <c r="N467" s="57" t="s">
        <v>161</v>
      </c>
      <c r="O467" s="57" t="s">
        <v>161</v>
      </c>
      <c r="P467" s="57" t="s">
        <v>161</v>
      </c>
      <c r="Q467" s="57" t="s">
        <v>161</v>
      </c>
      <c r="R467" s="57" t="s">
        <v>161</v>
      </c>
      <c r="S467" s="57" t="s">
        <v>161</v>
      </c>
      <c r="T467" s="57" t="s">
        <v>161</v>
      </c>
      <c r="U467" s="57" t="s">
        <v>161</v>
      </c>
      <c r="V467" s="57" t="s">
        <v>161</v>
      </c>
      <c r="W467" s="57" t="s">
        <v>161</v>
      </c>
      <c r="X467" s="57" t="s">
        <v>161</v>
      </c>
      <c r="Y467" s="57" t="s">
        <v>161</v>
      </c>
      <c r="Z467" s="57" t="s">
        <v>161</v>
      </c>
      <c r="AA467" s="57" t="s">
        <v>161</v>
      </c>
      <c r="AB467" s="57" t="s">
        <v>161</v>
      </c>
      <c r="AC467" s="57" t="s">
        <v>161</v>
      </c>
      <c r="AD467" s="57" t="s">
        <v>161</v>
      </c>
      <c r="AE467" s="57" t="s">
        <v>161</v>
      </c>
      <c r="AF467" s="57" t="s">
        <v>161</v>
      </c>
      <c r="AG467" s="57" t="s">
        <v>161</v>
      </c>
      <c r="AH467" s="57" t="s">
        <v>161</v>
      </c>
      <c r="AI467" s="57" t="s">
        <v>161</v>
      </c>
      <c r="AJ467" s="57" t="s">
        <v>161</v>
      </c>
      <c r="AK467" s="57" t="s">
        <v>161</v>
      </c>
      <c r="AL467" s="57" t="s">
        <v>161</v>
      </c>
      <c r="AM467" s="57" t="s">
        <v>161</v>
      </c>
      <c r="AN467" s="57" t="s">
        <v>161</v>
      </c>
      <c r="AO467" s="57" t="s">
        <v>161</v>
      </c>
      <c r="AP467" s="57" t="s">
        <v>161</v>
      </c>
      <c r="AQ467" s="57" t="s">
        <v>161</v>
      </c>
      <c r="AR467" s="57" t="s">
        <v>161</v>
      </c>
      <c r="AS467" s="57" t="s">
        <v>161</v>
      </c>
      <c r="AT467" s="57" t="s">
        <v>161</v>
      </c>
      <c r="AU467" s="57" t="s">
        <v>161</v>
      </c>
      <c r="AV467" s="57" t="s">
        <v>161</v>
      </c>
      <c r="AW467" s="57" t="s">
        <v>161</v>
      </c>
      <c r="AX467" s="57" t="s">
        <v>161</v>
      </c>
      <c r="AY467" s="57" t="s">
        <v>161</v>
      </c>
      <c r="AZ467" s="57" t="s">
        <v>161</v>
      </c>
      <c r="BA467" s="57" t="s">
        <v>161</v>
      </c>
      <c r="BB467" s="57" t="s">
        <v>161</v>
      </c>
      <c r="BC467" s="57" t="s">
        <v>161</v>
      </c>
      <c r="BD467" s="57" t="s">
        <v>161</v>
      </c>
      <c r="BE467" s="57" t="s">
        <v>161</v>
      </c>
      <c r="BF467" s="57" t="s">
        <v>161</v>
      </c>
      <c r="BG467" s="57" t="s">
        <v>161</v>
      </c>
      <c r="BH467" s="57" t="s">
        <v>161</v>
      </c>
      <c r="BI467" s="57" t="s">
        <v>161</v>
      </c>
      <c r="BJ467" s="57" t="s">
        <v>161</v>
      </c>
      <c r="BK467" s="57" t="s">
        <v>161</v>
      </c>
      <c r="BL467" s="57" t="s">
        <v>161</v>
      </c>
      <c r="BM467" s="57" t="s">
        <v>161</v>
      </c>
    </row>
    <row r="468" spans="2:65" x14ac:dyDescent="0.25">
      <c r="B468" t="str">
        <f>+B461</f>
        <v>FABBRICATI</v>
      </c>
      <c r="C468" s="58"/>
      <c r="F468" s="27"/>
      <c r="G468" s="27"/>
      <c r="H468" s="27"/>
      <c r="I468" s="27"/>
      <c r="J468" s="27"/>
      <c r="K468" s="27"/>
      <c r="L468" s="27"/>
      <c r="M468" s="27"/>
      <c r="N468" s="27"/>
      <c r="O468" s="27"/>
      <c r="P468" s="27"/>
      <c r="Q468" s="27"/>
      <c r="R468" s="27"/>
      <c r="S468" s="27"/>
      <c r="T468" s="27"/>
      <c r="U468" s="27"/>
      <c r="V468" s="27"/>
      <c r="W468" s="27"/>
      <c r="X468" s="27"/>
      <c r="Y468" s="27"/>
      <c r="Z468" s="27"/>
      <c r="AA468" s="27"/>
      <c r="AB468" s="27"/>
      <c r="AC468" s="27"/>
      <c r="AD468" s="27"/>
      <c r="AE468" s="27"/>
      <c r="AF468" s="27"/>
      <c r="AG468" s="27"/>
      <c r="AH468" s="27">
        <f t="shared" ref="AH468:BM473" si="365">+AG468+AH461</f>
        <v>0</v>
      </c>
      <c r="AI468" s="27">
        <f t="shared" si="365"/>
        <v>0</v>
      </c>
      <c r="AJ468" s="27">
        <f t="shared" si="365"/>
        <v>0</v>
      </c>
      <c r="AK468" s="27">
        <f t="shared" si="365"/>
        <v>0</v>
      </c>
      <c r="AL468" s="27">
        <f t="shared" si="365"/>
        <v>0</v>
      </c>
      <c r="AM468" s="27">
        <f t="shared" si="365"/>
        <v>0</v>
      </c>
      <c r="AN468" s="27">
        <f t="shared" si="365"/>
        <v>0</v>
      </c>
      <c r="AO468" s="27">
        <f t="shared" si="365"/>
        <v>0</v>
      </c>
      <c r="AP468" s="27">
        <f t="shared" si="365"/>
        <v>0</v>
      </c>
      <c r="AQ468" s="27">
        <f t="shared" si="365"/>
        <v>0</v>
      </c>
      <c r="AR468" s="27">
        <f t="shared" si="365"/>
        <v>0</v>
      </c>
      <c r="AS468" s="27">
        <f t="shared" si="365"/>
        <v>0</v>
      </c>
      <c r="AT468" s="27">
        <f t="shared" si="365"/>
        <v>0</v>
      </c>
      <c r="AU468" s="27">
        <f t="shared" si="365"/>
        <v>0</v>
      </c>
      <c r="AV468" s="27">
        <f t="shared" si="365"/>
        <v>0</v>
      </c>
      <c r="AW468" s="27">
        <f t="shared" si="365"/>
        <v>0</v>
      </c>
      <c r="AX468" s="27">
        <f t="shared" si="365"/>
        <v>0</v>
      </c>
      <c r="AY468" s="27">
        <f t="shared" si="365"/>
        <v>0</v>
      </c>
      <c r="AZ468" s="27">
        <f t="shared" si="365"/>
        <v>0</v>
      </c>
      <c r="BA468" s="27">
        <f t="shared" si="365"/>
        <v>0</v>
      </c>
      <c r="BB468" s="27">
        <f t="shared" si="365"/>
        <v>0</v>
      </c>
      <c r="BC468" s="27">
        <f t="shared" si="365"/>
        <v>0</v>
      </c>
      <c r="BD468" s="27">
        <f t="shared" si="365"/>
        <v>0</v>
      </c>
      <c r="BE468" s="27">
        <f t="shared" si="365"/>
        <v>0</v>
      </c>
      <c r="BF468" s="27">
        <f t="shared" si="365"/>
        <v>0</v>
      </c>
      <c r="BG468" s="27">
        <f t="shared" si="365"/>
        <v>0</v>
      </c>
      <c r="BH468" s="27">
        <f t="shared" si="365"/>
        <v>0</v>
      </c>
      <c r="BI468" s="27">
        <f t="shared" si="365"/>
        <v>0</v>
      </c>
      <c r="BJ468" s="27">
        <f t="shared" si="365"/>
        <v>0</v>
      </c>
      <c r="BK468" s="27">
        <f t="shared" si="365"/>
        <v>0</v>
      </c>
      <c r="BL468" s="27">
        <f t="shared" si="365"/>
        <v>0</v>
      </c>
      <c r="BM468" s="27">
        <f t="shared" si="365"/>
        <v>0</v>
      </c>
    </row>
    <row r="469" spans="2:65" x14ac:dyDescent="0.25">
      <c r="B469" t="str">
        <f t="shared" ref="B469:B472" si="366">+B462</f>
        <v>IMPIANTI E MACCHINARI</v>
      </c>
      <c r="C469" s="58"/>
      <c r="F469" s="27"/>
      <c r="G469" s="27"/>
      <c r="H469" s="27"/>
      <c r="I469" s="27"/>
      <c r="J469" s="27"/>
      <c r="K469" s="27"/>
      <c r="L469" s="27"/>
      <c r="M469" s="27"/>
      <c r="N469" s="27"/>
      <c r="O469" s="27"/>
      <c r="P469" s="27"/>
      <c r="Q469" s="27"/>
      <c r="R469" s="27"/>
      <c r="S469" s="27"/>
      <c r="T469" s="27"/>
      <c r="U469" s="27"/>
      <c r="V469" s="27"/>
      <c r="W469" s="27"/>
      <c r="X469" s="27"/>
      <c r="Y469" s="27"/>
      <c r="Z469" s="27"/>
      <c r="AA469" s="27"/>
      <c r="AB469" s="27"/>
      <c r="AC469" s="27"/>
      <c r="AD469" s="27"/>
      <c r="AE469" s="27"/>
      <c r="AF469" s="27"/>
      <c r="AG469" s="27"/>
      <c r="AH469" s="27">
        <f t="shared" si="365"/>
        <v>0</v>
      </c>
      <c r="AI469" s="27">
        <f t="shared" si="365"/>
        <v>0</v>
      </c>
      <c r="AJ469" s="27">
        <f t="shared" si="365"/>
        <v>0</v>
      </c>
      <c r="AK469" s="27">
        <f t="shared" si="365"/>
        <v>0</v>
      </c>
      <c r="AL469" s="27">
        <f t="shared" si="365"/>
        <v>0</v>
      </c>
      <c r="AM469" s="27">
        <f t="shared" si="365"/>
        <v>0</v>
      </c>
      <c r="AN469" s="27">
        <f t="shared" si="365"/>
        <v>0</v>
      </c>
      <c r="AO469" s="27">
        <f t="shared" si="365"/>
        <v>0</v>
      </c>
      <c r="AP469" s="27">
        <f t="shared" si="365"/>
        <v>0</v>
      </c>
      <c r="AQ469" s="27">
        <f t="shared" si="365"/>
        <v>0</v>
      </c>
      <c r="AR469" s="27">
        <f t="shared" si="365"/>
        <v>0</v>
      </c>
      <c r="AS469" s="27">
        <f t="shared" si="365"/>
        <v>0</v>
      </c>
      <c r="AT469" s="27">
        <f t="shared" si="365"/>
        <v>0</v>
      </c>
      <c r="AU469" s="27">
        <f t="shared" si="365"/>
        <v>0</v>
      </c>
      <c r="AV469" s="27">
        <f t="shared" si="365"/>
        <v>0</v>
      </c>
      <c r="AW469" s="27">
        <f t="shared" si="365"/>
        <v>0</v>
      </c>
      <c r="AX469" s="27">
        <f t="shared" si="365"/>
        <v>0</v>
      </c>
      <c r="AY469" s="27">
        <f t="shared" si="365"/>
        <v>0</v>
      </c>
      <c r="AZ469" s="27">
        <f t="shared" si="365"/>
        <v>0</v>
      </c>
      <c r="BA469" s="27">
        <f t="shared" si="365"/>
        <v>0</v>
      </c>
      <c r="BB469" s="27">
        <f t="shared" si="365"/>
        <v>0</v>
      </c>
      <c r="BC469" s="27">
        <f t="shared" si="365"/>
        <v>0</v>
      </c>
      <c r="BD469" s="27">
        <f t="shared" si="365"/>
        <v>0</v>
      </c>
      <c r="BE469" s="27">
        <f t="shared" si="365"/>
        <v>0</v>
      </c>
      <c r="BF469" s="27">
        <f t="shared" si="365"/>
        <v>0</v>
      </c>
      <c r="BG469" s="27">
        <f t="shared" si="365"/>
        <v>0</v>
      </c>
      <c r="BH469" s="27">
        <f t="shared" si="365"/>
        <v>0</v>
      </c>
      <c r="BI469" s="27">
        <f t="shared" si="365"/>
        <v>0</v>
      </c>
      <c r="BJ469" s="27">
        <f t="shared" si="365"/>
        <v>0</v>
      </c>
      <c r="BK469" s="27">
        <f t="shared" si="365"/>
        <v>0</v>
      </c>
      <c r="BL469" s="27">
        <f t="shared" si="365"/>
        <v>0</v>
      </c>
      <c r="BM469" s="27">
        <f t="shared" si="365"/>
        <v>0</v>
      </c>
    </row>
    <row r="470" spans="2:65" x14ac:dyDescent="0.25">
      <c r="B470" t="str">
        <f t="shared" si="366"/>
        <v>ATTREZZATURE IND.LI E COMM.LI</v>
      </c>
      <c r="C470" s="58"/>
      <c r="F470" s="27"/>
      <c r="G470" s="27"/>
      <c r="H470" s="27"/>
      <c r="I470" s="27"/>
      <c r="J470" s="27"/>
      <c r="K470" s="27"/>
      <c r="L470" s="27"/>
      <c r="M470" s="27"/>
      <c r="N470" s="27"/>
      <c r="O470" s="27"/>
      <c r="P470" s="27"/>
      <c r="Q470" s="27"/>
      <c r="R470" s="27"/>
      <c r="S470" s="27"/>
      <c r="T470" s="27"/>
      <c r="U470" s="27"/>
      <c r="V470" s="27"/>
      <c r="W470" s="27"/>
      <c r="X470" s="27"/>
      <c r="Y470" s="27"/>
      <c r="Z470" s="27"/>
      <c r="AA470" s="27"/>
      <c r="AB470" s="27"/>
      <c r="AC470" s="27"/>
      <c r="AD470" s="27"/>
      <c r="AE470" s="27"/>
      <c r="AF470" s="27"/>
      <c r="AG470" s="27"/>
      <c r="AH470" s="27">
        <f t="shared" si="365"/>
        <v>0</v>
      </c>
      <c r="AI470" s="27">
        <f t="shared" si="365"/>
        <v>0</v>
      </c>
      <c r="AJ470" s="27">
        <f t="shared" si="365"/>
        <v>0</v>
      </c>
      <c r="AK470" s="27">
        <f t="shared" si="365"/>
        <v>0</v>
      </c>
      <c r="AL470" s="27">
        <f t="shared" si="365"/>
        <v>0</v>
      </c>
      <c r="AM470" s="27">
        <f t="shared" si="365"/>
        <v>0</v>
      </c>
      <c r="AN470" s="27">
        <f t="shared" si="365"/>
        <v>0</v>
      </c>
      <c r="AO470" s="27">
        <f t="shared" si="365"/>
        <v>0</v>
      </c>
      <c r="AP470" s="27">
        <f t="shared" si="365"/>
        <v>0</v>
      </c>
      <c r="AQ470" s="27">
        <f t="shared" si="365"/>
        <v>0</v>
      </c>
      <c r="AR470" s="27">
        <f t="shared" si="365"/>
        <v>0</v>
      </c>
      <c r="AS470" s="27">
        <f t="shared" si="365"/>
        <v>0</v>
      </c>
      <c r="AT470" s="27">
        <f t="shared" si="365"/>
        <v>0</v>
      </c>
      <c r="AU470" s="27">
        <f t="shared" si="365"/>
        <v>0</v>
      </c>
      <c r="AV470" s="27">
        <f t="shared" si="365"/>
        <v>0</v>
      </c>
      <c r="AW470" s="27">
        <f t="shared" si="365"/>
        <v>0</v>
      </c>
      <c r="AX470" s="27">
        <f t="shared" si="365"/>
        <v>0</v>
      </c>
      <c r="AY470" s="27">
        <f t="shared" si="365"/>
        <v>0</v>
      </c>
      <c r="AZ470" s="27">
        <f t="shared" si="365"/>
        <v>0</v>
      </c>
      <c r="BA470" s="27">
        <f t="shared" si="365"/>
        <v>0</v>
      </c>
      <c r="BB470" s="27">
        <f t="shared" si="365"/>
        <v>0</v>
      </c>
      <c r="BC470" s="27">
        <f t="shared" si="365"/>
        <v>0</v>
      </c>
      <c r="BD470" s="27">
        <f t="shared" si="365"/>
        <v>0</v>
      </c>
      <c r="BE470" s="27">
        <f t="shared" si="365"/>
        <v>0</v>
      </c>
      <c r="BF470" s="27">
        <f t="shared" si="365"/>
        <v>0</v>
      </c>
      <c r="BG470" s="27">
        <f t="shared" si="365"/>
        <v>0</v>
      </c>
      <c r="BH470" s="27">
        <f t="shared" si="365"/>
        <v>0</v>
      </c>
      <c r="BI470" s="27">
        <f t="shared" si="365"/>
        <v>0</v>
      </c>
      <c r="BJ470" s="27">
        <f t="shared" si="365"/>
        <v>0</v>
      </c>
      <c r="BK470" s="27">
        <f t="shared" si="365"/>
        <v>0</v>
      </c>
      <c r="BL470" s="27">
        <f t="shared" si="365"/>
        <v>0</v>
      </c>
      <c r="BM470" s="27">
        <f t="shared" si="365"/>
        <v>0</v>
      </c>
    </row>
    <row r="471" spans="2:65" x14ac:dyDescent="0.25">
      <c r="B471" t="str">
        <f t="shared" si="366"/>
        <v>COSTI D'IMPIANTO E AMPLIAMENTO</v>
      </c>
      <c r="C471" s="58"/>
      <c r="F471" s="27"/>
      <c r="G471" s="27"/>
      <c r="H471" s="27"/>
      <c r="I471" s="27"/>
      <c r="J471" s="27"/>
      <c r="K471" s="27"/>
      <c r="L471" s="27"/>
      <c r="M471" s="27"/>
      <c r="N471" s="27"/>
      <c r="O471" s="27"/>
      <c r="P471" s="27"/>
      <c r="Q471" s="27"/>
      <c r="R471" s="27"/>
      <c r="S471" s="27"/>
      <c r="T471" s="27"/>
      <c r="U471" s="27"/>
      <c r="V471" s="27"/>
      <c r="W471" s="27"/>
      <c r="X471" s="27"/>
      <c r="Y471" s="27"/>
      <c r="Z471" s="27"/>
      <c r="AA471" s="27"/>
      <c r="AB471" s="27"/>
      <c r="AC471" s="27"/>
      <c r="AD471" s="27"/>
      <c r="AE471" s="27"/>
      <c r="AF471" s="27"/>
      <c r="AG471" s="27"/>
      <c r="AH471" s="27">
        <f t="shared" si="365"/>
        <v>0</v>
      </c>
      <c r="AI471" s="27">
        <f t="shared" si="365"/>
        <v>0</v>
      </c>
      <c r="AJ471" s="27">
        <f t="shared" si="365"/>
        <v>0</v>
      </c>
      <c r="AK471" s="27">
        <f t="shared" si="365"/>
        <v>0</v>
      </c>
      <c r="AL471" s="27">
        <f t="shared" si="365"/>
        <v>0</v>
      </c>
      <c r="AM471" s="27">
        <f t="shared" si="365"/>
        <v>0</v>
      </c>
      <c r="AN471" s="27">
        <f t="shared" si="365"/>
        <v>0</v>
      </c>
      <c r="AO471" s="27">
        <f t="shared" si="365"/>
        <v>0</v>
      </c>
      <c r="AP471" s="27">
        <f t="shared" si="365"/>
        <v>0</v>
      </c>
      <c r="AQ471" s="27">
        <f t="shared" si="365"/>
        <v>0</v>
      </c>
      <c r="AR471" s="27">
        <f t="shared" si="365"/>
        <v>0</v>
      </c>
      <c r="AS471" s="27">
        <f t="shared" si="365"/>
        <v>0</v>
      </c>
      <c r="AT471" s="27">
        <f t="shared" si="365"/>
        <v>0</v>
      </c>
      <c r="AU471" s="27">
        <f t="shared" si="365"/>
        <v>0</v>
      </c>
      <c r="AV471" s="27">
        <f t="shared" si="365"/>
        <v>0</v>
      </c>
      <c r="AW471" s="27">
        <f t="shared" si="365"/>
        <v>0</v>
      </c>
      <c r="AX471" s="27">
        <f t="shared" si="365"/>
        <v>0</v>
      </c>
      <c r="AY471" s="27">
        <f t="shared" si="365"/>
        <v>0</v>
      </c>
      <c r="AZ471" s="27">
        <f t="shared" si="365"/>
        <v>0</v>
      </c>
      <c r="BA471" s="27">
        <f t="shared" si="365"/>
        <v>0</v>
      </c>
      <c r="BB471" s="27">
        <f t="shared" si="365"/>
        <v>0</v>
      </c>
      <c r="BC471" s="27">
        <f t="shared" si="365"/>
        <v>0</v>
      </c>
      <c r="BD471" s="27">
        <f t="shared" si="365"/>
        <v>0</v>
      </c>
      <c r="BE471" s="27">
        <f t="shared" si="365"/>
        <v>0</v>
      </c>
      <c r="BF471" s="27">
        <f t="shared" si="365"/>
        <v>0</v>
      </c>
      <c r="BG471" s="27">
        <f t="shared" si="365"/>
        <v>0</v>
      </c>
      <c r="BH471" s="27">
        <f t="shared" si="365"/>
        <v>0</v>
      </c>
      <c r="BI471" s="27">
        <f t="shared" si="365"/>
        <v>0</v>
      </c>
      <c r="BJ471" s="27">
        <f t="shared" si="365"/>
        <v>0</v>
      </c>
      <c r="BK471" s="27">
        <f t="shared" si="365"/>
        <v>0</v>
      </c>
      <c r="BL471" s="27">
        <f t="shared" si="365"/>
        <v>0</v>
      </c>
      <c r="BM471" s="27">
        <f t="shared" si="365"/>
        <v>0</v>
      </c>
    </row>
    <row r="472" spans="2:65" x14ac:dyDescent="0.25">
      <c r="B472" t="str">
        <f t="shared" si="366"/>
        <v>FEE D'INGRESSO</v>
      </c>
      <c r="C472" s="58"/>
      <c r="F472" s="27"/>
      <c r="G472" s="27"/>
      <c r="H472" s="27"/>
      <c r="I472" s="27"/>
      <c r="J472" s="27"/>
      <c r="K472" s="27"/>
      <c r="L472" s="27"/>
      <c r="M472" s="27"/>
      <c r="N472" s="27"/>
      <c r="O472" s="27"/>
      <c r="P472" s="27"/>
      <c r="Q472" s="27"/>
      <c r="R472" s="27"/>
      <c r="S472" s="27"/>
      <c r="T472" s="27"/>
      <c r="U472" s="27"/>
      <c r="V472" s="27"/>
      <c r="W472" s="27"/>
      <c r="X472" s="27"/>
      <c r="Y472" s="27"/>
      <c r="Z472" s="27"/>
      <c r="AA472" s="27"/>
      <c r="AB472" s="27"/>
      <c r="AC472" s="27"/>
      <c r="AD472" s="27"/>
      <c r="AE472" s="27"/>
      <c r="AF472" s="27"/>
      <c r="AG472" s="27"/>
      <c r="AH472" s="27">
        <f t="shared" si="365"/>
        <v>0</v>
      </c>
      <c r="AI472" s="27">
        <f t="shared" si="365"/>
        <v>0</v>
      </c>
      <c r="AJ472" s="27">
        <f t="shared" si="365"/>
        <v>0</v>
      </c>
      <c r="AK472" s="27">
        <f t="shared" si="365"/>
        <v>0</v>
      </c>
      <c r="AL472" s="27">
        <f t="shared" si="365"/>
        <v>0</v>
      </c>
      <c r="AM472" s="27">
        <f t="shared" si="365"/>
        <v>0</v>
      </c>
      <c r="AN472" s="27">
        <f t="shared" si="365"/>
        <v>0</v>
      </c>
      <c r="AO472" s="27">
        <f t="shared" si="365"/>
        <v>0</v>
      </c>
      <c r="AP472" s="27">
        <f t="shared" si="365"/>
        <v>0</v>
      </c>
      <c r="AQ472" s="27">
        <f t="shared" si="365"/>
        <v>0</v>
      </c>
      <c r="AR472" s="27">
        <f t="shared" si="365"/>
        <v>0</v>
      </c>
      <c r="AS472" s="27">
        <f t="shared" si="365"/>
        <v>0</v>
      </c>
      <c r="AT472" s="27">
        <f t="shared" si="365"/>
        <v>0</v>
      </c>
      <c r="AU472" s="27">
        <f t="shared" si="365"/>
        <v>0</v>
      </c>
      <c r="AV472" s="27">
        <f t="shared" si="365"/>
        <v>0</v>
      </c>
      <c r="AW472" s="27">
        <f t="shared" si="365"/>
        <v>0</v>
      </c>
      <c r="AX472" s="27">
        <f t="shared" si="365"/>
        <v>0</v>
      </c>
      <c r="AY472" s="27">
        <f t="shared" si="365"/>
        <v>0</v>
      </c>
      <c r="AZ472" s="27">
        <f t="shared" si="365"/>
        <v>0</v>
      </c>
      <c r="BA472" s="27">
        <f t="shared" si="365"/>
        <v>0</v>
      </c>
      <c r="BB472" s="27">
        <f t="shared" si="365"/>
        <v>0</v>
      </c>
      <c r="BC472" s="27">
        <f t="shared" si="365"/>
        <v>0</v>
      </c>
      <c r="BD472" s="27">
        <f t="shared" si="365"/>
        <v>0</v>
      </c>
      <c r="BE472" s="27">
        <f t="shared" si="365"/>
        <v>0</v>
      </c>
      <c r="BF472" s="27">
        <f t="shared" si="365"/>
        <v>0</v>
      </c>
      <c r="BG472" s="27">
        <f t="shared" si="365"/>
        <v>0</v>
      </c>
      <c r="BH472" s="27">
        <f t="shared" si="365"/>
        <v>0</v>
      </c>
      <c r="BI472" s="27">
        <f t="shared" si="365"/>
        <v>0</v>
      </c>
      <c r="BJ472" s="27">
        <f t="shared" si="365"/>
        <v>0</v>
      </c>
      <c r="BK472" s="27">
        <f t="shared" si="365"/>
        <v>0</v>
      </c>
      <c r="BL472" s="27">
        <f t="shared" si="365"/>
        <v>0</v>
      </c>
      <c r="BM472" s="27">
        <f t="shared" si="365"/>
        <v>0</v>
      </c>
    </row>
    <row r="473" spans="2:65" x14ac:dyDescent="0.25">
      <c r="B473" t="str">
        <f>+B466</f>
        <v>ALTRE IMM.NI IMMATERIALI</v>
      </c>
      <c r="C473" s="58"/>
      <c r="F473" s="27"/>
      <c r="G473" s="27"/>
      <c r="H473" s="27"/>
      <c r="I473" s="27"/>
      <c r="J473" s="27"/>
      <c r="K473" s="27"/>
      <c r="L473" s="27"/>
      <c r="M473" s="27"/>
      <c r="N473" s="27"/>
      <c r="O473" s="27"/>
      <c r="P473" s="27"/>
      <c r="Q473" s="27"/>
      <c r="R473" s="27"/>
      <c r="S473" s="27"/>
      <c r="T473" s="27"/>
      <c r="U473" s="27"/>
      <c r="V473" s="27"/>
      <c r="W473" s="27"/>
      <c r="X473" s="27"/>
      <c r="Y473" s="27"/>
      <c r="Z473" s="27"/>
      <c r="AA473" s="27"/>
      <c r="AB473" s="27"/>
      <c r="AC473" s="27"/>
      <c r="AD473" s="27"/>
      <c r="AE473" s="27"/>
      <c r="AF473" s="27"/>
      <c r="AG473" s="27"/>
      <c r="AH473" s="27">
        <f t="shared" si="365"/>
        <v>0</v>
      </c>
      <c r="AI473" s="27">
        <f t="shared" si="365"/>
        <v>0</v>
      </c>
      <c r="AJ473" s="27">
        <f t="shared" si="365"/>
        <v>0</v>
      </c>
      <c r="AK473" s="27">
        <f t="shared" si="365"/>
        <v>0</v>
      </c>
      <c r="AL473" s="27">
        <f t="shared" si="365"/>
        <v>0</v>
      </c>
      <c r="AM473" s="27">
        <f t="shared" si="365"/>
        <v>0</v>
      </c>
      <c r="AN473" s="27">
        <f t="shared" si="365"/>
        <v>0</v>
      </c>
      <c r="AO473" s="27">
        <f t="shared" si="365"/>
        <v>0</v>
      </c>
      <c r="AP473" s="27">
        <f t="shared" si="365"/>
        <v>0</v>
      </c>
      <c r="AQ473" s="27">
        <f t="shared" si="365"/>
        <v>0</v>
      </c>
      <c r="AR473" s="27">
        <f t="shared" si="365"/>
        <v>0</v>
      </c>
      <c r="AS473" s="27">
        <f t="shared" si="365"/>
        <v>0</v>
      </c>
      <c r="AT473" s="27">
        <f t="shared" si="365"/>
        <v>0</v>
      </c>
      <c r="AU473" s="27">
        <f t="shared" si="365"/>
        <v>0</v>
      </c>
      <c r="AV473" s="27">
        <f t="shared" si="365"/>
        <v>0</v>
      </c>
      <c r="AW473" s="27">
        <f t="shared" si="365"/>
        <v>0</v>
      </c>
      <c r="AX473" s="27">
        <f t="shared" si="365"/>
        <v>0</v>
      </c>
      <c r="AY473" s="27">
        <f t="shared" si="365"/>
        <v>0</v>
      </c>
      <c r="AZ473" s="27">
        <f t="shared" si="365"/>
        <v>0</v>
      </c>
      <c r="BA473" s="27">
        <f t="shared" si="365"/>
        <v>0</v>
      </c>
      <c r="BB473" s="27">
        <f t="shared" si="365"/>
        <v>0</v>
      </c>
      <c r="BC473" s="27">
        <f t="shared" si="365"/>
        <v>0</v>
      </c>
      <c r="BD473" s="27">
        <f t="shared" si="365"/>
        <v>0</v>
      </c>
      <c r="BE473" s="27">
        <f t="shared" si="365"/>
        <v>0</v>
      </c>
      <c r="BF473" s="27">
        <f t="shared" si="365"/>
        <v>0</v>
      </c>
      <c r="BG473" s="27">
        <f t="shared" si="365"/>
        <v>0</v>
      </c>
      <c r="BH473" s="27">
        <f t="shared" si="365"/>
        <v>0</v>
      </c>
      <c r="BI473" s="27">
        <f t="shared" si="365"/>
        <v>0</v>
      </c>
      <c r="BJ473" s="27">
        <f t="shared" si="365"/>
        <v>0</v>
      </c>
      <c r="BK473" s="27">
        <f t="shared" si="365"/>
        <v>0</v>
      </c>
      <c r="BL473" s="27">
        <f t="shared" si="365"/>
        <v>0</v>
      </c>
      <c r="BM473" s="27">
        <f t="shared" si="365"/>
        <v>0</v>
      </c>
    </row>
    <row r="475" spans="2:65" ht="30" x14ac:dyDescent="0.25">
      <c r="C475" s="57" t="s">
        <v>159</v>
      </c>
      <c r="F475" s="57" t="s">
        <v>160</v>
      </c>
      <c r="G475" s="57" t="s">
        <v>160</v>
      </c>
      <c r="H475" s="57" t="s">
        <v>160</v>
      </c>
      <c r="I475" s="57" t="s">
        <v>160</v>
      </c>
      <c r="J475" s="57" t="s">
        <v>160</v>
      </c>
      <c r="K475" s="57" t="s">
        <v>160</v>
      </c>
      <c r="L475" s="57" t="s">
        <v>160</v>
      </c>
      <c r="M475" s="57" t="s">
        <v>160</v>
      </c>
      <c r="N475" s="57" t="s">
        <v>160</v>
      </c>
      <c r="O475" s="57" t="s">
        <v>160</v>
      </c>
      <c r="P475" s="57" t="s">
        <v>160</v>
      </c>
      <c r="Q475" s="57" t="s">
        <v>160</v>
      </c>
      <c r="R475" s="57" t="s">
        <v>160</v>
      </c>
      <c r="S475" s="57" t="s">
        <v>160</v>
      </c>
      <c r="T475" s="57" t="s">
        <v>160</v>
      </c>
      <c r="U475" s="57" t="s">
        <v>160</v>
      </c>
      <c r="V475" s="57" t="s">
        <v>160</v>
      </c>
      <c r="W475" s="57" t="s">
        <v>160</v>
      </c>
      <c r="X475" s="57" t="s">
        <v>160</v>
      </c>
      <c r="Y475" s="57" t="s">
        <v>160</v>
      </c>
      <c r="Z475" s="57" t="s">
        <v>160</v>
      </c>
      <c r="AA475" s="57" t="s">
        <v>160</v>
      </c>
      <c r="AB475" s="57" t="s">
        <v>160</v>
      </c>
      <c r="AC475" s="57" t="s">
        <v>160</v>
      </c>
      <c r="AD475" s="57" t="s">
        <v>160</v>
      </c>
      <c r="AE475" s="57" t="s">
        <v>160</v>
      </c>
      <c r="AF475" s="57" t="s">
        <v>160</v>
      </c>
      <c r="AG475" s="57" t="s">
        <v>160</v>
      </c>
      <c r="AH475" s="57" t="s">
        <v>160</v>
      </c>
      <c r="AI475" s="57" t="s">
        <v>160</v>
      </c>
      <c r="AJ475" s="57" t="s">
        <v>160</v>
      </c>
      <c r="AK475" s="57" t="s">
        <v>160</v>
      </c>
      <c r="AL475" s="57" t="s">
        <v>160</v>
      </c>
      <c r="AM475" s="57" t="s">
        <v>160</v>
      </c>
      <c r="AN475" s="57" t="s">
        <v>160</v>
      </c>
      <c r="AO475" s="57" t="s">
        <v>160</v>
      </c>
      <c r="AP475" s="57" t="s">
        <v>160</v>
      </c>
      <c r="AQ475" s="57" t="s">
        <v>160</v>
      </c>
      <c r="AR475" s="57" t="s">
        <v>160</v>
      </c>
      <c r="AS475" s="57" t="s">
        <v>160</v>
      </c>
      <c r="AT475" s="57" t="s">
        <v>160</v>
      </c>
      <c r="AU475" s="57" t="s">
        <v>160</v>
      </c>
      <c r="AV475" s="57" t="s">
        <v>160</v>
      </c>
      <c r="AW475" s="57" t="s">
        <v>160</v>
      </c>
      <c r="AX475" s="57" t="s">
        <v>160</v>
      </c>
      <c r="AY475" s="57" t="s">
        <v>160</v>
      </c>
      <c r="AZ475" s="57" t="s">
        <v>160</v>
      </c>
      <c r="BA475" s="57" t="s">
        <v>160</v>
      </c>
      <c r="BB475" s="57" t="s">
        <v>160</v>
      </c>
      <c r="BC475" s="57" t="s">
        <v>160</v>
      </c>
      <c r="BD475" s="57" t="s">
        <v>160</v>
      </c>
      <c r="BE475" s="57" t="s">
        <v>160</v>
      </c>
      <c r="BF475" s="57" t="s">
        <v>160</v>
      </c>
      <c r="BG475" s="57" t="s">
        <v>160</v>
      </c>
      <c r="BH475" s="57" t="s">
        <v>160</v>
      </c>
      <c r="BI475" s="57" t="s">
        <v>160</v>
      </c>
      <c r="BJ475" s="57" t="s">
        <v>160</v>
      </c>
      <c r="BK475" s="57" t="s">
        <v>160</v>
      </c>
      <c r="BL475" s="57" t="s">
        <v>160</v>
      </c>
      <c r="BM475" s="57" t="s">
        <v>160</v>
      </c>
    </row>
    <row r="476" spans="2:65" x14ac:dyDescent="0.25">
      <c r="B476" t="str">
        <f>+B461</f>
        <v>FABBRICATI</v>
      </c>
      <c r="C476" s="58">
        <f>+C461</f>
        <v>0.25</v>
      </c>
      <c r="F476" s="27"/>
      <c r="G476" s="27"/>
      <c r="H476" s="27"/>
      <c r="I476" s="27"/>
      <c r="J476" s="27"/>
      <c r="K476" s="27"/>
      <c r="L476" s="27"/>
      <c r="M476" s="27"/>
      <c r="N476" s="27"/>
      <c r="O476" s="27"/>
      <c r="P476" s="27"/>
      <c r="Q476" s="27"/>
      <c r="R476" s="27"/>
      <c r="S476" s="27"/>
      <c r="T476" s="27"/>
      <c r="U476" s="27"/>
      <c r="V476" s="27"/>
      <c r="W476" s="27"/>
      <c r="X476" s="27"/>
      <c r="Y476" s="27"/>
      <c r="Z476" s="27"/>
      <c r="AA476" s="27"/>
      <c r="AB476" s="27"/>
      <c r="AC476" s="27"/>
      <c r="AD476" s="27"/>
      <c r="AE476" s="27"/>
      <c r="AF476" s="27"/>
      <c r="AG476" s="27"/>
      <c r="AH476" s="27"/>
      <c r="AI476" s="27">
        <f>+IF(AH483=$AI$5,0,1)*(SUM($AI$5)*$C476)/12</f>
        <v>0</v>
      </c>
      <c r="AJ476" s="27">
        <f t="shared" ref="AJ476:BM476" si="367">+IF(AI483=$AI$5,0,1)*(SUM($AI$5)*$C476)/12</f>
        <v>0</v>
      </c>
      <c r="AK476" s="27">
        <f t="shared" si="367"/>
        <v>0</v>
      </c>
      <c r="AL476" s="27">
        <f t="shared" si="367"/>
        <v>0</v>
      </c>
      <c r="AM476" s="27">
        <f t="shared" si="367"/>
        <v>0</v>
      </c>
      <c r="AN476" s="27">
        <f t="shared" si="367"/>
        <v>0</v>
      </c>
      <c r="AO476" s="27">
        <f t="shared" si="367"/>
        <v>0</v>
      </c>
      <c r="AP476" s="27">
        <f t="shared" si="367"/>
        <v>0</v>
      </c>
      <c r="AQ476" s="27">
        <f t="shared" si="367"/>
        <v>0</v>
      </c>
      <c r="AR476" s="27">
        <f t="shared" si="367"/>
        <v>0</v>
      </c>
      <c r="AS476" s="27">
        <f t="shared" si="367"/>
        <v>0</v>
      </c>
      <c r="AT476" s="27">
        <f t="shared" si="367"/>
        <v>0</v>
      </c>
      <c r="AU476" s="27">
        <f t="shared" si="367"/>
        <v>0</v>
      </c>
      <c r="AV476" s="27">
        <f t="shared" si="367"/>
        <v>0</v>
      </c>
      <c r="AW476" s="27">
        <f t="shared" si="367"/>
        <v>0</v>
      </c>
      <c r="AX476" s="27">
        <f t="shared" si="367"/>
        <v>0</v>
      </c>
      <c r="AY476" s="27">
        <f t="shared" si="367"/>
        <v>0</v>
      </c>
      <c r="AZ476" s="27">
        <f t="shared" si="367"/>
        <v>0</v>
      </c>
      <c r="BA476" s="27">
        <f t="shared" si="367"/>
        <v>0</v>
      </c>
      <c r="BB476" s="27">
        <f t="shared" si="367"/>
        <v>0</v>
      </c>
      <c r="BC476" s="27">
        <f t="shared" si="367"/>
        <v>0</v>
      </c>
      <c r="BD476" s="27">
        <f t="shared" si="367"/>
        <v>0</v>
      </c>
      <c r="BE476" s="27">
        <f t="shared" si="367"/>
        <v>0</v>
      </c>
      <c r="BF476" s="27">
        <f t="shared" si="367"/>
        <v>0</v>
      </c>
      <c r="BG476" s="27">
        <f t="shared" si="367"/>
        <v>0</v>
      </c>
      <c r="BH476" s="27">
        <f t="shared" si="367"/>
        <v>0</v>
      </c>
      <c r="BI476" s="27">
        <f t="shared" si="367"/>
        <v>0</v>
      </c>
      <c r="BJ476" s="27">
        <f t="shared" si="367"/>
        <v>0</v>
      </c>
      <c r="BK476" s="27">
        <f t="shared" si="367"/>
        <v>0</v>
      </c>
      <c r="BL476" s="27">
        <f t="shared" si="367"/>
        <v>0</v>
      </c>
      <c r="BM476" s="27">
        <f t="shared" si="367"/>
        <v>0</v>
      </c>
    </row>
    <row r="477" spans="2:65" x14ac:dyDescent="0.25">
      <c r="B477" t="str">
        <f t="shared" ref="B477:C481" si="368">+B462</f>
        <v>IMPIANTI E MACCHINARI</v>
      </c>
      <c r="C477" s="58">
        <f t="shared" si="368"/>
        <v>0.1</v>
      </c>
      <c r="F477" s="27"/>
      <c r="G477" s="27"/>
      <c r="H477" s="27"/>
      <c r="I477" s="27"/>
      <c r="J477" s="27"/>
      <c r="K477" s="27"/>
      <c r="L477" s="27"/>
      <c r="M477" s="27"/>
      <c r="N477" s="27"/>
      <c r="O477" s="27"/>
      <c r="P477" s="27"/>
      <c r="Q477" s="27"/>
      <c r="R477" s="27"/>
      <c r="S477" s="27"/>
      <c r="T477" s="27"/>
      <c r="U477" s="27"/>
      <c r="V477" s="27"/>
      <c r="W477" s="27"/>
      <c r="X477" s="27"/>
      <c r="Y477" s="27"/>
      <c r="Z477" s="27"/>
      <c r="AA477" s="27"/>
      <c r="AB477" s="27"/>
      <c r="AC477" s="27"/>
      <c r="AD477" s="27"/>
      <c r="AE477" s="27"/>
      <c r="AF477" s="27"/>
      <c r="AG477" s="27"/>
      <c r="AH477" s="27"/>
      <c r="AI477" s="27">
        <f>+IF(AH484=$AI$6,0,1)*(SUM($AI$6)*$C477)/12</f>
        <v>0</v>
      </c>
      <c r="AJ477" s="27">
        <f t="shared" ref="AJ477:BM477" si="369">+IF(AI484=$AI$6,0,1)*(SUM($AI$6)*$C477)/12</f>
        <v>0</v>
      </c>
      <c r="AK477" s="27">
        <f t="shared" si="369"/>
        <v>0</v>
      </c>
      <c r="AL477" s="27">
        <f t="shared" si="369"/>
        <v>0</v>
      </c>
      <c r="AM477" s="27">
        <f t="shared" si="369"/>
        <v>0</v>
      </c>
      <c r="AN477" s="27">
        <f t="shared" si="369"/>
        <v>0</v>
      </c>
      <c r="AO477" s="27">
        <f t="shared" si="369"/>
        <v>0</v>
      </c>
      <c r="AP477" s="27">
        <f t="shared" si="369"/>
        <v>0</v>
      </c>
      <c r="AQ477" s="27">
        <f t="shared" si="369"/>
        <v>0</v>
      </c>
      <c r="AR477" s="27">
        <f t="shared" si="369"/>
        <v>0</v>
      </c>
      <c r="AS477" s="27">
        <f t="shared" si="369"/>
        <v>0</v>
      </c>
      <c r="AT477" s="27">
        <f t="shared" si="369"/>
        <v>0</v>
      </c>
      <c r="AU477" s="27">
        <f t="shared" si="369"/>
        <v>0</v>
      </c>
      <c r="AV477" s="27">
        <f t="shared" si="369"/>
        <v>0</v>
      </c>
      <c r="AW477" s="27">
        <f t="shared" si="369"/>
        <v>0</v>
      </c>
      <c r="AX477" s="27">
        <f t="shared" si="369"/>
        <v>0</v>
      </c>
      <c r="AY477" s="27">
        <f t="shared" si="369"/>
        <v>0</v>
      </c>
      <c r="AZ477" s="27">
        <f t="shared" si="369"/>
        <v>0</v>
      </c>
      <c r="BA477" s="27">
        <f t="shared" si="369"/>
        <v>0</v>
      </c>
      <c r="BB477" s="27">
        <f t="shared" si="369"/>
        <v>0</v>
      </c>
      <c r="BC477" s="27">
        <f t="shared" si="369"/>
        <v>0</v>
      </c>
      <c r="BD477" s="27">
        <f t="shared" si="369"/>
        <v>0</v>
      </c>
      <c r="BE477" s="27">
        <f t="shared" si="369"/>
        <v>0</v>
      </c>
      <c r="BF477" s="27">
        <f t="shared" si="369"/>
        <v>0</v>
      </c>
      <c r="BG477" s="27">
        <f t="shared" si="369"/>
        <v>0</v>
      </c>
      <c r="BH477" s="27">
        <f t="shared" si="369"/>
        <v>0</v>
      </c>
      <c r="BI477" s="27">
        <f t="shared" si="369"/>
        <v>0</v>
      </c>
      <c r="BJ477" s="27">
        <f t="shared" si="369"/>
        <v>0</v>
      </c>
      <c r="BK477" s="27">
        <f t="shared" si="369"/>
        <v>0</v>
      </c>
      <c r="BL477" s="27">
        <f t="shared" si="369"/>
        <v>0</v>
      </c>
      <c r="BM477" s="27">
        <f t="shared" si="369"/>
        <v>0</v>
      </c>
    </row>
    <row r="478" spans="2:65" x14ac:dyDescent="0.25">
      <c r="B478" t="str">
        <f t="shared" si="368"/>
        <v>ATTREZZATURE IND.LI E COMM.LI</v>
      </c>
      <c r="C478" s="58">
        <f t="shared" si="368"/>
        <v>0.2</v>
      </c>
      <c r="F478" s="27"/>
      <c r="G478" s="27"/>
      <c r="H478" s="27"/>
      <c r="I478" s="27"/>
      <c r="J478" s="27"/>
      <c r="K478" s="27"/>
      <c r="L478" s="27"/>
      <c r="M478" s="27"/>
      <c r="N478" s="27"/>
      <c r="O478" s="27"/>
      <c r="P478" s="27"/>
      <c r="Q478" s="27"/>
      <c r="R478" s="27"/>
      <c r="S478" s="27"/>
      <c r="T478" s="27"/>
      <c r="U478" s="27"/>
      <c r="V478" s="27"/>
      <c r="W478" s="27"/>
      <c r="X478" s="27"/>
      <c r="Y478" s="27"/>
      <c r="Z478" s="27"/>
      <c r="AA478" s="27"/>
      <c r="AB478" s="27"/>
      <c r="AC478" s="27"/>
      <c r="AD478" s="27"/>
      <c r="AE478" s="27"/>
      <c r="AF478" s="27"/>
      <c r="AG478" s="27"/>
      <c r="AH478" s="27"/>
      <c r="AI478" s="27">
        <f>+IF(AH485=$AI$7,0,1)*(SUM($AI$7)*$C478)/12</f>
        <v>0</v>
      </c>
      <c r="AJ478" s="27">
        <f t="shared" ref="AJ478:BM478" si="370">+IF(AI485=$AI$7,0,1)*(SUM($AI$7)*$C478)/12</f>
        <v>0</v>
      </c>
      <c r="AK478" s="27">
        <f t="shared" si="370"/>
        <v>0</v>
      </c>
      <c r="AL478" s="27">
        <f t="shared" si="370"/>
        <v>0</v>
      </c>
      <c r="AM478" s="27">
        <f t="shared" si="370"/>
        <v>0</v>
      </c>
      <c r="AN478" s="27">
        <f t="shared" si="370"/>
        <v>0</v>
      </c>
      <c r="AO478" s="27">
        <f t="shared" si="370"/>
        <v>0</v>
      </c>
      <c r="AP478" s="27">
        <f t="shared" si="370"/>
        <v>0</v>
      </c>
      <c r="AQ478" s="27">
        <f t="shared" si="370"/>
        <v>0</v>
      </c>
      <c r="AR478" s="27">
        <f t="shared" si="370"/>
        <v>0</v>
      </c>
      <c r="AS478" s="27">
        <f t="shared" si="370"/>
        <v>0</v>
      </c>
      <c r="AT478" s="27">
        <f t="shared" si="370"/>
        <v>0</v>
      </c>
      <c r="AU478" s="27">
        <f t="shared" si="370"/>
        <v>0</v>
      </c>
      <c r="AV478" s="27">
        <f t="shared" si="370"/>
        <v>0</v>
      </c>
      <c r="AW478" s="27">
        <f t="shared" si="370"/>
        <v>0</v>
      </c>
      <c r="AX478" s="27">
        <f t="shared" si="370"/>
        <v>0</v>
      </c>
      <c r="AY478" s="27">
        <f t="shared" si="370"/>
        <v>0</v>
      </c>
      <c r="AZ478" s="27">
        <f t="shared" si="370"/>
        <v>0</v>
      </c>
      <c r="BA478" s="27">
        <f t="shared" si="370"/>
        <v>0</v>
      </c>
      <c r="BB478" s="27">
        <f t="shared" si="370"/>
        <v>0</v>
      </c>
      <c r="BC478" s="27">
        <f t="shared" si="370"/>
        <v>0</v>
      </c>
      <c r="BD478" s="27">
        <f t="shared" si="370"/>
        <v>0</v>
      </c>
      <c r="BE478" s="27">
        <f t="shared" si="370"/>
        <v>0</v>
      </c>
      <c r="BF478" s="27">
        <f t="shared" si="370"/>
        <v>0</v>
      </c>
      <c r="BG478" s="27">
        <f t="shared" si="370"/>
        <v>0</v>
      </c>
      <c r="BH478" s="27">
        <f t="shared" si="370"/>
        <v>0</v>
      </c>
      <c r="BI478" s="27">
        <f t="shared" si="370"/>
        <v>0</v>
      </c>
      <c r="BJ478" s="27">
        <f t="shared" si="370"/>
        <v>0</v>
      </c>
      <c r="BK478" s="27">
        <f t="shared" si="370"/>
        <v>0</v>
      </c>
      <c r="BL478" s="27">
        <f t="shared" si="370"/>
        <v>0</v>
      </c>
      <c r="BM478" s="27">
        <f t="shared" si="370"/>
        <v>0</v>
      </c>
    </row>
    <row r="479" spans="2:65" x14ac:dyDescent="0.25">
      <c r="B479" t="str">
        <f t="shared" si="368"/>
        <v>COSTI D'IMPIANTO E AMPLIAMENTO</v>
      </c>
      <c r="C479" s="58">
        <f t="shared" si="368"/>
        <v>0.5</v>
      </c>
      <c r="F479" s="27"/>
      <c r="G479" s="27"/>
      <c r="H479" s="27"/>
      <c r="I479" s="27"/>
      <c r="J479" s="27"/>
      <c r="K479" s="27"/>
      <c r="L479" s="27"/>
      <c r="M479" s="27"/>
      <c r="N479" s="27"/>
      <c r="O479" s="27"/>
      <c r="P479" s="27"/>
      <c r="Q479" s="27"/>
      <c r="R479" s="27"/>
      <c r="S479" s="27"/>
      <c r="T479" s="27"/>
      <c r="U479" s="27"/>
      <c r="V479" s="27"/>
      <c r="W479" s="27"/>
      <c r="X479" s="27"/>
      <c r="Y479" s="27"/>
      <c r="Z479" s="27"/>
      <c r="AA479" s="27"/>
      <c r="AB479" s="27"/>
      <c r="AC479" s="27"/>
      <c r="AD479" s="27"/>
      <c r="AE479" s="27"/>
      <c r="AF479" s="27"/>
      <c r="AG479" s="27"/>
      <c r="AH479" s="27"/>
      <c r="AI479" s="27">
        <f>+IF(AH486=$AI$8,0,1)*(SUM($AI$8)*$C479)/12</f>
        <v>0</v>
      </c>
      <c r="AJ479" s="27">
        <f t="shared" ref="AJ479:BM479" si="371">+IF(AI486=$AI$8,0,1)*(SUM($AI$8)*$C479)/12</f>
        <v>0</v>
      </c>
      <c r="AK479" s="27">
        <f t="shared" si="371"/>
        <v>0</v>
      </c>
      <c r="AL479" s="27">
        <f t="shared" si="371"/>
        <v>0</v>
      </c>
      <c r="AM479" s="27">
        <f t="shared" si="371"/>
        <v>0</v>
      </c>
      <c r="AN479" s="27">
        <f t="shared" si="371"/>
        <v>0</v>
      </c>
      <c r="AO479" s="27">
        <f t="shared" si="371"/>
        <v>0</v>
      </c>
      <c r="AP479" s="27">
        <f t="shared" si="371"/>
        <v>0</v>
      </c>
      <c r="AQ479" s="27">
        <f t="shared" si="371"/>
        <v>0</v>
      </c>
      <c r="AR479" s="27">
        <f t="shared" si="371"/>
        <v>0</v>
      </c>
      <c r="AS479" s="27">
        <f t="shared" si="371"/>
        <v>0</v>
      </c>
      <c r="AT479" s="27">
        <f t="shared" si="371"/>
        <v>0</v>
      </c>
      <c r="AU479" s="27">
        <f t="shared" si="371"/>
        <v>0</v>
      </c>
      <c r="AV479" s="27">
        <f t="shared" si="371"/>
        <v>0</v>
      </c>
      <c r="AW479" s="27">
        <f t="shared" si="371"/>
        <v>0</v>
      </c>
      <c r="AX479" s="27">
        <f t="shared" si="371"/>
        <v>0</v>
      </c>
      <c r="AY479" s="27">
        <f t="shared" si="371"/>
        <v>0</v>
      </c>
      <c r="AZ479" s="27">
        <f t="shared" si="371"/>
        <v>0</v>
      </c>
      <c r="BA479" s="27">
        <f t="shared" si="371"/>
        <v>0</v>
      </c>
      <c r="BB479" s="27">
        <f t="shared" si="371"/>
        <v>0</v>
      </c>
      <c r="BC479" s="27">
        <f t="shared" si="371"/>
        <v>0</v>
      </c>
      <c r="BD479" s="27">
        <f t="shared" si="371"/>
        <v>0</v>
      </c>
      <c r="BE479" s="27">
        <f t="shared" si="371"/>
        <v>0</v>
      </c>
      <c r="BF479" s="27">
        <f t="shared" si="371"/>
        <v>0</v>
      </c>
      <c r="BG479" s="27">
        <f t="shared" si="371"/>
        <v>0</v>
      </c>
      <c r="BH479" s="27">
        <f t="shared" si="371"/>
        <v>0</v>
      </c>
      <c r="BI479" s="27">
        <f t="shared" si="371"/>
        <v>0</v>
      </c>
      <c r="BJ479" s="27">
        <f t="shared" si="371"/>
        <v>0</v>
      </c>
      <c r="BK479" s="27">
        <f t="shared" si="371"/>
        <v>0</v>
      </c>
      <c r="BL479" s="27">
        <f t="shared" si="371"/>
        <v>0</v>
      </c>
      <c r="BM479" s="27">
        <f t="shared" si="371"/>
        <v>0</v>
      </c>
    </row>
    <row r="480" spans="2:65" x14ac:dyDescent="0.25">
      <c r="B480" t="str">
        <f t="shared" si="368"/>
        <v>FEE D'INGRESSO</v>
      </c>
      <c r="C480" s="58">
        <f t="shared" si="368"/>
        <v>0.2</v>
      </c>
      <c r="F480" s="27"/>
      <c r="G480" s="27"/>
      <c r="H480" s="27"/>
      <c r="I480" s="27"/>
      <c r="J480" s="27"/>
      <c r="K480" s="27"/>
      <c r="L480" s="27"/>
      <c r="M480" s="27"/>
      <c r="N480" s="27"/>
      <c r="O480" s="27"/>
      <c r="P480" s="27"/>
      <c r="Q480" s="27"/>
      <c r="R480" s="27"/>
      <c r="S480" s="27"/>
      <c r="T480" s="27"/>
      <c r="U480" s="27"/>
      <c r="V480" s="27"/>
      <c r="W480" s="27"/>
      <c r="X480" s="27"/>
      <c r="Y480" s="27"/>
      <c r="Z480" s="27"/>
      <c r="AA480" s="27"/>
      <c r="AB480" s="27"/>
      <c r="AC480" s="27"/>
      <c r="AD480" s="27"/>
      <c r="AE480" s="27"/>
      <c r="AF480" s="27"/>
      <c r="AG480" s="27"/>
      <c r="AH480" s="27"/>
      <c r="AI480" s="27">
        <f>+IF(AH487=$AI$9,0,1)*(SUM($AI$9)*$C480)/12</f>
        <v>0</v>
      </c>
      <c r="AJ480" s="27">
        <f t="shared" ref="AJ480:BM480" si="372">+IF(AI487=$AI$9,0,1)*(SUM($AI$9)*$C480)/12</f>
        <v>0</v>
      </c>
      <c r="AK480" s="27">
        <f t="shared" si="372"/>
        <v>0</v>
      </c>
      <c r="AL480" s="27">
        <f t="shared" si="372"/>
        <v>0</v>
      </c>
      <c r="AM480" s="27">
        <f t="shared" si="372"/>
        <v>0</v>
      </c>
      <c r="AN480" s="27">
        <f t="shared" si="372"/>
        <v>0</v>
      </c>
      <c r="AO480" s="27">
        <f t="shared" si="372"/>
        <v>0</v>
      </c>
      <c r="AP480" s="27">
        <f t="shared" si="372"/>
        <v>0</v>
      </c>
      <c r="AQ480" s="27">
        <f t="shared" si="372"/>
        <v>0</v>
      </c>
      <c r="AR480" s="27">
        <f t="shared" si="372"/>
        <v>0</v>
      </c>
      <c r="AS480" s="27">
        <f t="shared" si="372"/>
        <v>0</v>
      </c>
      <c r="AT480" s="27">
        <f t="shared" si="372"/>
        <v>0</v>
      </c>
      <c r="AU480" s="27">
        <f t="shared" si="372"/>
        <v>0</v>
      </c>
      <c r="AV480" s="27">
        <f t="shared" si="372"/>
        <v>0</v>
      </c>
      <c r="AW480" s="27">
        <f t="shared" si="372"/>
        <v>0</v>
      </c>
      <c r="AX480" s="27">
        <f t="shared" si="372"/>
        <v>0</v>
      </c>
      <c r="AY480" s="27">
        <f t="shared" si="372"/>
        <v>0</v>
      </c>
      <c r="AZ480" s="27">
        <f t="shared" si="372"/>
        <v>0</v>
      </c>
      <c r="BA480" s="27">
        <f t="shared" si="372"/>
        <v>0</v>
      </c>
      <c r="BB480" s="27">
        <f t="shared" si="372"/>
        <v>0</v>
      </c>
      <c r="BC480" s="27">
        <f t="shared" si="372"/>
        <v>0</v>
      </c>
      <c r="BD480" s="27">
        <f t="shared" si="372"/>
        <v>0</v>
      </c>
      <c r="BE480" s="27">
        <f t="shared" si="372"/>
        <v>0</v>
      </c>
      <c r="BF480" s="27">
        <f t="shared" si="372"/>
        <v>0</v>
      </c>
      <c r="BG480" s="27">
        <f t="shared" si="372"/>
        <v>0</v>
      </c>
      <c r="BH480" s="27">
        <f t="shared" si="372"/>
        <v>0</v>
      </c>
      <c r="BI480" s="27">
        <f t="shared" si="372"/>
        <v>0</v>
      </c>
      <c r="BJ480" s="27">
        <f t="shared" si="372"/>
        <v>0</v>
      </c>
      <c r="BK480" s="27">
        <f t="shared" si="372"/>
        <v>0</v>
      </c>
      <c r="BL480" s="27">
        <f t="shared" si="372"/>
        <v>0</v>
      </c>
      <c r="BM480" s="27">
        <f t="shared" si="372"/>
        <v>0</v>
      </c>
    </row>
    <row r="481" spans="2:65" x14ac:dyDescent="0.25">
      <c r="B481" t="str">
        <f t="shared" si="368"/>
        <v>ALTRE IMM.NI IMMATERIALI</v>
      </c>
      <c r="C481" s="58">
        <f t="shared" si="368"/>
        <v>0.25</v>
      </c>
      <c r="F481" s="27"/>
      <c r="G481" s="27"/>
      <c r="H481" s="27"/>
      <c r="I481" s="27"/>
      <c r="J481" s="27"/>
      <c r="K481" s="27"/>
      <c r="L481" s="27"/>
      <c r="M481" s="27"/>
      <c r="N481" s="27"/>
      <c r="O481" s="27"/>
      <c r="P481" s="27"/>
      <c r="Q481" s="27"/>
      <c r="R481" s="27"/>
      <c r="S481" s="27"/>
      <c r="T481" s="27"/>
      <c r="U481" s="27"/>
      <c r="V481" s="27"/>
      <c r="W481" s="27"/>
      <c r="X481" s="27"/>
      <c r="Y481" s="27"/>
      <c r="Z481" s="27"/>
      <c r="AA481" s="27"/>
      <c r="AB481" s="27"/>
      <c r="AC481" s="27"/>
      <c r="AD481" s="27"/>
      <c r="AE481" s="27"/>
      <c r="AF481" s="27"/>
      <c r="AG481" s="27"/>
      <c r="AH481" s="27"/>
      <c r="AI481" s="27">
        <f>+IF(AH488=$AI$10,0,1)*(SUM($AI$10)*$C481)/12</f>
        <v>0</v>
      </c>
      <c r="AJ481" s="27">
        <f t="shared" ref="AJ481:BM481" si="373">+IF(AI488=$AI$10,0,1)*(SUM($AI$10)*$C481)/12</f>
        <v>0</v>
      </c>
      <c r="AK481" s="27">
        <f t="shared" si="373"/>
        <v>0</v>
      </c>
      <c r="AL481" s="27">
        <f t="shared" si="373"/>
        <v>0</v>
      </c>
      <c r="AM481" s="27">
        <f t="shared" si="373"/>
        <v>0</v>
      </c>
      <c r="AN481" s="27">
        <f t="shared" si="373"/>
        <v>0</v>
      </c>
      <c r="AO481" s="27">
        <f t="shared" si="373"/>
        <v>0</v>
      </c>
      <c r="AP481" s="27">
        <f t="shared" si="373"/>
        <v>0</v>
      </c>
      <c r="AQ481" s="27">
        <f t="shared" si="373"/>
        <v>0</v>
      </c>
      <c r="AR481" s="27">
        <f t="shared" si="373"/>
        <v>0</v>
      </c>
      <c r="AS481" s="27">
        <f t="shared" si="373"/>
        <v>0</v>
      </c>
      <c r="AT481" s="27">
        <f t="shared" si="373"/>
        <v>0</v>
      </c>
      <c r="AU481" s="27">
        <f t="shared" si="373"/>
        <v>0</v>
      </c>
      <c r="AV481" s="27">
        <f t="shared" si="373"/>
        <v>0</v>
      </c>
      <c r="AW481" s="27">
        <f t="shared" si="373"/>
        <v>0</v>
      </c>
      <c r="AX481" s="27">
        <f t="shared" si="373"/>
        <v>0</v>
      </c>
      <c r="AY481" s="27">
        <f t="shared" si="373"/>
        <v>0</v>
      </c>
      <c r="AZ481" s="27">
        <f t="shared" si="373"/>
        <v>0</v>
      </c>
      <c r="BA481" s="27">
        <f t="shared" si="373"/>
        <v>0</v>
      </c>
      <c r="BB481" s="27">
        <f t="shared" si="373"/>
        <v>0</v>
      </c>
      <c r="BC481" s="27">
        <f t="shared" si="373"/>
        <v>0</v>
      </c>
      <c r="BD481" s="27">
        <f t="shared" si="373"/>
        <v>0</v>
      </c>
      <c r="BE481" s="27">
        <f t="shared" si="373"/>
        <v>0</v>
      </c>
      <c r="BF481" s="27">
        <f t="shared" si="373"/>
        <v>0</v>
      </c>
      <c r="BG481" s="27">
        <f t="shared" si="373"/>
        <v>0</v>
      </c>
      <c r="BH481" s="27">
        <f t="shared" si="373"/>
        <v>0</v>
      </c>
      <c r="BI481" s="27">
        <f t="shared" si="373"/>
        <v>0</v>
      </c>
      <c r="BJ481" s="27">
        <f t="shared" si="373"/>
        <v>0</v>
      </c>
      <c r="BK481" s="27">
        <f t="shared" si="373"/>
        <v>0</v>
      </c>
      <c r="BL481" s="27">
        <f t="shared" si="373"/>
        <v>0</v>
      </c>
      <c r="BM481" s="27">
        <f t="shared" si="373"/>
        <v>0</v>
      </c>
    </row>
    <row r="482" spans="2:65" ht="30" x14ac:dyDescent="0.25">
      <c r="C482" s="57"/>
      <c r="F482" s="57" t="s">
        <v>161</v>
      </c>
      <c r="G482" s="57" t="s">
        <v>161</v>
      </c>
      <c r="H482" s="57" t="s">
        <v>161</v>
      </c>
      <c r="I482" s="57" t="s">
        <v>161</v>
      </c>
      <c r="J482" s="57" t="s">
        <v>161</v>
      </c>
      <c r="K482" s="57" t="s">
        <v>161</v>
      </c>
      <c r="L482" s="57" t="s">
        <v>161</v>
      </c>
      <c r="M482" s="57" t="s">
        <v>161</v>
      </c>
      <c r="N482" s="57" t="s">
        <v>161</v>
      </c>
      <c r="O482" s="57" t="s">
        <v>161</v>
      </c>
      <c r="P482" s="57" t="s">
        <v>161</v>
      </c>
      <c r="Q482" s="57" t="s">
        <v>161</v>
      </c>
      <c r="R482" s="57" t="s">
        <v>161</v>
      </c>
      <c r="S482" s="57" t="s">
        <v>161</v>
      </c>
      <c r="T482" s="57" t="s">
        <v>161</v>
      </c>
      <c r="U482" s="57" t="s">
        <v>161</v>
      </c>
      <c r="V482" s="57" t="s">
        <v>161</v>
      </c>
      <c r="W482" s="57" t="s">
        <v>161</v>
      </c>
      <c r="X482" s="57" t="s">
        <v>161</v>
      </c>
      <c r="Y482" s="57" t="s">
        <v>161</v>
      </c>
      <c r="Z482" s="57" t="s">
        <v>161</v>
      </c>
      <c r="AA482" s="57" t="s">
        <v>161</v>
      </c>
      <c r="AB482" s="57" t="s">
        <v>161</v>
      </c>
      <c r="AC482" s="57" t="s">
        <v>161</v>
      </c>
      <c r="AD482" s="57" t="s">
        <v>161</v>
      </c>
      <c r="AE482" s="57" t="s">
        <v>161</v>
      </c>
      <c r="AF482" s="57" t="s">
        <v>161</v>
      </c>
      <c r="AG482" s="57" t="s">
        <v>161</v>
      </c>
      <c r="AH482" s="57" t="s">
        <v>161</v>
      </c>
      <c r="AI482" s="57" t="s">
        <v>161</v>
      </c>
      <c r="AJ482" s="57" t="s">
        <v>161</v>
      </c>
      <c r="AK482" s="57" t="s">
        <v>161</v>
      </c>
      <c r="AL482" s="57" t="s">
        <v>161</v>
      </c>
      <c r="AM482" s="57" t="s">
        <v>161</v>
      </c>
      <c r="AN482" s="57" t="s">
        <v>161</v>
      </c>
      <c r="AO482" s="57" t="s">
        <v>161</v>
      </c>
      <c r="AP482" s="57" t="s">
        <v>161</v>
      </c>
      <c r="AQ482" s="57" t="s">
        <v>161</v>
      </c>
      <c r="AR482" s="57" t="s">
        <v>161</v>
      </c>
      <c r="AS482" s="57" t="s">
        <v>161</v>
      </c>
      <c r="AT482" s="57" t="s">
        <v>161</v>
      </c>
      <c r="AU482" s="57" t="s">
        <v>161</v>
      </c>
      <c r="AV482" s="57" t="s">
        <v>161</v>
      </c>
      <c r="AW482" s="57" t="s">
        <v>161</v>
      </c>
      <c r="AX482" s="57" t="s">
        <v>161</v>
      </c>
      <c r="AY482" s="57" t="s">
        <v>161</v>
      </c>
      <c r="AZ482" s="57" t="s">
        <v>161</v>
      </c>
      <c r="BA482" s="57" t="s">
        <v>161</v>
      </c>
      <c r="BB482" s="57" t="s">
        <v>161</v>
      </c>
      <c r="BC482" s="57" t="s">
        <v>161</v>
      </c>
      <c r="BD482" s="57" t="s">
        <v>161</v>
      </c>
      <c r="BE482" s="57" t="s">
        <v>161</v>
      </c>
      <c r="BF482" s="57" t="s">
        <v>161</v>
      </c>
      <c r="BG482" s="57" t="s">
        <v>161</v>
      </c>
      <c r="BH482" s="57" t="s">
        <v>161</v>
      </c>
      <c r="BI482" s="57" t="s">
        <v>161</v>
      </c>
      <c r="BJ482" s="57" t="s">
        <v>161</v>
      </c>
      <c r="BK482" s="57" t="s">
        <v>161</v>
      </c>
      <c r="BL482" s="57" t="s">
        <v>161</v>
      </c>
      <c r="BM482" s="57" t="s">
        <v>161</v>
      </c>
    </row>
    <row r="483" spans="2:65" x14ac:dyDescent="0.25">
      <c r="B483" t="str">
        <f>+B476</f>
        <v>FABBRICATI</v>
      </c>
      <c r="C483" s="58"/>
      <c r="F483" s="27"/>
      <c r="G483" s="27"/>
      <c r="H483" s="27"/>
      <c r="I483" s="27"/>
      <c r="J483" s="27"/>
      <c r="K483" s="27"/>
      <c r="L483" s="27"/>
      <c r="M483" s="27"/>
      <c r="N483" s="27"/>
      <c r="O483" s="27"/>
      <c r="P483" s="27"/>
      <c r="Q483" s="27"/>
      <c r="R483" s="27"/>
      <c r="S483" s="27"/>
      <c r="T483" s="27"/>
      <c r="U483" s="27"/>
      <c r="V483" s="27"/>
      <c r="W483" s="27"/>
      <c r="X483" s="27"/>
      <c r="Y483" s="27"/>
      <c r="Z483" s="27"/>
      <c r="AA483" s="27"/>
      <c r="AB483" s="27"/>
      <c r="AC483" s="27"/>
      <c r="AD483" s="27"/>
      <c r="AE483" s="27"/>
      <c r="AF483" s="27"/>
      <c r="AG483" s="27"/>
      <c r="AH483" s="27"/>
      <c r="AI483" s="27">
        <f t="shared" ref="AI483:BM488" si="374">+AH483+AI476</f>
        <v>0</v>
      </c>
      <c r="AJ483" s="27">
        <f t="shared" si="374"/>
        <v>0</v>
      </c>
      <c r="AK483" s="27">
        <f t="shared" si="374"/>
        <v>0</v>
      </c>
      <c r="AL483" s="27">
        <f t="shared" si="374"/>
        <v>0</v>
      </c>
      <c r="AM483" s="27">
        <f t="shared" si="374"/>
        <v>0</v>
      </c>
      <c r="AN483" s="27">
        <f t="shared" si="374"/>
        <v>0</v>
      </c>
      <c r="AO483" s="27">
        <f t="shared" si="374"/>
        <v>0</v>
      </c>
      <c r="AP483" s="27">
        <f t="shared" si="374"/>
        <v>0</v>
      </c>
      <c r="AQ483" s="27">
        <f t="shared" si="374"/>
        <v>0</v>
      </c>
      <c r="AR483" s="27">
        <f t="shared" si="374"/>
        <v>0</v>
      </c>
      <c r="AS483" s="27">
        <f t="shared" si="374"/>
        <v>0</v>
      </c>
      <c r="AT483" s="27">
        <f t="shared" si="374"/>
        <v>0</v>
      </c>
      <c r="AU483" s="27">
        <f t="shared" si="374"/>
        <v>0</v>
      </c>
      <c r="AV483" s="27">
        <f t="shared" si="374"/>
        <v>0</v>
      </c>
      <c r="AW483" s="27">
        <f t="shared" si="374"/>
        <v>0</v>
      </c>
      <c r="AX483" s="27">
        <f t="shared" si="374"/>
        <v>0</v>
      </c>
      <c r="AY483" s="27">
        <f t="shared" si="374"/>
        <v>0</v>
      </c>
      <c r="AZ483" s="27">
        <f t="shared" si="374"/>
        <v>0</v>
      </c>
      <c r="BA483" s="27">
        <f t="shared" si="374"/>
        <v>0</v>
      </c>
      <c r="BB483" s="27">
        <f t="shared" si="374"/>
        <v>0</v>
      </c>
      <c r="BC483" s="27">
        <f t="shared" si="374"/>
        <v>0</v>
      </c>
      <c r="BD483" s="27">
        <f t="shared" si="374"/>
        <v>0</v>
      </c>
      <c r="BE483" s="27">
        <f t="shared" si="374"/>
        <v>0</v>
      </c>
      <c r="BF483" s="27">
        <f t="shared" si="374"/>
        <v>0</v>
      </c>
      <c r="BG483" s="27">
        <f t="shared" si="374"/>
        <v>0</v>
      </c>
      <c r="BH483" s="27">
        <f t="shared" si="374"/>
        <v>0</v>
      </c>
      <c r="BI483" s="27">
        <f t="shared" si="374"/>
        <v>0</v>
      </c>
      <c r="BJ483" s="27">
        <f t="shared" si="374"/>
        <v>0</v>
      </c>
      <c r="BK483" s="27">
        <f t="shared" si="374"/>
        <v>0</v>
      </c>
      <c r="BL483" s="27">
        <f t="shared" si="374"/>
        <v>0</v>
      </c>
      <c r="BM483" s="27">
        <f t="shared" si="374"/>
        <v>0</v>
      </c>
    </row>
    <row r="484" spans="2:65" x14ac:dyDescent="0.25">
      <c r="B484" t="str">
        <f t="shared" ref="B484:B487" si="375">+B477</f>
        <v>IMPIANTI E MACCHINARI</v>
      </c>
      <c r="C484" s="58"/>
      <c r="F484" s="27"/>
      <c r="G484" s="27"/>
      <c r="H484" s="27"/>
      <c r="I484" s="27"/>
      <c r="J484" s="27"/>
      <c r="K484" s="27"/>
      <c r="L484" s="27"/>
      <c r="M484" s="27"/>
      <c r="N484" s="27"/>
      <c r="O484" s="27"/>
      <c r="P484" s="27"/>
      <c r="Q484" s="27"/>
      <c r="R484" s="27"/>
      <c r="S484" s="27"/>
      <c r="T484" s="27"/>
      <c r="U484" s="27"/>
      <c r="V484" s="27"/>
      <c r="W484" s="27"/>
      <c r="X484" s="27"/>
      <c r="Y484" s="27"/>
      <c r="Z484" s="27"/>
      <c r="AA484" s="27"/>
      <c r="AB484" s="27"/>
      <c r="AC484" s="27"/>
      <c r="AD484" s="27"/>
      <c r="AE484" s="27"/>
      <c r="AF484" s="27"/>
      <c r="AG484" s="27"/>
      <c r="AH484" s="27"/>
      <c r="AI484" s="27">
        <f t="shared" si="374"/>
        <v>0</v>
      </c>
      <c r="AJ484" s="27">
        <f t="shared" si="374"/>
        <v>0</v>
      </c>
      <c r="AK484" s="27">
        <f t="shared" si="374"/>
        <v>0</v>
      </c>
      <c r="AL484" s="27">
        <f t="shared" si="374"/>
        <v>0</v>
      </c>
      <c r="AM484" s="27">
        <f t="shared" si="374"/>
        <v>0</v>
      </c>
      <c r="AN484" s="27">
        <f t="shared" si="374"/>
        <v>0</v>
      </c>
      <c r="AO484" s="27">
        <f t="shared" si="374"/>
        <v>0</v>
      </c>
      <c r="AP484" s="27">
        <f t="shared" si="374"/>
        <v>0</v>
      </c>
      <c r="AQ484" s="27">
        <f t="shared" si="374"/>
        <v>0</v>
      </c>
      <c r="AR484" s="27">
        <f t="shared" si="374"/>
        <v>0</v>
      </c>
      <c r="AS484" s="27">
        <f t="shared" si="374"/>
        <v>0</v>
      </c>
      <c r="AT484" s="27">
        <f t="shared" si="374"/>
        <v>0</v>
      </c>
      <c r="AU484" s="27">
        <f t="shared" si="374"/>
        <v>0</v>
      </c>
      <c r="AV484" s="27">
        <f t="shared" si="374"/>
        <v>0</v>
      </c>
      <c r="AW484" s="27">
        <f t="shared" si="374"/>
        <v>0</v>
      </c>
      <c r="AX484" s="27">
        <f t="shared" si="374"/>
        <v>0</v>
      </c>
      <c r="AY484" s="27">
        <f t="shared" si="374"/>
        <v>0</v>
      </c>
      <c r="AZ484" s="27">
        <f t="shared" si="374"/>
        <v>0</v>
      </c>
      <c r="BA484" s="27">
        <f t="shared" si="374"/>
        <v>0</v>
      </c>
      <c r="BB484" s="27">
        <f t="shared" si="374"/>
        <v>0</v>
      </c>
      <c r="BC484" s="27">
        <f t="shared" si="374"/>
        <v>0</v>
      </c>
      <c r="BD484" s="27">
        <f t="shared" si="374"/>
        <v>0</v>
      </c>
      <c r="BE484" s="27">
        <f t="shared" si="374"/>
        <v>0</v>
      </c>
      <c r="BF484" s="27">
        <f t="shared" si="374"/>
        <v>0</v>
      </c>
      <c r="BG484" s="27">
        <f t="shared" si="374"/>
        <v>0</v>
      </c>
      <c r="BH484" s="27">
        <f t="shared" si="374"/>
        <v>0</v>
      </c>
      <c r="BI484" s="27">
        <f t="shared" si="374"/>
        <v>0</v>
      </c>
      <c r="BJ484" s="27">
        <f t="shared" si="374"/>
        <v>0</v>
      </c>
      <c r="BK484" s="27">
        <f t="shared" si="374"/>
        <v>0</v>
      </c>
      <c r="BL484" s="27">
        <f t="shared" si="374"/>
        <v>0</v>
      </c>
      <c r="BM484" s="27">
        <f t="shared" si="374"/>
        <v>0</v>
      </c>
    </row>
    <row r="485" spans="2:65" x14ac:dyDescent="0.25">
      <c r="B485" t="str">
        <f t="shared" si="375"/>
        <v>ATTREZZATURE IND.LI E COMM.LI</v>
      </c>
      <c r="C485" s="58"/>
      <c r="F485" s="27"/>
      <c r="G485" s="27"/>
      <c r="H485" s="27"/>
      <c r="I485" s="27"/>
      <c r="J485" s="27"/>
      <c r="K485" s="27"/>
      <c r="L485" s="27"/>
      <c r="M485" s="27"/>
      <c r="N485" s="27"/>
      <c r="O485" s="27"/>
      <c r="P485" s="27"/>
      <c r="Q485" s="27"/>
      <c r="R485" s="27"/>
      <c r="S485" s="27"/>
      <c r="T485" s="27"/>
      <c r="U485" s="27"/>
      <c r="V485" s="27"/>
      <c r="W485" s="27"/>
      <c r="X485" s="27"/>
      <c r="Y485" s="27"/>
      <c r="Z485" s="27"/>
      <c r="AA485" s="27"/>
      <c r="AB485" s="27"/>
      <c r="AC485" s="27"/>
      <c r="AD485" s="27"/>
      <c r="AE485" s="27"/>
      <c r="AF485" s="27"/>
      <c r="AG485" s="27"/>
      <c r="AH485" s="27"/>
      <c r="AI485" s="27">
        <f t="shared" si="374"/>
        <v>0</v>
      </c>
      <c r="AJ485" s="27">
        <f t="shared" si="374"/>
        <v>0</v>
      </c>
      <c r="AK485" s="27">
        <f t="shared" si="374"/>
        <v>0</v>
      </c>
      <c r="AL485" s="27">
        <f t="shared" si="374"/>
        <v>0</v>
      </c>
      <c r="AM485" s="27">
        <f t="shared" si="374"/>
        <v>0</v>
      </c>
      <c r="AN485" s="27">
        <f t="shared" si="374"/>
        <v>0</v>
      </c>
      <c r="AO485" s="27">
        <f t="shared" si="374"/>
        <v>0</v>
      </c>
      <c r="AP485" s="27">
        <f t="shared" si="374"/>
        <v>0</v>
      </c>
      <c r="AQ485" s="27">
        <f t="shared" si="374"/>
        <v>0</v>
      </c>
      <c r="AR485" s="27">
        <f t="shared" si="374"/>
        <v>0</v>
      </c>
      <c r="AS485" s="27">
        <f t="shared" si="374"/>
        <v>0</v>
      </c>
      <c r="AT485" s="27">
        <f t="shared" si="374"/>
        <v>0</v>
      </c>
      <c r="AU485" s="27">
        <f t="shared" si="374"/>
        <v>0</v>
      </c>
      <c r="AV485" s="27">
        <f t="shared" si="374"/>
        <v>0</v>
      </c>
      <c r="AW485" s="27">
        <f t="shared" si="374"/>
        <v>0</v>
      </c>
      <c r="AX485" s="27">
        <f t="shared" si="374"/>
        <v>0</v>
      </c>
      <c r="AY485" s="27">
        <f t="shared" si="374"/>
        <v>0</v>
      </c>
      <c r="AZ485" s="27">
        <f t="shared" si="374"/>
        <v>0</v>
      </c>
      <c r="BA485" s="27">
        <f t="shared" si="374"/>
        <v>0</v>
      </c>
      <c r="BB485" s="27">
        <f t="shared" si="374"/>
        <v>0</v>
      </c>
      <c r="BC485" s="27">
        <f t="shared" si="374"/>
        <v>0</v>
      </c>
      <c r="BD485" s="27">
        <f t="shared" si="374"/>
        <v>0</v>
      </c>
      <c r="BE485" s="27">
        <f t="shared" si="374"/>
        <v>0</v>
      </c>
      <c r="BF485" s="27">
        <f t="shared" si="374"/>
        <v>0</v>
      </c>
      <c r="BG485" s="27">
        <f t="shared" si="374"/>
        <v>0</v>
      </c>
      <c r="BH485" s="27">
        <f t="shared" si="374"/>
        <v>0</v>
      </c>
      <c r="BI485" s="27">
        <f t="shared" si="374"/>
        <v>0</v>
      </c>
      <c r="BJ485" s="27">
        <f t="shared" si="374"/>
        <v>0</v>
      </c>
      <c r="BK485" s="27">
        <f t="shared" si="374"/>
        <v>0</v>
      </c>
      <c r="BL485" s="27">
        <f t="shared" si="374"/>
        <v>0</v>
      </c>
      <c r="BM485" s="27">
        <f t="shared" si="374"/>
        <v>0</v>
      </c>
    </row>
    <row r="486" spans="2:65" x14ac:dyDescent="0.25">
      <c r="B486" t="str">
        <f t="shared" si="375"/>
        <v>COSTI D'IMPIANTO E AMPLIAMENTO</v>
      </c>
      <c r="C486" s="58"/>
      <c r="F486" s="27"/>
      <c r="G486" s="27"/>
      <c r="H486" s="27"/>
      <c r="I486" s="27"/>
      <c r="J486" s="27"/>
      <c r="K486" s="27"/>
      <c r="L486" s="27"/>
      <c r="M486" s="27"/>
      <c r="N486" s="27"/>
      <c r="O486" s="27"/>
      <c r="P486" s="27"/>
      <c r="Q486" s="27"/>
      <c r="R486" s="27"/>
      <c r="S486" s="27"/>
      <c r="T486" s="27"/>
      <c r="U486" s="27"/>
      <c r="V486" s="27"/>
      <c r="W486" s="27"/>
      <c r="X486" s="27"/>
      <c r="Y486" s="27"/>
      <c r="Z486" s="27"/>
      <c r="AA486" s="27"/>
      <c r="AB486" s="27"/>
      <c r="AC486" s="27"/>
      <c r="AD486" s="27"/>
      <c r="AE486" s="27"/>
      <c r="AF486" s="27"/>
      <c r="AG486" s="27"/>
      <c r="AH486" s="27"/>
      <c r="AI486" s="27">
        <f t="shared" si="374"/>
        <v>0</v>
      </c>
      <c r="AJ486" s="27">
        <f t="shared" si="374"/>
        <v>0</v>
      </c>
      <c r="AK486" s="27">
        <f t="shared" si="374"/>
        <v>0</v>
      </c>
      <c r="AL486" s="27">
        <f t="shared" si="374"/>
        <v>0</v>
      </c>
      <c r="AM486" s="27">
        <f t="shared" si="374"/>
        <v>0</v>
      </c>
      <c r="AN486" s="27">
        <f t="shared" si="374"/>
        <v>0</v>
      </c>
      <c r="AO486" s="27">
        <f t="shared" si="374"/>
        <v>0</v>
      </c>
      <c r="AP486" s="27">
        <f t="shared" si="374"/>
        <v>0</v>
      </c>
      <c r="AQ486" s="27">
        <f t="shared" si="374"/>
        <v>0</v>
      </c>
      <c r="AR486" s="27">
        <f t="shared" si="374"/>
        <v>0</v>
      </c>
      <c r="AS486" s="27">
        <f t="shared" si="374"/>
        <v>0</v>
      </c>
      <c r="AT486" s="27">
        <f t="shared" si="374"/>
        <v>0</v>
      </c>
      <c r="AU486" s="27">
        <f t="shared" si="374"/>
        <v>0</v>
      </c>
      <c r="AV486" s="27">
        <f t="shared" si="374"/>
        <v>0</v>
      </c>
      <c r="AW486" s="27">
        <f t="shared" si="374"/>
        <v>0</v>
      </c>
      <c r="AX486" s="27">
        <f t="shared" si="374"/>
        <v>0</v>
      </c>
      <c r="AY486" s="27">
        <f t="shared" si="374"/>
        <v>0</v>
      </c>
      <c r="AZ486" s="27">
        <f t="shared" si="374"/>
        <v>0</v>
      </c>
      <c r="BA486" s="27">
        <f t="shared" si="374"/>
        <v>0</v>
      </c>
      <c r="BB486" s="27">
        <f t="shared" si="374"/>
        <v>0</v>
      </c>
      <c r="BC486" s="27">
        <f t="shared" si="374"/>
        <v>0</v>
      </c>
      <c r="BD486" s="27">
        <f t="shared" si="374"/>
        <v>0</v>
      </c>
      <c r="BE486" s="27">
        <f t="shared" si="374"/>
        <v>0</v>
      </c>
      <c r="BF486" s="27">
        <f t="shared" si="374"/>
        <v>0</v>
      </c>
      <c r="BG486" s="27">
        <f t="shared" si="374"/>
        <v>0</v>
      </c>
      <c r="BH486" s="27">
        <f t="shared" si="374"/>
        <v>0</v>
      </c>
      <c r="BI486" s="27">
        <f t="shared" si="374"/>
        <v>0</v>
      </c>
      <c r="BJ486" s="27">
        <f t="shared" si="374"/>
        <v>0</v>
      </c>
      <c r="BK486" s="27">
        <f t="shared" si="374"/>
        <v>0</v>
      </c>
      <c r="BL486" s="27">
        <f t="shared" si="374"/>
        <v>0</v>
      </c>
      <c r="BM486" s="27">
        <f t="shared" si="374"/>
        <v>0</v>
      </c>
    </row>
    <row r="487" spans="2:65" x14ac:dyDescent="0.25">
      <c r="B487" t="str">
        <f t="shared" si="375"/>
        <v>FEE D'INGRESSO</v>
      </c>
      <c r="C487" s="58"/>
      <c r="F487" s="27"/>
      <c r="G487" s="27"/>
      <c r="H487" s="27"/>
      <c r="I487" s="27"/>
      <c r="J487" s="27"/>
      <c r="K487" s="27"/>
      <c r="L487" s="27"/>
      <c r="M487" s="27"/>
      <c r="N487" s="27"/>
      <c r="O487" s="27"/>
      <c r="P487" s="27"/>
      <c r="Q487" s="27"/>
      <c r="R487" s="27"/>
      <c r="S487" s="27"/>
      <c r="T487" s="27"/>
      <c r="U487" s="27"/>
      <c r="V487" s="27"/>
      <c r="W487" s="27"/>
      <c r="X487" s="27"/>
      <c r="Y487" s="27"/>
      <c r="Z487" s="27"/>
      <c r="AA487" s="27"/>
      <c r="AB487" s="27"/>
      <c r="AC487" s="27"/>
      <c r="AD487" s="27"/>
      <c r="AE487" s="27"/>
      <c r="AF487" s="27"/>
      <c r="AG487" s="27"/>
      <c r="AH487" s="27"/>
      <c r="AI487" s="27">
        <f t="shared" si="374"/>
        <v>0</v>
      </c>
      <c r="AJ487" s="27">
        <f t="shared" si="374"/>
        <v>0</v>
      </c>
      <c r="AK487" s="27">
        <f t="shared" si="374"/>
        <v>0</v>
      </c>
      <c r="AL487" s="27">
        <f t="shared" si="374"/>
        <v>0</v>
      </c>
      <c r="AM487" s="27">
        <f t="shared" si="374"/>
        <v>0</v>
      </c>
      <c r="AN487" s="27">
        <f t="shared" si="374"/>
        <v>0</v>
      </c>
      <c r="AO487" s="27">
        <f t="shared" si="374"/>
        <v>0</v>
      </c>
      <c r="AP487" s="27">
        <f t="shared" si="374"/>
        <v>0</v>
      </c>
      <c r="AQ487" s="27">
        <f t="shared" si="374"/>
        <v>0</v>
      </c>
      <c r="AR487" s="27">
        <f t="shared" si="374"/>
        <v>0</v>
      </c>
      <c r="AS487" s="27">
        <f t="shared" si="374"/>
        <v>0</v>
      </c>
      <c r="AT487" s="27">
        <f t="shared" si="374"/>
        <v>0</v>
      </c>
      <c r="AU487" s="27">
        <f t="shared" si="374"/>
        <v>0</v>
      </c>
      <c r="AV487" s="27">
        <f t="shared" si="374"/>
        <v>0</v>
      </c>
      <c r="AW487" s="27">
        <f t="shared" si="374"/>
        <v>0</v>
      </c>
      <c r="AX487" s="27">
        <f t="shared" si="374"/>
        <v>0</v>
      </c>
      <c r="AY487" s="27">
        <f t="shared" si="374"/>
        <v>0</v>
      </c>
      <c r="AZ487" s="27">
        <f t="shared" si="374"/>
        <v>0</v>
      </c>
      <c r="BA487" s="27">
        <f t="shared" si="374"/>
        <v>0</v>
      </c>
      <c r="BB487" s="27">
        <f t="shared" si="374"/>
        <v>0</v>
      </c>
      <c r="BC487" s="27">
        <f t="shared" si="374"/>
        <v>0</v>
      </c>
      <c r="BD487" s="27">
        <f t="shared" si="374"/>
        <v>0</v>
      </c>
      <c r="BE487" s="27">
        <f t="shared" si="374"/>
        <v>0</v>
      </c>
      <c r="BF487" s="27">
        <f t="shared" si="374"/>
        <v>0</v>
      </c>
      <c r="BG487" s="27">
        <f t="shared" si="374"/>
        <v>0</v>
      </c>
      <c r="BH487" s="27">
        <f t="shared" si="374"/>
        <v>0</v>
      </c>
      <c r="BI487" s="27">
        <f t="shared" si="374"/>
        <v>0</v>
      </c>
      <c r="BJ487" s="27">
        <f t="shared" si="374"/>
        <v>0</v>
      </c>
      <c r="BK487" s="27">
        <f t="shared" si="374"/>
        <v>0</v>
      </c>
      <c r="BL487" s="27">
        <f t="shared" si="374"/>
        <v>0</v>
      </c>
      <c r="BM487" s="27">
        <f t="shared" si="374"/>
        <v>0</v>
      </c>
    </row>
    <row r="488" spans="2:65" x14ac:dyDescent="0.25">
      <c r="B488" t="str">
        <f>+B481</f>
        <v>ALTRE IMM.NI IMMATERIALI</v>
      </c>
      <c r="C488" s="58"/>
      <c r="F488" s="27"/>
      <c r="G488" s="27"/>
      <c r="H488" s="27"/>
      <c r="I488" s="27"/>
      <c r="J488" s="27"/>
      <c r="K488" s="27"/>
      <c r="L488" s="27"/>
      <c r="M488" s="27"/>
      <c r="N488" s="27"/>
      <c r="O488" s="27"/>
      <c r="P488" s="27"/>
      <c r="Q488" s="27"/>
      <c r="R488" s="27"/>
      <c r="S488" s="27"/>
      <c r="T488" s="27"/>
      <c r="U488" s="27"/>
      <c r="V488" s="27"/>
      <c r="W488" s="27"/>
      <c r="X488" s="27"/>
      <c r="Y488" s="27"/>
      <c r="Z488" s="27"/>
      <c r="AA488" s="27"/>
      <c r="AB488" s="27"/>
      <c r="AC488" s="27"/>
      <c r="AD488" s="27"/>
      <c r="AE488" s="27"/>
      <c r="AF488" s="27"/>
      <c r="AG488" s="27"/>
      <c r="AH488" s="27"/>
      <c r="AI488" s="27">
        <f t="shared" si="374"/>
        <v>0</v>
      </c>
      <c r="AJ488" s="27">
        <f t="shared" si="374"/>
        <v>0</v>
      </c>
      <c r="AK488" s="27">
        <f t="shared" si="374"/>
        <v>0</v>
      </c>
      <c r="AL488" s="27">
        <f t="shared" si="374"/>
        <v>0</v>
      </c>
      <c r="AM488" s="27">
        <f t="shared" si="374"/>
        <v>0</v>
      </c>
      <c r="AN488" s="27">
        <f t="shared" si="374"/>
        <v>0</v>
      </c>
      <c r="AO488" s="27">
        <f t="shared" si="374"/>
        <v>0</v>
      </c>
      <c r="AP488" s="27">
        <f t="shared" si="374"/>
        <v>0</v>
      </c>
      <c r="AQ488" s="27">
        <f t="shared" si="374"/>
        <v>0</v>
      </c>
      <c r="AR488" s="27">
        <f t="shared" si="374"/>
        <v>0</v>
      </c>
      <c r="AS488" s="27">
        <f t="shared" si="374"/>
        <v>0</v>
      </c>
      <c r="AT488" s="27">
        <f t="shared" si="374"/>
        <v>0</v>
      </c>
      <c r="AU488" s="27">
        <f t="shared" si="374"/>
        <v>0</v>
      </c>
      <c r="AV488" s="27">
        <f t="shared" si="374"/>
        <v>0</v>
      </c>
      <c r="AW488" s="27">
        <f t="shared" si="374"/>
        <v>0</v>
      </c>
      <c r="AX488" s="27">
        <f t="shared" si="374"/>
        <v>0</v>
      </c>
      <c r="AY488" s="27">
        <f t="shared" si="374"/>
        <v>0</v>
      </c>
      <c r="AZ488" s="27">
        <f t="shared" si="374"/>
        <v>0</v>
      </c>
      <c r="BA488" s="27">
        <f t="shared" si="374"/>
        <v>0</v>
      </c>
      <c r="BB488" s="27">
        <f t="shared" si="374"/>
        <v>0</v>
      </c>
      <c r="BC488" s="27">
        <f t="shared" si="374"/>
        <v>0</v>
      </c>
      <c r="BD488" s="27">
        <f t="shared" si="374"/>
        <v>0</v>
      </c>
      <c r="BE488" s="27">
        <f t="shared" si="374"/>
        <v>0</v>
      </c>
      <c r="BF488" s="27">
        <f t="shared" si="374"/>
        <v>0</v>
      </c>
      <c r="BG488" s="27">
        <f t="shared" si="374"/>
        <v>0</v>
      </c>
      <c r="BH488" s="27">
        <f t="shared" si="374"/>
        <v>0</v>
      </c>
      <c r="BI488" s="27">
        <f t="shared" si="374"/>
        <v>0</v>
      </c>
      <c r="BJ488" s="27">
        <f t="shared" si="374"/>
        <v>0</v>
      </c>
      <c r="BK488" s="27">
        <f t="shared" si="374"/>
        <v>0</v>
      </c>
      <c r="BL488" s="27">
        <f t="shared" si="374"/>
        <v>0</v>
      </c>
      <c r="BM488" s="27">
        <f t="shared" si="374"/>
        <v>0</v>
      </c>
    </row>
    <row r="490" spans="2:65" ht="30" x14ac:dyDescent="0.25">
      <c r="C490" s="57" t="s">
        <v>159</v>
      </c>
      <c r="F490" s="57" t="s">
        <v>160</v>
      </c>
      <c r="G490" s="57" t="s">
        <v>160</v>
      </c>
      <c r="H490" s="57" t="s">
        <v>160</v>
      </c>
      <c r="I490" s="57" t="s">
        <v>160</v>
      </c>
      <c r="J490" s="57" t="s">
        <v>160</v>
      </c>
      <c r="K490" s="57" t="s">
        <v>160</v>
      </c>
      <c r="L490" s="57" t="s">
        <v>160</v>
      </c>
      <c r="M490" s="57" t="s">
        <v>160</v>
      </c>
      <c r="N490" s="57" t="s">
        <v>160</v>
      </c>
      <c r="O490" s="57" t="s">
        <v>160</v>
      </c>
      <c r="P490" s="57" t="s">
        <v>160</v>
      </c>
      <c r="Q490" s="57" t="s">
        <v>160</v>
      </c>
      <c r="R490" s="57" t="s">
        <v>160</v>
      </c>
      <c r="S490" s="57" t="s">
        <v>160</v>
      </c>
      <c r="T490" s="57" t="s">
        <v>160</v>
      </c>
      <c r="U490" s="57" t="s">
        <v>160</v>
      </c>
      <c r="V490" s="57" t="s">
        <v>160</v>
      </c>
      <c r="W490" s="57" t="s">
        <v>160</v>
      </c>
      <c r="X490" s="57" t="s">
        <v>160</v>
      </c>
      <c r="Y490" s="57" t="s">
        <v>160</v>
      </c>
      <c r="Z490" s="57" t="s">
        <v>160</v>
      </c>
      <c r="AA490" s="57" t="s">
        <v>160</v>
      </c>
      <c r="AB490" s="57" t="s">
        <v>160</v>
      </c>
      <c r="AC490" s="57" t="s">
        <v>160</v>
      </c>
      <c r="AD490" s="57" t="s">
        <v>160</v>
      </c>
      <c r="AE490" s="57" t="s">
        <v>160</v>
      </c>
      <c r="AF490" s="57" t="s">
        <v>160</v>
      </c>
      <c r="AG490" s="57" t="s">
        <v>160</v>
      </c>
      <c r="AH490" s="57" t="s">
        <v>160</v>
      </c>
      <c r="AI490" s="57" t="s">
        <v>160</v>
      </c>
      <c r="AJ490" s="57" t="s">
        <v>160</v>
      </c>
      <c r="AK490" s="57" t="s">
        <v>160</v>
      </c>
      <c r="AL490" s="57" t="s">
        <v>160</v>
      </c>
      <c r="AM490" s="57" t="s">
        <v>160</v>
      </c>
      <c r="AN490" s="57" t="s">
        <v>160</v>
      </c>
      <c r="AO490" s="57" t="s">
        <v>160</v>
      </c>
      <c r="AP490" s="57" t="s">
        <v>160</v>
      </c>
      <c r="AQ490" s="57" t="s">
        <v>160</v>
      </c>
      <c r="AR490" s="57" t="s">
        <v>160</v>
      </c>
      <c r="AS490" s="57" t="s">
        <v>160</v>
      </c>
      <c r="AT490" s="57" t="s">
        <v>160</v>
      </c>
      <c r="AU490" s="57" t="s">
        <v>160</v>
      </c>
      <c r="AV490" s="57" t="s">
        <v>160</v>
      </c>
      <c r="AW490" s="57" t="s">
        <v>160</v>
      </c>
      <c r="AX490" s="57" t="s">
        <v>160</v>
      </c>
      <c r="AY490" s="57" t="s">
        <v>160</v>
      </c>
      <c r="AZ490" s="57" t="s">
        <v>160</v>
      </c>
      <c r="BA490" s="57" t="s">
        <v>160</v>
      </c>
      <c r="BB490" s="57" t="s">
        <v>160</v>
      </c>
      <c r="BC490" s="57" t="s">
        <v>160</v>
      </c>
      <c r="BD490" s="57" t="s">
        <v>160</v>
      </c>
      <c r="BE490" s="57" t="s">
        <v>160</v>
      </c>
      <c r="BF490" s="57" t="s">
        <v>160</v>
      </c>
      <c r="BG490" s="57" t="s">
        <v>160</v>
      </c>
      <c r="BH490" s="57" t="s">
        <v>160</v>
      </c>
      <c r="BI490" s="57" t="s">
        <v>160</v>
      </c>
      <c r="BJ490" s="57" t="s">
        <v>160</v>
      </c>
      <c r="BK490" s="57" t="s">
        <v>160</v>
      </c>
      <c r="BL490" s="57" t="s">
        <v>160</v>
      </c>
      <c r="BM490" s="57" t="s">
        <v>160</v>
      </c>
    </row>
    <row r="491" spans="2:65" x14ac:dyDescent="0.25">
      <c r="B491" t="str">
        <f>+B476</f>
        <v>FABBRICATI</v>
      </c>
      <c r="C491" s="58">
        <f>+C476</f>
        <v>0.25</v>
      </c>
      <c r="F491" s="27"/>
      <c r="G491" s="27"/>
      <c r="H491" s="27"/>
      <c r="I491" s="27"/>
      <c r="J491" s="27"/>
      <c r="K491" s="27"/>
      <c r="L491" s="27"/>
      <c r="M491" s="27"/>
      <c r="N491" s="27"/>
      <c r="O491" s="27"/>
      <c r="P491" s="27"/>
      <c r="Q491" s="27"/>
      <c r="R491" s="27"/>
      <c r="S491" s="27"/>
      <c r="T491" s="27"/>
      <c r="U491" s="27"/>
      <c r="V491" s="27"/>
      <c r="W491" s="27"/>
      <c r="X491" s="27"/>
      <c r="Y491" s="27"/>
      <c r="Z491" s="27"/>
      <c r="AA491" s="27"/>
      <c r="AB491" s="27"/>
      <c r="AC491" s="27"/>
      <c r="AD491" s="27"/>
      <c r="AE491" s="27"/>
      <c r="AF491" s="27"/>
      <c r="AG491" s="27"/>
      <c r="AH491" s="27"/>
      <c r="AI491" s="27"/>
      <c r="AJ491" s="27">
        <f>+IF(AI498=$AJ$5,0,1)*(SUM($AJ$5)*$C491)/12</f>
        <v>0</v>
      </c>
      <c r="AK491" s="27">
        <f t="shared" ref="AK491:BM491" si="376">+IF(AJ498=$AJ$5,0,1)*(SUM($AJ$5)*$C491)/12</f>
        <v>0</v>
      </c>
      <c r="AL491" s="27">
        <f t="shared" si="376"/>
        <v>0</v>
      </c>
      <c r="AM491" s="27">
        <f t="shared" si="376"/>
        <v>0</v>
      </c>
      <c r="AN491" s="27">
        <f t="shared" si="376"/>
        <v>0</v>
      </c>
      <c r="AO491" s="27">
        <f t="shared" si="376"/>
        <v>0</v>
      </c>
      <c r="AP491" s="27">
        <f t="shared" si="376"/>
        <v>0</v>
      </c>
      <c r="AQ491" s="27">
        <f t="shared" si="376"/>
        <v>0</v>
      </c>
      <c r="AR491" s="27">
        <f t="shared" si="376"/>
        <v>0</v>
      </c>
      <c r="AS491" s="27">
        <f t="shared" si="376"/>
        <v>0</v>
      </c>
      <c r="AT491" s="27">
        <f t="shared" si="376"/>
        <v>0</v>
      </c>
      <c r="AU491" s="27">
        <f t="shared" si="376"/>
        <v>0</v>
      </c>
      <c r="AV491" s="27">
        <f t="shared" si="376"/>
        <v>0</v>
      </c>
      <c r="AW491" s="27">
        <f t="shared" si="376"/>
        <v>0</v>
      </c>
      <c r="AX491" s="27">
        <f t="shared" si="376"/>
        <v>0</v>
      </c>
      <c r="AY491" s="27">
        <f t="shared" si="376"/>
        <v>0</v>
      </c>
      <c r="AZ491" s="27">
        <f t="shared" si="376"/>
        <v>0</v>
      </c>
      <c r="BA491" s="27">
        <f t="shared" si="376"/>
        <v>0</v>
      </c>
      <c r="BB491" s="27">
        <f t="shared" si="376"/>
        <v>0</v>
      </c>
      <c r="BC491" s="27">
        <f t="shared" si="376"/>
        <v>0</v>
      </c>
      <c r="BD491" s="27">
        <f t="shared" si="376"/>
        <v>0</v>
      </c>
      <c r="BE491" s="27">
        <f t="shared" si="376"/>
        <v>0</v>
      </c>
      <c r="BF491" s="27">
        <f t="shared" si="376"/>
        <v>0</v>
      </c>
      <c r="BG491" s="27">
        <f t="shared" si="376"/>
        <v>0</v>
      </c>
      <c r="BH491" s="27">
        <f t="shared" si="376"/>
        <v>0</v>
      </c>
      <c r="BI491" s="27">
        <f t="shared" si="376"/>
        <v>0</v>
      </c>
      <c r="BJ491" s="27">
        <f t="shared" si="376"/>
        <v>0</v>
      </c>
      <c r="BK491" s="27">
        <f t="shared" si="376"/>
        <v>0</v>
      </c>
      <c r="BL491" s="27">
        <f t="shared" si="376"/>
        <v>0</v>
      </c>
      <c r="BM491" s="27">
        <f t="shared" si="376"/>
        <v>0</v>
      </c>
    </row>
    <row r="492" spans="2:65" x14ac:dyDescent="0.25">
      <c r="B492" t="str">
        <f t="shared" ref="B492:C496" si="377">+B477</f>
        <v>IMPIANTI E MACCHINARI</v>
      </c>
      <c r="C492" s="58">
        <f t="shared" si="377"/>
        <v>0.1</v>
      </c>
      <c r="F492" s="27"/>
      <c r="G492" s="27"/>
      <c r="H492" s="27"/>
      <c r="I492" s="27"/>
      <c r="J492" s="27"/>
      <c r="K492" s="27"/>
      <c r="L492" s="27"/>
      <c r="M492" s="27"/>
      <c r="N492" s="27"/>
      <c r="O492" s="27"/>
      <c r="P492" s="27"/>
      <c r="Q492" s="27"/>
      <c r="R492" s="27"/>
      <c r="S492" s="27"/>
      <c r="T492" s="27"/>
      <c r="U492" s="27"/>
      <c r="V492" s="27"/>
      <c r="W492" s="27"/>
      <c r="X492" s="27"/>
      <c r="Y492" s="27"/>
      <c r="Z492" s="27"/>
      <c r="AA492" s="27"/>
      <c r="AB492" s="27"/>
      <c r="AC492" s="27"/>
      <c r="AD492" s="27"/>
      <c r="AE492" s="27"/>
      <c r="AF492" s="27"/>
      <c r="AG492" s="27"/>
      <c r="AH492" s="27"/>
      <c r="AI492" s="27"/>
      <c r="AJ492" s="27">
        <f>+IF(AI499=$AJ$6,0,1)*(SUM($AJ$6)*$C492)/12</f>
        <v>0</v>
      </c>
      <c r="AK492" s="27">
        <f t="shared" ref="AK492:BM492" si="378">+IF(AJ499=$AJ$6,0,1)*(SUM($AJ$6)*$C492)/12</f>
        <v>0</v>
      </c>
      <c r="AL492" s="27">
        <f t="shared" si="378"/>
        <v>0</v>
      </c>
      <c r="AM492" s="27">
        <f t="shared" si="378"/>
        <v>0</v>
      </c>
      <c r="AN492" s="27">
        <f t="shared" si="378"/>
        <v>0</v>
      </c>
      <c r="AO492" s="27">
        <f t="shared" si="378"/>
        <v>0</v>
      </c>
      <c r="AP492" s="27">
        <f t="shared" si="378"/>
        <v>0</v>
      </c>
      <c r="AQ492" s="27">
        <f t="shared" si="378"/>
        <v>0</v>
      </c>
      <c r="AR492" s="27">
        <f t="shared" si="378"/>
        <v>0</v>
      </c>
      <c r="AS492" s="27">
        <f t="shared" si="378"/>
        <v>0</v>
      </c>
      <c r="AT492" s="27">
        <f t="shared" si="378"/>
        <v>0</v>
      </c>
      <c r="AU492" s="27">
        <f t="shared" si="378"/>
        <v>0</v>
      </c>
      <c r="AV492" s="27">
        <f t="shared" si="378"/>
        <v>0</v>
      </c>
      <c r="AW492" s="27">
        <f t="shared" si="378"/>
        <v>0</v>
      </c>
      <c r="AX492" s="27">
        <f t="shared" si="378"/>
        <v>0</v>
      </c>
      <c r="AY492" s="27">
        <f t="shared" si="378"/>
        <v>0</v>
      </c>
      <c r="AZ492" s="27">
        <f t="shared" si="378"/>
        <v>0</v>
      </c>
      <c r="BA492" s="27">
        <f t="shared" si="378"/>
        <v>0</v>
      </c>
      <c r="BB492" s="27">
        <f t="shared" si="378"/>
        <v>0</v>
      </c>
      <c r="BC492" s="27">
        <f t="shared" si="378"/>
        <v>0</v>
      </c>
      <c r="BD492" s="27">
        <f t="shared" si="378"/>
        <v>0</v>
      </c>
      <c r="BE492" s="27">
        <f t="shared" si="378"/>
        <v>0</v>
      </c>
      <c r="BF492" s="27">
        <f t="shared" si="378"/>
        <v>0</v>
      </c>
      <c r="BG492" s="27">
        <f t="shared" si="378"/>
        <v>0</v>
      </c>
      <c r="BH492" s="27">
        <f t="shared" si="378"/>
        <v>0</v>
      </c>
      <c r="BI492" s="27">
        <f t="shared" si="378"/>
        <v>0</v>
      </c>
      <c r="BJ492" s="27">
        <f t="shared" si="378"/>
        <v>0</v>
      </c>
      <c r="BK492" s="27">
        <f t="shared" si="378"/>
        <v>0</v>
      </c>
      <c r="BL492" s="27">
        <f t="shared" si="378"/>
        <v>0</v>
      </c>
      <c r="BM492" s="27">
        <f t="shared" si="378"/>
        <v>0</v>
      </c>
    </row>
    <row r="493" spans="2:65" x14ac:dyDescent="0.25">
      <c r="B493" t="str">
        <f t="shared" si="377"/>
        <v>ATTREZZATURE IND.LI E COMM.LI</v>
      </c>
      <c r="C493" s="58">
        <f t="shared" si="377"/>
        <v>0.2</v>
      </c>
      <c r="F493" s="27"/>
      <c r="G493" s="27"/>
      <c r="H493" s="27"/>
      <c r="I493" s="27"/>
      <c r="J493" s="27"/>
      <c r="K493" s="27"/>
      <c r="L493" s="27"/>
      <c r="M493" s="27"/>
      <c r="N493" s="27"/>
      <c r="O493" s="27"/>
      <c r="P493" s="27"/>
      <c r="Q493" s="27"/>
      <c r="R493" s="27"/>
      <c r="S493" s="27"/>
      <c r="T493" s="27"/>
      <c r="U493" s="27"/>
      <c r="V493" s="27"/>
      <c r="W493" s="27"/>
      <c r="X493" s="27"/>
      <c r="Y493" s="27"/>
      <c r="Z493" s="27"/>
      <c r="AA493" s="27"/>
      <c r="AB493" s="27"/>
      <c r="AC493" s="27"/>
      <c r="AD493" s="27"/>
      <c r="AE493" s="27"/>
      <c r="AF493" s="27"/>
      <c r="AG493" s="27"/>
      <c r="AH493" s="27"/>
      <c r="AI493" s="27"/>
      <c r="AJ493" s="27">
        <f>+IF(AI500=$AJ$7,0,1)*(SUM($AJ$7)*$C493)/12</f>
        <v>0</v>
      </c>
      <c r="AK493" s="27">
        <f t="shared" ref="AK493:BM493" si="379">+IF(AJ500=$AJ$7,0,1)*(SUM($AJ$7)*$C493)/12</f>
        <v>0</v>
      </c>
      <c r="AL493" s="27">
        <f t="shared" si="379"/>
        <v>0</v>
      </c>
      <c r="AM493" s="27">
        <f t="shared" si="379"/>
        <v>0</v>
      </c>
      <c r="AN493" s="27">
        <f t="shared" si="379"/>
        <v>0</v>
      </c>
      <c r="AO493" s="27">
        <f t="shared" si="379"/>
        <v>0</v>
      </c>
      <c r="AP493" s="27">
        <f t="shared" si="379"/>
        <v>0</v>
      </c>
      <c r="AQ493" s="27">
        <f t="shared" si="379"/>
        <v>0</v>
      </c>
      <c r="AR493" s="27">
        <f t="shared" si="379"/>
        <v>0</v>
      </c>
      <c r="AS493" s="27">
        <f t="shared" si="379"/>
        <v>0</v>
      </c>
      <c r="AT493" s="27">
        <f t="shared" si="379"/>
        <v>0</v>
      </c>
      <c r="AU493" s="27">
        <f t="shared" si="379"/>
        <v>0</v>
      </c>
      <c r="AV493" s="27">
        <f t="shared" si="379"/>
        <v>0</v>
      </c>
      <c r="AW493" s="27">
        <f t="shared" si="379"/>
        <v>0</v>
      </c>
      <c r="AX493" s="27">
        <f t="shared" si="379"/>
        <v>0</v>
      </c>
      <c r="AY493" s="27">
        <f t="shared" si="379"/>
        <v>0</v>
      </c>
      <c r="AZ493" s="27">
        <f t="shared" si="379"/>
        <v>0</v>
      </c>
      <c r="BA493" s="27">
        <f t="shared" si="379"/>
        <v>0</v>
      </c>
      <c r="BB493" s="27">
        <f t="shared" si="379"/>
        <v>0</v>
      </c>
      <c r="BC493" s="27">
        <f t="shared" si="379"/>
        <v>0</v>
      </c>
      <c r="BD493" s="27">
        <f t="shared" si="379"/>
        <v>0</v>
      </c>
      <c r="BE493" s="27">
        <f t="shared" si="379"/>
        <v>0</v>
      </c>
      <c r="BF493" s="27">
        <f t="shared" si="379"/>
        <v>0</v>
      </c>
      <c r="BG493" s="27">
        <f t="shared" si="379"/>
        <v>0</v>
      </c>
      <c r="BH493" s="27">
        <f t="shared" si="379"/>
        <v>0</v>
      </c>
      <c r="BI493" s="27">
        <f t="shared" si="379"/>
        <v>0</v>
      </c>
      <c r="BJ493" s="27">
        <f t="shared" si="379"/>
        <v>0</v>
      </c>
      <c r="BK493" s="27">
        <f t="shared" si="379"/>
        <v>0</v>
      </c>
      <c r="BL493" s="27">
        <f t="shared" si="379"/>
        <v>0</v>
      </c>
      <c r="BM493" s="27">
        <f t="shared" si="379"/>
        <v>0</v>
      </c>
    </row>
    <row r="494" spans="2:65" x14ac:dyDescent="0.25">
      <c r="B494" t="str">
        <f t="shared" si="377"/>
        <v>COSTI D'IMPIANTO E AMPLIAMENTO</v>
      </c>
      <c r="C494" s="58">
        <f t="shared" si="377"/>
        <v>0.5</v>
      </c>
      <c r="F494" s="27"/>
      <c r="G494" s="27"/>
      <c r="H494" s="27"/>
      <c r="I494" s="27"/>
      <c r="J494" s="27"/>
      <c r="K494" s="27"/>
      <c r="L494" s="27"/>
      <c r="M494" s="27"/>
      <c r="N494" s="27"/>
      <c r="O494" s="27"/>
      <c r="P494" s="27"/>
      <c r="Q494" s="27"/>
      <c r="R494" s="27"/>
      <c r="S494" s="27"/>
      <c r="T494" s="27"/>
      <c r="U494" s="27"/>
      <c r="V494" s="27"/>
      <c r="W494" s="27"/>
      <c r="X494" s="27"/>
      <c r="Y494" s="27"/>
      <c r="Z494" s="27"/>
      <c r="AA494" s="27"/>
      <c r="AB494" s="27"/>
      <c r="AC494" s="27"/>
      <c r="AD494" s="27"/>
      <c r="AE494" s="27"/>
      <c r="AF494" s="27"/>
      <c r="AG494" s="27"/>
      <c r="AH494" s="27"/>
      <c r="AI494" s="27"/>
      <c r="AJ494" s="27">
        <f>+IF(AI501=$AJ$8,0,1)*(SUM($AJ$8)*$C494)/12</f>
        <v>0</v>
      </c>
      <c r="AK494" s="27">
        <f t="shared" ref="AK494:BM494" si="380">+IF(AJ501=$AJ$8,0,1)*(SUM($AJ$8)*$C494)/12</f>
        <v>0</v>
      </c>
      <c r="AL494" s="27">
        <f t="shared" si="380"/>
        <v>0</v>
      </c>
      <c r="AM494" s="27">
        <f t="shared" si="380"/>
        <v>0</v>
      </c>
      <c r="AN494" s="27">
        <f t="shared" si="380"/>
        <v>0</v>
      </c>
      <c r="AO494" s="27">
        <f t="shared" si="380"/>
        <v>0</v>
      </c>
      <c r="AP494" s="27">
        <f t="shared" si="380"/>
        <v>0</v>
      </c>
      <c r="AQ494" s="27">
        <f t="shared" si="380"/>
        <v>0</v>
      </c>
      <c r="AR494" s="27">
        <f t="shared" si="380"/>
        <v>0</v>
      </c>
      <c r="AS494" s="27">
        <f t="shared" si="380"/>
        <v>0</v>
      </c>
      <c r="AT494" s="27">
        <f t="shared" si="380"/>
        <v>0</v>
      </c>
      <c r="AU494" s="27">
        <f t="shared" si="380"/>
        <v>0</v>
      </c>
      <c r="AV494" s="27">
        <f t="shared" si="380"/>
        <v>0</v>
      </c>
      <c r="AW494" s="27">
        <f t="shared" si="380"/>
        <v>0</v>
      </c>
      <c r="AX494" s="27">
        <f t="shared" si="380"/>
        <v>0</v>
      </c>
      <c r="AY494" s="27">
        <f t="shared" si="380"/>
        <v>0</v>
      </c>
      <c r="AZ494" s="27">
        <f t="shared" si="380"/>
        <v>0</v>
      </c>
      <c r="BA494" s="27">
        <f t="shared" si="380"/>
        <v>0</v>
      </c>
      <c r="BB494" s="27">
        <f t="shared" si="380"/>
        <v>0</v>
      </c>
      <c r="BC494" s="27">
        <f t="shared" si="380"/>
        <v>0</v>
      </c>
      <c r="BD494" s="27">
        <f t="shared" si="380"/>
        <v>0</v>
      </c>
      <c r="BE494" s="27">
        <f t="shared" si="380"/>
        <v>0</v>
      </c>
      <c r="BF494" s="27">
        <f t="shared" si="380"/>
        <v>0</v>
      </c>
      <c r="BG494" s="27">
        <f t="shared" si="380"/>
        <v>0</v>
      </c>
      <c r="BH494" s="27">
        <f t="shared" si="380"/>
        <v>0</v>
      </c>
      <c r="BI494" s="27">
        <f t="shared" si="380"/>
        <v>0</v>
      </c>
      <c r="BJ494" s="27">
        <f t="shared" si="380"/>
        <v>0</v>
      </c>
      <c r="BK494" s="27">
        <f t="shared" si="380"/>
        <v>0</v>
      </c>
      <c r="BL494" s="27">
        <f t="shared" si="380"/>
        <v>0</v>
      </c>
      <c r="BM494" s="27">
        <f t="shared" si="380"/>
        <v>0</v>
      </c>
    </row>
    <row r="495" spans="2:65" x14ac:dyDescent="0.25">
      <c r="B495" t="str">
        <f t="shared" si="377"/>
        <v>FEE D'INGRESSO</v>
      </c>
      <c r="C495" s="58">
        <f t="shared" si="377"/>
        <v>0.2</v>
      </c>
      <c r="F495" s="27"/>
      <c r="G495" s="27"/>
      <c r="H495" s="27"/>
      <c r="I495" s="27"/>
      <c r="J495" s="27"/>
      <c r="K495" s="27"/>
      <c r="L495" s="27"/>
      <c r="M495" s="27"/>
      <c r="N495" s="27"/>
      <c r="O495" s="27"/>
      <c r="P495" s="27"/>
      <c r="Q495" s="27"/>
      <c r="R495" s="27"/>
      <c r="S495" s="27"/>
      <c r="T495" s="27"/>
      <c r="U495" s="27"/>
      <c r="V495" s="27"/>
      <c r="W495" s="27"/>
      <c r="X495" s="27"/>
      <c r="Y495" s="27"/>
      <c r="Z495" s="27"/>
      <c r="AA495" s="27"/>
      <c r="AB495" s="27"/>
      <c r="AC495" s="27"/>
      <c r="AD495" s="27"/>
      <c r="AE495" s="27"/>
      <c r="AF495" s="27"/>
      <c r="AG495" s="27"/>
      <c r="AH495" s="27"/>
      <c r="AI495" s="27"/>
      <c r="AJ495" s="27">
        <f>+IF(AI502=$AJ$9,0,1)*(SUM($AJ$9)*$C495)/12</f>
        <v>0</v>
      </c>
      <c r="AK495" s="27">
        <f t="shared" ref="AK495:BM495" si="381">+IF(AJ502=$AJ$9,0,1)*(SUM($AJ$9)*$C495)/12</f>
        <v>0</v>
      </c>
      <c r="AL495" s="27">
        <f t="shared" si="381"/>
        <v>0</v>
      </c>
      <c r="AM495" s="27">
        <f t="shared" si="381"/>
        <v>0</v>
      </c>
      <c r="AN495" s="27">
        <f t="shared" si="381"/>
        <v>0</v>
      </c>
      <c r="AO495" s="27">
        <f t="shared" si="381"/>
        <v>0</v>
      </c>
      <c r="AP495" s="27">
        <f t="shared" si="381"/>
        <v>0</v>
      </c>
      <c r="AQ495" s="27">
        <f t="shared" si="381"/>
        <v>0</v>
      </c>
      <c r="AR495" s="27">
        <f t="shared" si="381"/>
        <v>0</v>
      </c>
      <c r="AS495" s="27">
        <f t="shared" si="381"/>
        <v>0</v>
      </c>
      <c r="AT495" s="27">
        <f t="shared" si="381"/>
        <v>0</v>
      </c>
      <c r="AU495" s="27">
        <f t="shared" si="381"/>
        <v>0</v>
      </c>
      <c r="AV495" s="27">
        <f t="shared" si="381"/>
        <v>0</v>
      </c>
      <c r="AW495" s="27">
        <f t="shared" si="381"/>
        <v>0</v>
      </c>
      <c r="AX495" s="27">
        <f t="shared" si="381"/>
        <v>0</v>
      </c>
      <c r="AY495" s="27">
        <f t="shared" si="381"/>
        <v>0</v>
      </c>
      <c r="AZ495" s="27">
        <f t="shared" si="381"/>
        <v>0</v>
      </c>
      <c r="BA495" s="27">
        <f t="shared" si="381"/>
        <v>0</v>
      </c>
      <c r="BB495" s="27">
        <f t="shared" si="381"/>
        <v>0</v>
      </c>
      <c r="BC495" s="27">
        <f t="shared" si="381"/>
        <v>0</v>
      </c>
      <c r="BD495" s="27">
        <f t="shared" si="381"/>
        <v>0</v>
      </c>
      <c r="BE495" s="27">
        <f t="shared" si="381"/>
        <v>0</v>
      </c>
      <c r="BF495" s="27">
        <f t="shared" si="381"/>
        <v>0</v>
      </c>
      <c r="BG495" s="27">
        <f t="shared" si="381"/>
        <v>0</v>
      </c>
      <c r="BH495" s="27">
        <f t="shared" si="381"/>
        <v>0</v>
      </c>
      <c r="BI495" s="27">
        <f t="shared" si="381"/>
        <v>0</v>
      </c>
      <c r="BJ495" s="27">
        <f t="shared" si="381"/>
        <v>0</v>
      </c>
      <c r="BK495" s="27">
        <f t="shared" si="381"/>
        <v>0</v>
      </c>
      <c r="BL495" s="27">
        <f t="shared" si="381"/>
        <v>0</v>
      </c>
      <c r="BM495" s="27">
        <f t="shared" si="381"/>
        <v>0</v>
      </c>
    </row>
    <row r="496" spans="2:65" x14ac:dyDescent="0.25">
      <c r="B496" t="str">
        <f t="shared" si="377"/>
        <v>ALTRE IMM.NI IMMATERIALI</v>
      </c>
      <c r="C496" s="58">
        <f t="shared" si="377"/>
        <v>0.25</v>
      </c>
      <c r="F496" s="27"/>
      <c r="G496" s="27"/>
      <c r="H496" s="27"/>
      <c r="I496" s="27"/>
      <c r="J496" s="27"/>
      <c r="K496" s="27"/>
      <c r="L496" s="27"/>
      <c r="M496" s="27"/>
      <c r="N496" s="27"/>
      <c r="O496" s="27"/>
      <c r="P496" s="27"/>
      <c r="Q496" s="27"/>
      <c r="R496" s="27"/>
      <c r="S496" s="27"/>
      <c r="T496" s="27"/>
      <c r="U496" s="27"/>
      <c r="V496" s="27"/>
      <c r="W496" s="27"/>
      <c r="X496" s="27"/>
      <c r="Y496" s="27"/>
      <c r="Z496" s="27"/>
      <c r="AA496" s="27"/>
      <c r="AB496" s="27"/>
      <c r="AC496" s="27"/>
      <c r="AD496" s="27"/>
      <c r="AE496" s="27"/>
      <c r="AF496" s="27"/>
      <c r="AG496" s="27"/>
      <c r="AH496" s="27"/>
      <c r="AI496" s="27"/>
      <c r="AJ496" s="27">
        <f>+IF(AI503=$AJ$10,0,1)*(SUM($AJ$10)*$C496)/12</f>
        <v>0</v>
      </c>
      <c r="AK496" s="27">
        <f t="shared" ref="AK496:BM496" si="382">+IF(AJ503=$AJ$10,0,1)*(SUM($AJ$10)*$C496)/12</f>
        <v>0</v>
      </c>
      <c r="AL496" s="27">
        <f t="shared" si="382"/>
        <v>0</v>
      </c>
      <c r="AM496" s="27">
        <f t="shared" si="382"/>
        <v>0</v>
      </c>
      <c r="AN496" s="27">
        <f t="shared" si="382"/>
        <v>0</v>
      </c>
      <c r="AO496" s="27">
        <f t="shared" si="382"/>
        <v>0</v>
      </c>
      <c r="AP496" s="27">
        <f t="shared" si="382"/>
        <v>0</v>
      </c>
      <c r="AQ496" s="27">
        <f t="shared" si="382"/>
        <v>0</v>
      </c>
      <c r="AR496" s="27">
        <f t="shared" si="382"/>
        <v>0</v>
      </c>
      <c r="AS496" s="27">
        <f t="shared" si="382"/>
        <v>0</v>
      </c>
      <c r="AT496" s="27">
        <f t="shared" si="382"/>
        <v>0</v>
      </c>
      <c r="AU496" s="27">
        <f t="shared" si="382"/>
        <v>0</v>
      </c>
      <c r="AV496" s="27">
        <f t="shared" si="382"/>
        <v>0</v>
      </c>
      <c r="AW496" s="27">
        <f t="shared" si="382"/>
        <v>0</v>
      </c>
      <c r="AX496" s="27">
        <f t="shared" si="382"/>
        <v>0</v>
      </c>
      <c r="AY496" s="27">
        <f t="shared" si="382"/>
        <v>0</v>
      </c>
      <c r="AZ496" s="27">
        <f t="shared" si="382"/>
        <v>0</v>
      </c>
      <c r="BA496" s="27">
        <f t="shared" si="382"/>
        <v>0</v>
      </c>
      <c r="BB496" s="27">
        <f t="shared" si="382"/>
        <v>0</v>
      </c>
      <c r="BC496" s="27">
        <f t="shared" si="382"/>
        <v>0</v>
      </c>
      <c r="BD496" s="27">
        <f t="shared" si="382"/>
        <v>0</v>
      </c>
      <c r="BE496" s="27">
        <f t="shared" si="382"/>
        <v>0</v>
      </c>
      <c r="BF496" s="27">
        <f t="shared" si="382"/>
        <v>0</v>
      </c>
      <c r="BG496" s="27">
        <f t="shared" si="382"/>
        <v>0</v>
      </c>
      <c r="BH496" s="27">
        <f t="shared" si="382"/>
        <v>0</v>
      </c>
      <c r="BI496" s="27">
        <f t="shared" si="382"/>
        <v>0</v>
      </c>
      <c r="BJ496" s="27">
        <f t="shared" si="382"/>
        <v>0</v>
      </c>
      <c r="BK496" s="27">
        <f t="shared" si="382"/>
        <v>0</v>
      </c>
      <c r="BL496" s="27">
        <f t="shared" si="382"/>
        <v>0</v>
      </c>
      <c r="BM496" s="27">
        <f t="shared" si="382"/>
        <v>0</v>
      </c>
    </row>
    <row r="497" spans="2:65" ht="30" x14ac:dyDescent="0.25">
      <c r="C497" s="57"/>
      <c r="F497" s="57" t="s">
        <v>161</v>
      </c>
      <c r="G497" s="57" t="s">
        <v>161</v>
      </c>
      <c r="H497" s="57" t="s">
        <v>161</v>
      </c>
      <c r="I497" s="57" t="s">
        <v>161</v>
      </c>
      <c r="J497" s="57" t="s">
        <v>161</v>
      </c>
      <c r="K497" s="57" t="s">
        <v>161</v>
      </c>
      <c r="L497" s="57" t="s">
        <v>161</v>
      </c>
      <c r="M497" s="57" t="s">
        <v>161</v>
      </c>
      <c r="N497" s="57" t="s">
        <v>161</v>
      </c>
      <c r="O497" s="57" t="s">
        <v>161</v>
      </c>
      <c r="P497" s="57" t="s">
        <v>161</v>
      </c>
      <c r="Q497" s="57" t="s">
        <v>161</v>
      </c>
      <c r="R497" s="57" t="s">
        <v>161</v>
      </c>
      <c r="S497" s="57" t="s">
        <v>161</v>
      </c>
      <c r="T497" s="57" t="s">
        <v>161</v>
      </c>
      <c r="U497" s="57" t="s">
        <v>161</v>
      </c>
      <c r="V497" s="57" t="s">
        <v>161</v>
      </c>
      <c r="W497" s="57" t="s">
        <v>161</v>
      </c>
      <c r="X497" s="57" t="s">
        <v>161</v>
      </c>
      <c r="Y497" s="57" t="s">
        <v>161</v>
      </c>
      <c r="Z497" s="57" t="s">
        <v>161</v>
      </c>
      <c r="AA497" s="57" t="s">
        <v>161</v>
      </c>
      <c r="AB497" s="57" t="s">
        <v>161</v>
      </c>
      <c r="AC497" s="57" t="s">
        <v>161</v>
      </c>
      <c r="AD497" s="57" t="s">
        <v>161</v>
      </c>
      <c r="AE497" s="57" t="s">
        <v>161</v>
      </c>
      <c r="AF497" s="57" t="s">
        <v>161</v>
      </c>
      <c r="AG497" s="57" t="s">
        <v>161</v>
      </c>
      <c r="AH497" s="57" t="s">
        <v>161</v>
      </c>
      <c r="AI497" s="57" t="s">
        <v>161</v>
      </c>
      <c r="AJ497" s="57" t="s">
        <v>161</v>
      </c>
      <c r="AK497" s="57" t="s">
        <v>161</v>
      </c>
      <c r="AL497" s="57" t="s">
        <v>161</v>
      </c>
      <c r="AM497" s="57" t="s">
        <v>161</v>
      </c>
      <c r="AN497" s="57" t="s">
        <v>161</v>
      </c>
      <c r="AO497" s="57" t="s">
        <v>161</v>
      </c>
      <c r="AP497" s="57" t="s">
        <v>161</v>
      </c>
      <c r="AQ497" s="57" t="s">
        <v>161</v>
      </c>
      <c r="AR497" s="57" t="s">
        <v>161</v>
      </c>
      <c r="AS497" s="57" t="s">
        <v>161</v>
      </c>
      <c r="AT497" s="57" t="s">
        <v>161</v>
      </c>
      <c r="AU497" s="57" t="s">
        <v>161</v>
      </c>
      <c r="AV497" s="57" t="s">
        <v>161</v>
      </c>
      <c r="AW497" s="57" t="s">
        <v>161</v>
      </c>
      <c r="AX497" s="57" t="s">
        <v>161</v>
      </c>
      <c r="AY497" s="57" t="s">
        <v>161</v>
      </c>
      <c r="AZ497" s="57" t="s">
        <v>161</v>
      </c>
      <c r="BA497" s="57" t="s">
        <v>161</v>
      </c>
      <c r="BB497" s="57" t="s">
        <v>161</v>
      </c>
      <c r="BC497" s="57" t="s">
        <v>161</v>
      </c>
      <c r="BD497" s="57" t="s">
        <v>161</v>
      </c>
      <c r="BE497" s="57" t="s">
        <v>161</v>
      </c>
      <c r="BF497" s="57" t="s">
        <v>161</v>
      </c>
      <c r="BG497" s="57" t="s">
        <v>161</v>
      </c>
      <c r="BH497" s="57" t="s">
        <v>161</v>
      </c>
      <c r="BI497" s="57" t="s">
        <v>161</v>
      </c>
      <c r="BJ497" s="57" t="s">
        <v>161</v>
      </c>
      <c r="BK497" s="57" t="s">
        <v>161</v>
      </c>
      <c r="BL497" s="57" t="s">
        <v>161</v>
      </c>
      <c r="BM497" s="57" t="s">
        <v>161</v>
      </c>
    </row>
    <row r="498" spans="2:65" x14ac:dyDescent="0.25">
      <c r="B498" t="str">
        <f>+B491</f>
        <v>FABBRICATI</v>
      </c>
      <c r="C498" s="58"/>
      <c r="F498" s="27"/>
      <c r="G498" s="27"/>
      <c r="H498" s="27"/>
      <c r="I498" s="27"/>
      <c r="J498" s="27"/>
      <c r="K498" s="27"/>
      <c r="L498" s="27"/>
      <c r="M498" s="27"/>
      <c r="N498" s="27"/>
      <c r="O498" s="27"/>
      <c r="P498" s="27"/>
      <c r="Q498" s="27"/>
      <c r="R498" s="27"/>
      <c r="S498" s="27"/>
      <c r="T498" s="27"/>
      <c r="U498" s="27"/>
      <c r="V498" s="27"/>
      <c r="W498" s="27"/>
      <c r="X498" s="27"/>
      <c r="Y498" s="27"/>
      <c r="Z498" s="27"/>
      <c r="AA498" s="27"/>
      <c r="AB498" s="27"/>
      <c r="AC498" s="27"/>
      <c r="AD498" s="27"/>
      <c r="AE498" s="27"/>
      <c r="AF498" s="27"/>
      <c r="AG498" s="27"/>
      <c r="AH498" s="27"/>
      <c r="AI498" s="27"/>
      <c r="AJ498" s="27">
        <f t="shared" ref="AJ498:BM503" si="383">+AI498+AJ491</f>
        <v>0</v>
      </c>
      <c r="AK498" s="27">
        <f t="shared" si="383"/>
        <v>0</v>
      </c>
      <c r="AL498" s="27">
        <f t="shared" si="383"/>
        <v>0</v>
      </c>
      <c r="AM498" s="27">
        <f t="shared" si="383"/>
        <v>0</v>
      </c>
      <c r="AN498" s="27">
        <f t="shared" si="383"/>
        <v>0</v>
      </c>
      <c r="AO498" s="27">
        <f t="shared" si="383"/>
        <v>0</v>
      </c>
      <c r="AP498" s="27">
        <f t="shared" si="383"/>
        <v>0</v>
      </c>
      <c r="AQ498" s="27">
        <f t="shared" si="383"/>
        <v>0</v>
      </c>
      <c r="AR498" s="27">
        <f t="shared" si="383"/>
        <v>0</v>
      </c>
      <c r="AS498" s="27">
        <f t="shared" si="383"/>
        <v>0</v>
      </c>
      <c r="AT498" s="27">
        <f t="shared" si="383"/>
        <v>0</v>
      </c>
      <c r="AU498" s="27">
        <f t="shared" si="383"/>
        <v>0</v>
      </c>
      <c r="AV498" s="27">
        <f t="shared" si="383"/>
        <v>0</v>
      </c>
      <c r="AW498" s="27">
        <f t="shared" si="383"/>
        <v>0</v>
      </c>
      <c r="AX498" s="27">
        <f t="shared" si="383"/>
        <v>0</v>
      </c>
      <c r="AY498" s="27">
        <f t="shared" si="383"/>
        <v>0</v>
      </c>
      <c r="AZ498" s="27">
        <f t="shared" si="383"/>
        <v>0</v>
      </c>
      <c r="BA498" s="27">
        <f t="shared" si="383"/>
        <v>0</v>
      </c>
      <c r="BB498" s="27">
        <f t="shared" si="383"/>
        <v>0</v>
      </c>
      <c r="BC498" s="27">
        <f t="shared" si="383"/>
        <v>0</v>
      </c>
      <c r="BD498" s="27">
        <f t="shared" si="383"/>
        <v>0</v>
      </c>
      <c r="BE498" s="27">
        <f t="shared" si="383"/>
        <v>0</v>
      </c>
      <c r="BF498" s="27">
        <f t="shared" si="383"/>
        <v>0</v>
      </c>
      <c r="BG498" s="27">
        <f t="shared" si="383"/>
        <v>0</v>
      </c>
      <c r="BH498" s="27">
        <f t="shared" si="383"/>
        <v>0</v>
      </c>
      <c r="BI498" s="27">
        <f t="shared" si="383"/>
        <v>0</v>
      </c>
      <c r="BJ498" s="27">
        <f t="shared" si="383"/>
        <v>0</v>
      </c>
      <c r="BK498" s="27">
        <f t="shared" si="383"/>
        <v>0</v>
      </c>
      <c r="BL498" s="27">
        <f t="shared" si="383"/>
        <v>0</v>
      </c>
      <c r="BM498" s="27">
        <f t="shared" si="383"/>
        <v>0</v>
      </c>
    </row>
    <row r="499" spans="2:65" x14ac:dyDescent="0.25">
      <c r="B499" t="str">
        <f t="shared" ref="B499:B502" si="384">+B492</f>
        <v>IMPIANTI E MACCHINARI</v>
      </c>
      <c r="C499" s="58"/>
      <c r="F499" s="27"/>
      <c r="G499" s="27"/>
      <c r="H499" s="27"/>
      <c r="I499" s="27"/>
      <c r="J499" s="27"/>
      <c r="K499" s="27"/>
      <c r="L499" s="27"/>
      <c r="M499" s="27"/>
      <c r="N499" s="27"/>
      <c r="O499" s="27"/>
      <c r="P499" s="27"/>
      <c r="Q499" s="27"/>
      <c r="R499" s="27"/>
      <c r="S499" s="27"/>
      <c r="T499" s="27"/>
      <c r="U499" s="27"/>
      <c r="V499" s="27"/>
      <c r="W499" s="27"/>
      <c r="X499" s="27"/>
      <c r="Y499" s="27"/>
      <c r="Z499" s="27"/>
      <c r="AA499" s="27"/>
      <c r="AB499" s="27"/>
      <c r="AC499" s="27"/>
      <c r="AD499" s="27"/>
      <c r="AE499" s="27"/>
      <c r="AF499" s="27"/>
      <c r="AG499" s="27"/>
      <c r="AH499" s="27"/>
      <c r="AI499" s="27"/>
      <c r="AJ499" s="27">
        <f t="shared" si="383"/>
        <v>0</v>
      </c>
      <c r="AK499" s="27">
        <f t="shared" si="383"/>
        <v>0</v>
      </c>
      <c r="AL499" s="27">
        <f t="shared" si="383"/>
        <v>0</v>
      </c>
      <c r="AM499" s="27">
        <f t="shared" si="383"/>
        <v>0</v>
      </c>
      <c r="AN499" s="27">
        <f t="shared" si="383"/>
        <v>0</v>
      </c>
      <c r="AO499" s="27">
        <f t="shared" si="383"/>
        <v>0</v>
      </c>
      <c r="AP499" s="27">
        <f t="shared" si="383"/>
        <v>0</v>
      </c>
      <c r="AQ499" s="27">
        <f t="shared" si="383"/>
        <v>0</v>
      </c>
      <c r="AR499" s="27">
        <f t="shared" si="383"/>
        <v>0</v>
      </c>
      <c r="AS499" s="27">
        <f t="shared" si="383"/>
        <v>0</v>
      </c>
      <c r="AT499" s="27">
        <f t="shared" si="383"/>
        <v>0</v>
      </c>
      <c r="AU499" s="27">
        <f t="shared" si="383"/>
        <v>0</v>
      </c>
      <c r="AV499" s="27">
        <f t="shared" si="383"/>
        <v>0</v>
      </c>
      <c r="AW499" s="27">
        <f t="shared" si="383"/>
        <v>0</v>
      </c>
      <c r="AX499" s="27">
        <f t="shared" si="383"/>
        <v>0</v>
      </c>
      <c r="AY499" s="27">
        <f t="shared" si="383"/>
        <v>0</v>
      </c>
      <c r="AZ499" s="27">
        <f t="shared" si="383"/>
        <v>0</v>
      </c>
      <c r="BA499" s="27">
        <f t="shared" si="383"/>
        <v>0</v>
      </c>
      <c r="BB499" s="27">
        <f t="shared" si="383"/>
        <v>0</v>
      </c>
      <c r="BC499" s="27">
        <f t="shared" si="383"/>
        <v>0</v>
      </c>
      <c r="BD499" s="27">
        <f t="shared" si="383"/>
        <v>0</v>
      </c>
      <c r="BE499" s="27">
        <f t="shared" si="383"/>
        <v>0</v>
      </c>
      <c r="BF499" s="27">
        <f t="shared" si="383"/>
        <v>0</v>
      </c>
      <c r="BG499" s="27">
        <f t="shared" si="383"/>
        <v>0</v>
      </c>
      <c r="BH499" s="27">
        <f t="shared" si="383"/>
        <v>0</v>
      </c>
      <c r="BI499" s="27">
        <f t="shared" si="383"/>
        <v>0</v>
      </c>
      <c r="BJ499" s="27">
        <f t="shared" si="383"/>
        <v>0</v>
      </c>
      <c r="BK499" s="27">
        <f t="shared" si="383"/>
        <v>0</v>
      </c>
      <c r="BL499" s="27">
        <f t="shared" si="383"/>
        <v>0</v>
      </c>
      <c r="BM499" s="27">
        <f t="shared" si="383"/>
        <v>0</v>
      </c>
    </row>
    <row r="500" spans="2:65" x14ac:dyDescent="0.25">
      <c r="B500" t="str">
        <f t="shared" si="384"/>
        <v>ATTREZZATURE IND.LI E COMM.LI</v>
      </c>
      <c r="C500" s="58"/>
      <c r="F500" s="27"/>
      <c r="G500" s="27"/>
      <c r="H500" s="27"/>
      <c r="I500" s="27"/>
      <c r="J500" s="27"/>
      <c r="K500" s="27"/>
      <c r="L500" s="27"/>
      <c r="M500" s="27"/>
      <c r="N500" s="27"/>
      <c r="O500" s="27"/>
      <c r="P500" s="27"/>
      <c r="Q500" s="27"/>
      <c r="R500" s="27"/>
      <c r="S500" s="27"/>
      <c r="T500" s="27"/>
      <c r="U500" s="27"/>
      <c r="V500" s="27"/>
      <c r="W500" s="27"/>
      <c r="X500" s="27"/>
      <c r="Y500" s="27"/>
      <c r="Z500" s="27"/>
      <c r="AA500" s="27"/>
      <c r="AB500" s="27"/>
      <c r="AC500" s="27"/>
      <c r="AD500" s="27"/>
      <c r="AE500" s="27"/>
      <c r="AF500" s="27"/>
      <c r="AG500" s="27"/>
      <c r="AH500" s="27"/>
      <c r="AI500" s="27"/>
      <c r="AJ500" s="27">
        <f t="shared" si="383"/>
        <v>0</v>
      </c>
      <c r="AK500" s="27">
        <f t="shared" si="383"/>
        <v>0</v>
      </c>
      <c r="AL500" s="27">
        <f t="shared" si="383"/>
        <v>0</v>
      </c>
      <c r="AM500" s="27">
        <f t="shared" si="383"/>
        <v>0</v>
      </c>
      <c r="AN500" s="27">
        <f t="shared" si="383"/>
        <v>0</v>
      </c>
      <c r="AO500" s="27">
        <f t="shared" si="383"/>
        <v>0</v>
      </c>
      <c r="AP500" s="27">
        <f t="shared" si="383"/>
        <v>0</v>
      </c>
      <c r="AQ500" s="27">
        <f t="shared" si="383"/>
        <v>0</v>
      </c>
      <c r="AR500" s="27">
        <f t="shared" si="383"/>
        <v>0</v>
      </c>
      <c r="AS500" s="27">
        <f t="shared" si="383"/>
        <v>0</v>
      </c>
      <c r="AT500" s="27">
        <f t="shared" si="383"/>
        <v>0</v>
      </c>
      <c r="AU500" s="27">
        <f t="shared" si="383"/>
        <v>0</v>
      </c>
      <c r="AV500" s="27">
        <f t="shared" si="383"/>
        <v>0</v>
      </c>
      <c r="AW500" s="27">
        <f t="shared" si="383"/>
        <v>0</v>
      </c>
      <c r="AX500" s="27">
        <f t="shared" si="383"/>
        <v>0</v>
      </c>
      <c r="AY500" s="27">
        <f t="shared" si="383"/>
        <v>0</v>
      </c>
      <c r="AZ500" s="27">
        <f t="shared" si="383"/>
        <v>0</v>
      </c>
      <c r="BA500" s="27">
        <f t="shared" si="383"/>
        <v>0</v>
      </c>
      <c r="BB500" s="27">
        <f t="shared" si="383"/>
        <v>0</v>
      </c>
      <c r="BC500" s="27">
        <f t="shared" si="383"/>
        <v>0</v>
      </c>
      <c r="BD500" s="27">
        <f t="shared" si="383"/>
        <v>0</v>
      </c>
      <c r="BE500" s="27">
        <f t="shared" si="383"/>
        <v>0</v>
      </c>
      <c r="BF500" s="27">
        <f t="shared" si="383"/>
        <v>0</v>
      </c>
      <c r="BG500" s="27">
        <f t="shared" si="383"/>
        <v>0</v>
      </c>
      <c r="BH500" s="27">
        <f t="shared" si="383"/>
        <v>0</v>
      </c>
      <c r="BI500" s="27">
        <f t="shared" si="383"/>
        <v>0</v>
      </c>
      <c r="BJ500" s="27">
        <f t="shared" si="383"/>
        <v>0</v>
      </c>
      <c r="BK500" s="27">
        <f t="shared" si="383"/>
        <v>0</v>
      </c>
      <c r="BL500" s="27">
        <f t="shared" si="383"/>
        <v>0</v>
      </c>
      <c r="BM500" s="27">
        <f t="shared" si="383"/>
        <v>0</v>
      </c>
    </row>
    <row r="501" spans="2:65" x14ac:dyDescent="0.25">
      <c r="B501" t="str">
        <f t="shared" si="384"/>
        <v>COSTI D'IMPIANTO E AMPLIAMENTO</v>
      </c>
      <c r="C501" s="58"/>
      <c r="F501" s="27"/>
      <c r="G501" s="27"/>
      <c r="H501" s="27"/>
      <c r="I501" s="27"/>
      <c r="J501" s="27"/>
      <c r="K501" s="27"/>
      <c r="L501" s="27"/>
      <c r="M501" s="27"/>
      <c r="N501" s="27"/>
      <c r="O501" s="27"/>
      <c r="P501" s="27"/>
      <c r="Q501" s="27"/>
      <c r="R501" s="27"/>
      <c r="S501" s="27"/>
      <c r="T501" s="27"/>
      <c r="U501" s="27"/>
      <c r="V501" s="27"/>
      <c r="W501" s="27"/>
      <c r="X501" s="27"/>
      <c r="Y501" s="27"/>
      <c r="Z501" s="27"/>
      <c r="AA501" s="27"/>
      <c r="AB501" s="27"/>
      <c r="AC501" s="27"/>
      <c r="AD501" s="27"/>
      <c r="AE501" s="27"/>
      <c r="AF501" s="27"/>
      <c r="AG501" s="27"/>
      <c r="AH501" s="27"/>
      <c r="AI501" s="27"/>
      <c r="AJ501" s="27">
        <f t="shared" si="383"/>
        <v>0</v>
      </c>
      <c r="AK501" s="27">
        <f t="shared" si="383"/>
        <v>0</v>
      </c>
      <c r="AL501" s="27">
        <f t="shared" si="383"/>
        <v>0</v>
      </c>
      <c r="AM501" s="27">
        <f t="shared" si="383"/>
        <v>0</v>
      </c>
      <c r="AN501" s="27">
        <f t="shared" si="383"/>
        <v>0</v>
      </c>
      <c r="AO501" s="27">
        <f t="shared" si="383"/>
        <v>0</v>
      </c>
      <c r="AP501" s="27">
        <f t="shared" si="383"/>
        <v>0</v>
      </c>
      <c r="AQ501" s="27">
        <f t="shared" si="383"/>
        <v>0</v>
      </c>
      <c r="AR501" s="27">
        <f t="shared" si="383"/>
        <v>0</v>
      </c>
      <c r="AS501" s="27">
        <f t="shared" si="383"/>
        <v>0</v>
      </c>
      <c r="AT501" s="27">
        <f t="shared" si="383"/>
        <v>0</v>
      </c>
      <c r="AU501" s="27">
        <f t="shared" si="383"/>
        <v>0</v>
      </c>
      <c r="AV501" s="27">
        <f t="shared" si="383"/>
        <v>0</v>
      </c>
      <c r="AW501" s="27">
        <f t="shared" si="383"/>
        <v>0</v>
      </c>
      <c r="AX501" s="27">
        <f t="shared" si="383"/>
        <v>0</v>
      </c>
      <c r="AY501" s="27">
        <f t="shared" si="383"/>
        <v>0</v>
      </c>
      <c r="AZ501" s="27">
        <f t="shared" si="383"/>
        <v>0</v>
      </c>
      <c r="BA501" s="27">
        <f t="shared" si="383"/>
        <v>0</v>
      </c>
      <c r="BB501" s="27">
        <f t="shared" si="383"/>
        <v>0</v>
      </c>
      <c r="BC501" s="27">
        <f t="shared" si="383"/>
        <v>0</v>
      </c>
      <c r="BD501" s="27">
        <f t="shared" si="383"/>
        <v>0</v>
      </c>
      <c r="BE501" s="27">
        <f t="shared" si="383"/>
        <v>0</v>
      </c>
      <c r="BF501" s="27">
        <f t="shared" si="383"/>
        <v>0</v>
      </c>
      <c r="BG501" s="27">
        <f t="shared" si="383"/>
        <v>0</v>
      </c>
      <c r="BH501" s="27">
        <f t="shared" si="383"/>
        <v>0</v>
      </c>
      <c r="BI501" s="27">
        <f t="shared" si="383"/>
        <v>0</v>
      </c>
      <c r="BJ501" s="27">
        <f t="shared" si="383"/>
        <v>0</v>
      </c>
      <c r="BK501" s="27">
        <f t="shared" si="383"/>
        <v>0</v>
      </c>
      <c r="BL501" s="27">
        <f t="shared" si="383"/>
        <v>0</v>
      </c>
      <c r="BM501" s="27">
        <f t="shared" si="383"/>
        <v>0</v>
      </c>
    </row>
    <row r="502" spans="2:65" x14ac:dyDescent="0.25">
      <c r="B502" t="str">
        <f t="shared" si="384"/>
        <v>FEE D'INGRESSO</v>
      </c>
      <c r="C502" s="58"/>
      <c r="F502" s="27"/>
      <c r="G502" s="27"/>
      <c r="H502" s="27"/>
      <c r="I502" s="27"/>
      <c r="J502" s="27"/>
      <c r="K502" s="27"/>
      <c r="L502" s="27"/>
      <c r="M502" s="27"/>
      <c r="N502" s="27"/>
      <c r="O502" s="27"/>
      <c r="P502" s="27"/>
      <c r="Q502" s="27"/>
      <c r="R502" s="27"/>
      <c r="S502" s="27"/>
      <c r="T502" s="27"/>
      <c r="U502" s="27"/>
      <c r="V502" s="27"/>
      <c r="W502" s="27"/>
      <c r="X502" s="27"/>
      <c r="Y502" s="27"/>
      <c r="Z502" s="27"/>
      <c r="AA502" s="27"/>
      <c r="AB502" s="27"/>
      <c r="AC502" s="27"/>
      <c r="AD502" s="27"/>
      <c r="AE502" s="27"/>
      <c r="AF502" s="27"/>
      <c r="AG502" s="27"/>
      <c r="AH502" s="27"/>
      <c r="AI502" s="27"/>
      <c r="AJ502" s="27">
        <f t="shared" si="383"/>
        <v>0</v>
      </c>
      <c r="AK502" s="27">
        <f t="shared" si="383"/>
        <v>0</v>
      </c>
      <c r="AL502" s="27">
        <f t="shared" si="383"/>
        <v>0</v>
      </c>
      <c r="AM502" s="27">
        <f t="shared" si="383"/>
        <v>0</v>
      </c>
      <c r="AN502" s="27">
        <f t="shared" si="383"/>
        <v>0</v>
      </c>
      <c r="AO502" s="27">
        <f t="shared" si="383"/>
        <v>0</v>
      </c>
      <c r="AP502" s="27">
        <f t="shared" si="383"/>
        <v>0</v>
      </c>
      <c r="AQ502" s="27">
        <f t="shared" si="383"/>
        <v>0</v>
      </c>
      <c r="AR502" s="27">
        <f t="shared" si="383"/>
        <v>0</v>
      </c>
      <c r="AS502" s="27">
        <f t="shared" si="383"/>
        <v>0</v>
      </c>
      <c r="AT502" s="27">
        <f t="shared" si="383"/>
        <v>0</v>
      </c>
      <c r="AU502" s="27">
        <f t="shared" si="383"/>
        <v>0</v>
      </c>
      <c r="AV502" s="27">
        <f t="shared" si="383"/>
        <v>0</v>
      </c>
      <c r="AW502" s="27">
        <f t="shared" si="383"/>
        <v>0</v>
      </c>
      <c r="AX502" s="27">
        <f t="shared" si="383"/>
        <v>0</v>
      </c>
      <c r="AY502" s="27">
        <f t="shared" si="383"/>
        <v>0</v>
      </c>
      <c r="AZ502" s="27">
        <f t="shared" si="383"/>
        <v>0</v>
      </c>
      <c r="BA502" s="27">
        <f t="shared" si="383"/>
        <v>0</v>
      </c>
      <c r="BB502" s="27">
        <f t="shared" si="383"/>
        <v>0</v>
      </c>
      <c r="BC502" s="27">
        <f t="shared" si="383"/>
        <v>0</v>
      </c>
      <c r="BD502" s="27">
        <f t="shared" si="383"/>
        <v>0</v>
      </c>
      <c r="BE502" s="27">
        <f t="shared" si="383"/>
        <v>0</v>
      </c>
      <c r="BF502" s="27">
        <f t="shared" si="383"/>
        <v>0</v>
      </c>
      <c r="BG502" s="27">
        <f t="shared" si="383"/>
        <v>0</v>
      </c>
      <c r="BH502" s="27">
        <f t="shared" si="383"/>
        <v>0</v>
      </c>
      <c r="BI502" s="27">
        <f t="shared" si="383"/>
        <v>0</v>
      </c>
      <c r="BJ502" s="27">
        <f t="shared" si="383"/>
        <v>0</v>
      </c>
      <c r="BK502" s="27">
        <f t="shared" si="383"/>
        <v>0</v>
      </c>
      <c r="BL502" s="27">
        <f t="shared" si="383"/>
        <v>0</v>
      </c>
      <c r="BM502" s="27">
        <f t="shared" si="383"/>
        <v>0</v>
      </c>
    </row>
    <row r="503" spans="2:65" x14ac:dyDescent="0.25">
      <c r="B503" t="str">
        <f>+B496</f>
        <v>ALTRE IMM.NI IMMATERIALI</v>
      </c>
      <c r="C503" s="58"/>
      <c r="F503" s="27"/>
      <c r="G503" s="27"/>
      <c r="H503" s="27"/>
      <c r="I503" s="27"/>
      <c r="J503" s="27"/>
      <c r="K503" s="27"/>
      <c r="L503" s="27"/>
      <c r="M503" s="27"/>
      <c r="N503" s="27"/>
      <c r="O503" s="27"/>
      <c r="P503" s="27"/>
      <c r="Q503" s="27"/>
      <c r="R503" s="27"/>
      <c r="S503" s="27"/>
      <c r="T503" s="27"/>
      <c r="U503" s="27"/>
      <c r="V503" s="27"/>
      <c r="W503" s="27"/>
      <c r="X503" s="27"/>
      <c r="Y503" s="27"/>
      <c r="Z503" s="27"/>
      <c r="AA503" s="27"/>
      <c r="AB503" s="27"/>
      <c r="AC503" s="27"/>
      <c r="AD503" s="27"/>
      <c r="AE503" s="27"/>
      <c r="AF503" s="27"/>
      <c r="AG503" s="27"/>
      <c r="AH503" s="27"/>
      <c r="AI503" s="27"/>
      <c r="AJ503" s="27">
        <f t="shared" si="383"/>
        <v>0</v>
      </c>
      <c r="AK503" s="27">
        <f t="shared" si="383"/>
        <v>0</v>
      </c>
      <c r="AL503" s="27">
        <f t="shared" si="383"/>
        <v>0</v>
      </c>
      <c r="AM503" s="27">
        <f t="shared" si="383"/>
        <v>0</v>
      </c>
      <c r="AN503" s="27">
        <f t="shared" si="383"/>
        <v>0</v>
      </c>
      <c r="AO503" s="27">
        <f t="shared" si="383"/>
        <v>0</v>
      </c>
      <c r="AP503" s="27">
        <f t="shared" si="383"/>
        <v>0</v>
      </c>
      <c r="AQ503" s="27">
        <f t="shared" si="383"/>
        <v>0</v>
      </c>
      <c r="AR503" s="27">
        <f t="shared" si="383"/>
        <v>0</v>
      </c>
      <c r="AS503" s="27">
        <f t="shared" si="383"/>
        <v>0</v>
      </c>
      <c r="AT503" s="27">
        <f t="shared" si="383"/>
        <v>0</v>
      </c>
      <c r="AU503" s="27">
        <f t="shared" si="383"/>
        <v>0</v>
      </c>
      <c r="AV503" s="27">
        <f t="shared" si="383"/>
        <v>0</v>
      </c>
      <c r="AW503" s="27">
        <f t="shared" si="383"/>
        <v>0</v>
      </c>
      <c r="AX503" s="27">
        <f t="shared" si="383"/>
        <v>0</v>
      </c>
      <c r="AY503" s="27">
        <f t="shared" si="383"/>
        <v>0</v>
      </c>
      <c r="AZ503" s="27">
        <f t="shared" si="383"/>
        <v>0</v>
      </c>
      <c r="BA503" s="27">
        <f t="shared" si="383"/>
        <v>0</v>
      </c>
      <c r="BB503" s="27">
        <f t="shared" si="383"/>
        <v>0</v>
      </c>
      <c r="BC503" s="27">
        <f t="shared" si="383"/>
        <v>0</v>
      </c>
      <c r="BD503" s="27">
        <f t="shared" si="383"/>
        <v>0</v>
      </c>
      <c r="BE503" s="27">
        <f t="shared" si="383"/>
        <v>0</v>
      </c>
      <c r="BF503" s="27">
        <f t="shared" si="383"/>
        <v>0</v>
      </c>
      <c r="BG503" s="27">
        <f t="shared" si="383"/>
        <v>0</v>
      </c>
      <c r="BH503" s="27">
        <f t="shared" si="383"/>
        <v>0</v>
      </c>
      <c r="BI503" s="27">
        <f t="shared" si="383"/>
        <v>0</v>
      </c>
      <c r="BJ503" s="27">
        <f t="shared" si="383"/>
        <v>0</v>
      </c>
      <c r="BK503" s="27">
        <f t="shared" si="383"/>
        <v>0</v>
      </c>
      <c r="BL503" s="27">
        <f t="shared" si="383"/>
        <v>0</v>
      </c>
      <c r="BM503" s="27">
        <f t="shared" si="383"/>
        <v>0</v>
      </c>
    </row>
    <row r="505" spans="2:65" ht="30" x14ac:dyDescent="0.25">
      <c r="C505" s="57" t="s">
        <v>159</v>
      </c>
      <c r="F505" s="57" t="s">
        <v>160</v>
      </c>
      <c r="G505" s="57" t="s">
        <v>160</v>
      </c>
      <c r="H505" s="57" t="s">
        <v>160</v>
      </c>
      <c r="I505" s="57" t="s">
        <v>160</v>
      </c>
      <c r="J505" s="57" t="s">
        <v>160</v>
      </c>
      <c r="K505" s="57" t="s">
        <v>160</v>
      </c>
      <c r="L505" s="57" t="s">
        <v>160</v>
      </c>
      <c r="M505" s="57" t="s">
        <v>160</v>
      </c>
      <c r="N505" s="57" t="s">
        <v>160</v>
      </c>
      <c r="O505" s="57" t="s">
        <v>160</v>
      </c>
      <c r="P505" s="57" t="s">
        <v>160</v>
      </c>
      <c r="Q505" s="57" t="s">
        <v>160</v>
      </c>
      <c r="R505" s="57" t="s">
        <v>160</v>
      </c>
      <c r="S505" s="57" t="s">
        <v>160</v>
      </c>
      <c r="T505" s="57" t="s">
        <v>160</v>
      </c>
      <c r="U505" s="57" t="s">
        <v>160</v>
      </c>
      <c r="V505" s="57" t="s">
        <v>160</v>
      </c>
      <c r="W505" s="57" t="s">
        <v>160</v>
      </c>
      <c r="X505" s="57" t="s">
        <v>160</v>
      </c>
      <c r="Y505" s="57" t="s">
        <v>160</v>
      </c>
      <c r="Z505" s="57" t="s">
        <v>160</v>
      </c>
      <c r="AA505" s="57" t="s">
        <v>160</v>
      </c>
      <c r="AB505" s="57" t="s">
        <v>160</v>
      </c>
      <c r="AC505" s="57" t="s">
        <v>160</v>
      </c>
      <c r="AD505" s="57" t="s">
        <v>160</v>
      </c>
      <c r="AE505" s="57" t="s">
        <v>160</v>
      </c>
      <c r="AF505" s="57" t="s">
        <v>160</v>
      </c>
      <c r="AG505" s="57" t="s">
        <v>160</v>
      </c>
      <c r="AH505" s="57" t="s">
        <v>160</v>
      </c>
      <c r="AI505" s="57" t="s">
        <v>160</v>
      </c>
      <c r="AJ505" s="57" t="s">
        <v>160</v>
      </c>
      <c r="AK505" s="57" t="s">
        <v>160</v>
      </c>
      <c r="AL505" s="57" t="s">
        <v>160</v>
      </c>
      <c r="AM505" s="57" t="s">
        <v>160</v>
      </c>
      <c r="AN505" s="57" t="s">
        <v>160</v>
      </c>
      <c r="AO505" s="57" t="s">
        <v>160</v>
      </c>
      <c r="AP505" s="57" t="s">
        <v>160</v>
      </c>
      <c r="AQ505" s="57" t="s">
        <v>160</v>
      </c>
      <c r="AR505" s="57" t="s">
        <v>160</v>
      </c>
      <c r="AS505" s="57" t="s">
        <v>160</v>
      </c>
      <c r="AT505" s="57" t="s">
        <v>160</v>
      </c>
      <c r="AU505" s="57" t="s">
        <v>160</v>
      </c>
      <c r="AV505" s="57" t="s">
        <v>160</v>
      </c>
      <c r="AW505" s="57" t="s">
        <v>160</v>
      </c>
      <c r="AX505" s="57" t="s">
        <v>160</v>
      </c>
      <c r="AY505" s="57" t="s">
        <v>160</v>
      </c>
      <c r="AZ505" s="57" t="s">
        <v>160</v>
      </c>
      <c r="BA505" s="57" t="s">
        <v>160</v>
      </c>
      <c r="BB505" s="57" t="s">
        <v>160</v>
      </c>
      <c r="BC505" s="57" t="s">
        <v>160</v>
      </c>
      <c r="BD505" s="57" t="s">
        <v>160</v>
      </c>
      <c r="BE505" s="57" t="s">
        <v>160</v>
      </c>
      <c r="BF505" s="57" t="s">
        <v>160</v>
      </c>
      <c r="BG505" s="57" t="s">
        <v>160</v>
      </c>
      <c r="BH505" s="57" t="s">
        <v>160</v>
      </c>
      <c r="BI505" s="57" t="s">
        <v>160</v>
      </c>
      <c r="BJ505" s="57" t="s">
        <v>160</v>
      </c>
      <c r="BK505" s="57" t="s">
        <v>160</v>
      </c>
      <c r="BL505" s="57" t="s">
        <v>160</v>
      </c>
      <c r="BM505" s="57" t="s">
        <v>160</v>
      </c>
    </row>
    <row r="506" spans="2:65" x14ac:dyDescent="0.25">
      <c r="B506" t="str">
        <f>+B491</f>
        <v>FABBRICATI</v>
      </c>
      <c r="C506" s="58">
        <f>+C491</f>
        <v>0.25</v>
      </c>
      <c r="F506" s="27"/>
      <c r="G506" s="27"/>
      <c r="H506" s="27"/>
      <c r="I506" s="27"/>
      <c r="J506" s="27"/>
      <c r="K506" s="27"/>
      <c r="L506" s="27"/>
      <c r="M506" s="27"/>
      <c r="N506" s="27"/>
      <c r="O506" s="27"/>
      <c r="P506" s="27"/>
      <c r="Q506" s="27"/>
      <c r="R506" s="27"/>
      <c r="S506" s="27"/>
      <c r="T506" s="27"/>
      <c r="U506" s="27"/>
      <c r="V506" s="27"/>
      <c r="W506" s="27"/>
      <c r="X506" s="27"/>
      <c r="Y506" s="27"/>
      <c r="Z506" s="27"/>
      <c r="AA506" s="27"/>
      <c r="AB506" s="27"/>
      <c r="AC506" s="27"/>
      <c r="AD506" s="27"/>
      <c r="AE506" s="27"/>
      <c r="AF506" s="27"/>
      <c r="AG506" s="27"/>
      <c r="AH506" s="27"/>
      <c r="AI506" s="27"/>
      <c r="AJ506" s="27"/>
      <c r="AK506" s="27">
        <f>+IF(AJ513=$AK$5,0,1)*(SUM($AK$5)*$C506)/12</f>
        <v>0</v>
      </c>
      <c r="AL506" s="27">
        <f t="shared" ref="AL506:BM506" si="385">+IF(AK513=$AK$5,0,1)*(SUM($AK$5)*$C506)/12</f>
        <v>0</v>
      </c>
      <c r="AM506" s="27">
        <f t="shared" si="385"/>
        <v>0</v>
      </c>
      <c r="AN506" s="27">
        <f t="shared" si="385"/>
        <v>0</v>
      </c>
      <c r="AO506" s="27">
        <f t="shared" si="385"/>
        <v>0</v>
      </c>
      <c r="AP506" s="27">
        <f t="shared" si="385"/>
        <v>0</v>
      </c>
      <c r="AQ506" s="27">
        <f t="shared" si="385"/>
        <v>0</v>
      </c>
      <c r="AR506" s="27">
        <f t="shared" si="385"/>
        <v>0</v>
      </c>
      <c r="AS506" s="27">
        <f t="shared" si="385"/>
        <v>0</v>
      </c>
      <c r="AT506" s="27">
        <f t="shared" si="385"/>
        <v>0</v>
      </c>
      <c r="AU506" s="27">
        <f t="shared" si="385"/>
        <v>0</v>
      </c>
      <c r="AV506" s="27">
        <f t="shared" si="385"/>
        <v>0</v>
      </c>
      <c r="AW506" s="27">
        <f t="shared" si="385"/>
        <v>0</v>
      </c>
      <c r="AX506" s="27">
        <f t="shared" si="385"/>
        <v>0</v>
      </c>
      <c r="AY506" s="27">
        <f t="shared" si="385"/>
        <v>0</v>
      </c>
      <c r="AZ506" s="27">
        <f t="shared" si="385"/>
        <v>0</v>
      </c>
      <c r="BA506" s="27">
        <f t="shared" si="385"/>
        <v>0</v>
      </c>
      <c r="BB506" s="27">
        <f t="shared" si="385"/>
        <v>0</v>
      </c>
      <c r="BC506" s="27">
        <f t="shared" si="385"/>
        <v>0</v>
      </c>
      <c r="BD506" s="27">
        <f t="shared" si="385"/>
        <v>0</v>
      </c>
      <c r="BE506" s="27">
        <f t="shared" si="385"/>
        <v>0</v>
      </c>
      <c r="BF506" s="27">
        <f t="shared" si="385"/>
        <v>0</v>
      </c>
      <c r="BG506" s="27">
        <f t="shared" si="385"/>
        <v>0</v>
      </c>
      <c r="BH506" s="27">
        <f t="shared" si="385"/>
        <v>0</v>
      </c>
      <c r="BI506" s="27">
        <f t="shared" si="385"/>
        <v>0</v>
      </c>
      <c r="BJ506" s="27">
        <f t="shared" si="385"/>
        <v>0</v>
      </c>
      <c r="BK506" s="27">
        <f t="shared" si="385"/>
        <v>0</v>
      </c>
      <c r="BL506" s="27">
        <f t="shared" si="385"/>
        <v>0</v>
      </c>
      <c r="BM506" s="27">
        <f t="shared" si="385"/>
        <v>0</v>
      </c>
    </row>
    <row r="507" spans="2:65" x14ac:dyDescent="0.25">
      <c r="B507" t="str">
        <f t="shared" ref="B507:C511" si="386">+B492</f>
        <v>IMPIANTI E MACCHINARI</v>
      </c>
      <c r="C507" s="58">
        <f t="shared" si="386"/>
        <v>0.1</v>
      </c>
      <c r="F507" s="27"/>
      <c r="G507" s="27"/>
      <c r="H507" s="27"/>
      <c r="I507" s="27"/>
      <c r="J507" s="27"/>
      <c r="K507" s="27"/>
      <c r="L507" s="27"/>
      <c r="M507" s="27"/>
      <c r="N507" s="27"/>
      <c r="O507" s="27"/>
      <c r="P507" s="27"/>
      <c r="Q507" s="27"/>
      <c r="R507" s="27"/>
      <c r="S507" s="27"/>
      <c r="T507" s="27"/>
      <c r="U507" s="27"/>
      <c r="V507" s="27"/>
      <c r="W507" s="27"/>
      <c r="X507" s="27"/>
      <c r="Y507" s="27"/>
      <c r="Z507" s="27"/>
      <c r="AA507" s="27"/>
      <c r="AB507" s="27"/>
      <c r="AC507" s="27"/>
      <c r="AD507" s="27"/>
      <c r="AE507" s="27"/>
      <c r="AF507" s="27"/>
      <c r="AG507" s="27"/>
      <c r="AH507" s="27"/>
      <c r="AI507" s="27"/>
      <c r="AJ507" s="27"/>
      <c r="AK507" s="27">
        <f>+IF(AJ514=$AK$6,0,1)*(SUM($AK$6)*$C507)/12</f>
        <v>0</v>
      </c>
      <c r="AL507" s="27">
        <f t="shared" ref="AL507:BM507" si="387">+IF(AK514=$AK$6,0,1)*(SUM($AK$6)*$C507)/12</f>
        <v>0</v>
      </c>
      <c r="AM507" s="27">
        <f t="shared" si="387"/>
        <v>0</v>
      </c>
      <c r="AN507" s="27">
        <f t="shared" si="387"/>
        <v>0</v>
      </c>
      <c r="AO507" s="27">
        <f t="shared" si="387"/>
        <v>0</v>
      </c>
      <c r="AP507" s="27">
        <f t="shared" si="387"/>
        <v>0</v>
      </c>
      <c r="AQ507" s="27">
        <f t="shared" si="387"/>
        <v>0</v>
      </c>
      <c r="AR507" s="27">
        <f t="shared" si="387"/>
        <v>0</v>
      </c>
      <c r="AS507" s="27">
        <f t="shared" si="387"/>
        <v>0</v>
      </c>
      <c r="AT507" s="27">
        <f t="shared" si="387"/>
        <v>0</v>
      </c>
      <c r="AU507" s="27">
        <f t="shared" si="387"/>
        <v>0</v>
      </c>
      <c r="AV507" s="27">
        <f t="shared" si="387"/>
        <v>0</v>
      </c>
      <c r="AW507" s="27">
        <f t="shared" si="387"/>
        <v>0</v>
      </c>
      <c r="AX507" s="27">
        <f t="shared" si="387"/>
        <v>0</v>
      </c>
      <c r="AY507" s="27">
        <f t="shared" si="387"/>
        <v>0</v>
      </c>
      <c r="AZ507" s="27">
        <f t="shared" si="387"/>
        <v>0</v>
      </c>
      <c r="BA507" s="27">
        <f t="shared" si="387"/>
        <v>0</v>
      </c>
      <c r="BB507" s="27">
        <f t="shared" si="387"/>
        <v>0</v>
      </c>
      <c r="BC507" s="27">
        <f t="shared" si="387"/>
        <v>0</v>
      </c>
      <c r="BD507" s="27">
        <f t="shared" si="387"/>
        <v>0</v>
      </c>
      <c r="BE507" s="27">
        <f t="shared" si="387"/>
        <v>0</v>
      </c>
      <c r="BF507" s="27">
        <f t="shared" si="387"/>
        <v>0</v>
      </c>
      <c r="BG507" s="27">
        <f t="shared" si="387"/>
        <v>0</v>
      </c>
      <c r="BH507" s="27">
        <f t="shared" si="387"/>
        <v>0</v>
      </c>
      <c r="BI507" s="27">
        <f t="shared" si="387"/>
        <v>0</v>
      </c>
      <c r="BJ507" s="27">
        <f t="shared" si="387"/>
        <v>0</v>
      </c>
      <c r="BK507" s="27">
        <f t="shared" si="387"/>
        <v>0</v>
      </c>
      <c r="BL507" s="27">
        <f t="shared" si="387"/>
        <v>0</v>
      </c>
      <c r="BM507" s="27">
        <f t="shared" si="387"/>
        <v>0</v>
      </c>
    </row>
    <row r="508" spans="2:65" x14ac:dyDescent="0.25">
      <c r="B508" t="str">
        <f t="shared" si="386"/>
        <v>ATTREZZATURE IND.LI E COMM.LI</v>
      </c>
      <c r="C508" s="58">
        <f t="shared" si="386"/>
        <v>0.2</v>
      </c>
      <c r="F508" s="27"/>
      <c r="G508" s="27"/>
      <c r="H508" s="27"/>
      <c r="I508" s="27"/>
      <c r="J508" s="27"/>
      <c r="K508" s="27"/>
      <c r="L508" s="27"/>
      <c r="M508" s="27"/>
      <c r="N508" s="27"/>
      <c r="O508" s="27"/>
      <c r="P508" s="27"/>
      <c r="Q508" s="27"/>
      <c r="R508" s="27"/>
      <c r="S508" s="27"/>
      <c r="T508" s="27"/>
      <c r="U508" s="27"/>
      <c r="V508" s="27"/>
      <c r="W508" s="27"/>
      <c r="X508" s="27"/>
      <c r="Y508" s="27"/>
      <c r="Z508" s="27"/>
      <c r="AA508" s="27"/>
      <c r="AB508" s="27"/>
      <c r="AC508" s="27"/>
      <c r="AD508" s="27"/>
      <c r="AE508" s="27"/>
      <c r="AF508" s="27"/>
      <c r="AG508" s="27"/>
      <c r="AH508" s="27"/>
      <c r="AI508" s="27"/>
      <c r="AJ508" s="27"/>
      <c r="AK508" s="27">
        <f>+IF(AJ515=$AK$7,0,1)*(SUM($AK$7)*$C508)/12</f>
        <v>0</v>
      </c>
      <c r="AL508" s="27">
        <f t="shared" ref="AL508:BM508" si="388">+IF(AK515=$AK$7,0,1)*(SUM($AK$7)*$C508)/12</f>
        <v>0</v>
      </c>
      <c r="AM508" s="27">
        <f t="shared" si="388"/>
        <v>0</v>
      </c>
      <c r="AN508" s="27">
        <f t="shared" si="388"/>
        <v>0</v>
      </c>
      <c r="AO508" s="27">
        <f t="shared" si="388"/>
        <v>0</v>
      </c>
      <c r="AP508" s="27">
        <f t="shared" si="388"/>
        <v>0</v>
      </c>
      <c r="AQ508" s="27">
        <f t="shared" si="388"/>
        <v>0</v>
      </c>
      <c r="AR508" s="27">
        <f t="shared" si="388"/>
        <v>0</v>
      </c>
      <c r="AS508" s="27">
        <f t="shared" si="388"/>
        <v>0</v>
      </c>
      <c r="AT508" s="27">
        <f t="shared" si="388"/>
        <v>0</v>
      </c>
      <c r="AU508" s="27">
        <f t="shared" si="388"/>
        <v>0</v>
      </c>
      <c r="AV508" s="27">
        <f t="shared" si="388"/>
        <v>0</v>
      </c>
      <c r="AW508" s="27">
        <f t="shared" si="388"/>
        <v>0</v>
      </c>
      <c r="AX508" s="27">
        <f t="shared" si="388"/>
        <v>0</v>
      </c>
      <c r="AY508" s="27">
        <f t="shared" si="388"/>
        <v>0</v>
      </c>
      <c r="AZ508" s="27">
        <f t="shared" si="388"/>
        <v>0</v>
      </c>
      <c r="BA508" s="27">
        <f t="shared" si="388"/>
        <v>0</v>
      </c>
      <c r="BB508" s="27">
        <f t="shared" si="388"/>
        <v>0</v>
      </c>
      <c r="BC508" s="27">
        <f t="shared" si="388"/>
        <v>0</v>
      </c>
      <c r="BD508" s="27">
        <f t="shared" si="388"/>
        <v>0</v>
      </c>
      <c r="BE508" s="27">
        <f t="shared" si="388"/>
        <v>0</v>
      </c>
      <c r="BF508" s="27">
        <f t="shared" si="388"/>
        <v>0</v>
      </c>
      <c r="BG508" s="27">
        <f t="shared" si="388"/>
        <v>0</v>
      </c>
      <c r="BH508" s="27">
        <f t="shared" si="388"/>
        <v>0</v>
      </c>
      <c r="BI508" s="27">
        <f t="shared" si="388"/>
        <v>0</v>
      </c>
      <c r="BJ508" s="27">
        <f t="shared" si="388"/>
        <v>0</v>
      </c>
      <c r="BK508" s="27">
        <f t="shared" si="388"/>
        <v>0</v>
      </c>
      <c r="BL508" s="27">
        <f t="shared" si="388"/>
        <v>0</v>
      </c>
      <c r="BM508" s="27">
        <f t="shared" si="388"/>
        <v>0</v>
      </c>
    </row>
    <row r="509" spans="2:65" x14ac:dyDescent="0.25">
      <c r="B509" t="str">
        <f t="shared" si="386"/>
        <v>COSTI D'IMPIANTO E AMPLIAMENTO</v>
      </c>
      <c r="C509" s="58">
        <f t="shared" si="386"/>
        <v>0.5</v>
      </c>
      <c r="F509" s="27"/>
      <c r="G509" s="27"/>
      <c r="H509" s="27"/>
      <c r="I509" s="27"/>
      <c r="J509" s="27"/>
      <c r="K509" s="27"/>
      <c r="L509" s="27"/>
      <c r="M509" s="27"/>
      <c r="N509" s="27"/>
      <c r="O509" s="27"/>
      <c r="P509" s="27"/>
      <c r="Q509" s="27"/>
      <c r="R509" s="27"/>
      <c r="S509" s="27"/>
      <c r="T509" s="27"/>
      <c r="U509" s="27"/>
      <c r="V509" s="27"/>
      <c r="W509" s="27"/>
      <c r="X509" s="27"/>
      <c r="Y509" s="27"/>
      <c r="Z509" s="27"/>
      <c r="AA509" s="27"/>
      <c r="AB509" s="27"/>
      <c r="AC509" s="27"/>
      <c r="AD509" s="27"/>
      <c r="AE509" s="27"/>
      <c r="AF509" s="27"/>
      <c r="AG509" s="27"/>
      <c r="AH509" s="27"/>
      <c r="AI509" s="27"/>
      <c r="AJ509" s="27"/>
      <c r="AK509" s="27">
        <f>+IF(AJ516=$AK$8,0,1)*(SUM($AK$8)*$C509)/12</f>
        <v>0</v>
      </c>
      <c r="AL509" s="27">
        <f t="shared" ref="AL509:BM509" si="389">+IF(AK516=$AK$8,0,1)*(SUM($AK$8)*$C509)/12</f>
        <v>0</v>
      </c>
      <c r="AM509" s="27">
        <f t="shared" si="389"/>
        <v>0</v>
      </c>
      <c r="AN509" s="27">
        <f t="shared" si="389"/>
        <v>0</v>
      </c>
      <c r="AO509" s="27">
        <f t="shared" si="389"/>
        <v>0</v>
      </c>
      <c r="AP509" s="27">
        <f t="shared" si="389"/>
        <v>0</v>
      </c>
      <c r="AQ509" s="27">
        <f t="shared" si="389"/>
        <v>0</v>
      </c>
      <c r="AR509" s="27">
        <f t="shared" si="389"/>
        <v>0</v>
      </c>
      <c r="AS509" s="27">
        <f t="shared" si="389"/>
        <v>0</v>
      </c>
      <c r="AT509" s="27">
        <f t="shared" si="389"/>
        <v>0</v>
      </c>
      <c r="AU509" s="27">
        <f t="shared" si="389"/>
        <v>0</v>
      </c>
      <c r="AV509" s="27">
        <f t="shared" si="389"/>
        <v>0</v>
      </c>
      <c r="AW509" s="27">
        <f t="shared" si="389"/>
        <v>0</v>
      </c>
      <c r="AX509" s="27">
        <f t="shared" si="389"/>
        <v>0</v>
      </c>
      <c r="AY509" s="27">
        <f t="shared" si="389"/>
        <v>0</v>
      </c>
      <c r="AZ509" s="27">
        <f t="shared" si="389"/>
        <v>0</v>
      </c>
      <c r="BA509" s="27">
        <f t="shared" si="389"/>
        <v>0</v>
      </c>
      <c r="BB509" s="27">
        <f t="shared" si="389"/>
        <v>0</v>
      </c>
      <c r="BC509" s="27">
        <f t="shared" si="389"/>
        <v>0</v>
      </c>
      <c r="BD509" s="27">
        <f t="shared" si="389"/>
        <v>0</v>
      </c>
      <c r="BE509" s="27">
        <f t="shared" si="389"/>
        <v>0</v>
      </c>
      <c r="BF509" s="27">
        <f t="shared" si="389"/>
        <v>0</v>
      </c>
      <c r="BG509" s="27">
        <f t="shared" si="389"/>
        <v>0</v>
      </c>
      <c r="BH509" s="27">
        <f t="shared" si="389"/>
        <v>0</v>
      </c>
      <c r="BI509" s="27">
        <f t="shared" si="389"/>
        <v>0</v>
      </c>
      <c r="BJ509" s="27">
        <f t="shared" si="389"/>
        <v>0</v>
      </c>
      <c r="BK509" s="27">
        <f t="shared" si="389"/>
        <v>0</v>
      </c>
      <c r="BL509" s="27">
        <f t="shared" si="389"/>
        <v>0</v>
      </c>
      <c r="BM509" s="27">
        <f t="shared" si="389"/>
        <v>0</v>
      </c>
    </row>
    <row r="510" spans="2:65" x14ac:dyDescent="0.25">
      <c r="B510" t="str">
        <f t="shared" si="386"/>
        <v>FEE D'INGRESSO</v>
      </c>
      <c r="C510" s="58">
        <f t="shared" si="386"/>
        <v>0.2</v>
      </c>
      <c r="F510" s="27"/>
      <c r="G510" s="27"/>
      <c r="H510" s="27"/>
      <c r="I510" s="27"/>
      <c r="J510" s="27"/>
      <c r="K510" s="27"/>
      <c r="L510" s="27"/>
      <c r="M510" s="27"/>
      <c r="N510" s="27"/>
      <c r="O510" s="27"/>
      <c r="P510" s="27"/>
      <c r="Q510" s="27"/>
      <c r="R510" s="27"/>
      <c r="S510" s="27"/>
      <c r="T510" s="27"/>
      <c r="U510" s="27"/>
      <c r="V510" s="27"/>
      <c r="W510" s="27"/>
      <c r="X510" s="27"/>
      <c r="Y510" s="27"/>
      <c r="Z510" s="27"/>
      <c r="AA510" s="27"/>
      <c r="AB510" s="27"/>
      <c r="AC510" s="27"/>
      <c r="AD510" s="27"/>
      <c r="AE510" s="27"/>
      <c r="AF510" s="27"/>
      <c r="AG510" s="27"/>
      <c r="AH510" s="27"/>
      <c r="AI510" s="27"/>
      <c r="AJ510" s="27"/>
      <c r="AK510" s="27">
        <f>+IF(AJ517=$AK$9,0,1)*(SUM($AK$9)*$C510)/12</f>
        <v>0</v>
      </c>
      <c r="AL510" s="27">
        <f t="shared" ref="AL510:BM510" si="390">+IF(AK517=$AK$9,0,1)*(SUM($AK$9)*$C510)/12</f>
        <v>0</v>
      </c>
      <c r="AM510" s="27">
        <f t="shared" si="390"/>
        <v>0</v>
      </c>
      <c r="AN510" s="27">
        <f t="shared" si="390"/>
        <v>0</v>
      </c>
      <c r="AO510" s="27">
        <f t="shared" si="390"/>
        <v>0</v>
      </c>
      <c r="AP510" s="27">
        <f t="shared" si="390"/>
        <v>0</v>
      </c>
      <c r="AQ510" s="27">
        <f t="shared" si="390"/>
        <v>0</v>
      </c>
      <c r="AR510" s="27">
        <f t="shared" si="390"/>
        <v>0</v>
      </c>
      <c r="AS510" s="27">
        <f t="shared" si="390"/>
        <v>0</v>
      </c>
      <c r="AT510" s="27">
        <f t="shared" si="390"/>
        <v>0</v>
      </c>
      <c r="AU510" s="27">
        <f t="shared" si="390"/>
        <v>0</v>
      </c>
      <c r="AV510" s="27">
        <f t="shared" si="390"/>
        <v>0</v>
      </c>
      <c r="AW510" s="27">
        <f t="shared" si="390"/>
        <v>0</v>
      </c>
      <c r="AX510" s="27">
        <f t="shared" si="390"/>
        <v>0</v>
      </c>
      <c r="AY510" s="27">
        <f t="shared" si="390"/>
        <v>0</v>
      </c>
      <c r="AZ510" s="27">
        <f t="shared" si="390"/>
        <v>0</v>
      </c>
      <c r="BA510" s="27">
        <f t="shared" si="390"/>
        <v>0</v>
      </c>
      <c r="BB510" s="27">
        <f t="shared" si="390"/>
        <v>0</v>
      </c>
      <c r="BC510" s="27">
        <f t="shared" si="390"/>
        <v>0</v>
      </c>
      <c r="BD510" s="27">
        <f t="shared" si="390"/>
        <v>0</v>
      </c>
      <c r="BE510" s="27">
        <f t="shared" si="390"/>
        <v>0</v>
      </c>
      <c r="BF510" s="27">
        <f t="shared" si="390"/>
        <v>0</v>
      </c>
      <c r="BG510" s="27">
        <f t="shared" si="390"/>
        <v>0</v>
      </c>
      <c r="BH510" s="27">
        <f t="shared" si="390"/>
        <v>0</v>
      </c>
      <c r="BI510" s="27">
        <f t="shared" si="390"/>
        <v>0</v>
      </c>
      <c r="BJ510" s="27">
        <f t="shared" si="390"/>
        <v>0</v>
      </c>
      <c r="BK510" s="27">
        <f t="shared" si="390"/>
        <v>0</v>
      </c>
      <c r="BL510" s="27">
        <f t="shared" si="390"/>
        <v>0</v>
      </c>
      <c r="BM510" s="27">
        <f t="shared" si="390"/>
        <v>0</v>
      </c>
    </row>
    <row r="511" spans="2:65" x14ac:dyDescent="0.25">
      <c r="B511" t="str">
        <f t="shared" si="386"/>
        <v>ALTRE IMM.NI IMMATERIALI</v>
      </c>
      <c r="C511" s="58">
        <f t="shared" si="386"/>
        <v>0.25</v>
      </c>
      <c r="F511" s="27"/>
      <c r="G511" s="27"/>
      <c r="H511" s="27"/>
      <c r="I511" s="27"/>
      <c r="J511" s="27"/>
      <c r="K511" s="27"/>
      <c r="L511" s="27"/>
      <c r="M511" s="27"/>
      <c r="N511" s="27"/>
      <c r="O511" s="27"/>
      <c r="P511" s="27"/>
      <c r="Q511" s="27"/>
      <c r="R511" s="27"/>
      <c r="S511" s="27"/>
      <c r="T511" s="27"/>
      <c r="U511" s="27"/>
      <c r="V511" s="27"/>
      <c r="W511" s="27"/>
      <c r="X511" s="27"/>
      <c r="Y511" s="27"/>
      <c r="Z511" s="27"/>
      <c r="AA511" s="27"/>
      <c r="AB511" s="27"/>
      <c r="AC511" s="27"/>
      <c r="AD511" s="27"/>
      <c r="AE511" s="27"/>
      <c r="AF511" s="27"/>
      <c r="AG511" s="27"/>
      <c r="AH511" s="27"/>
      <c r="AI511" s="27"/>
      <c r="AJ511" s="27"/>
      <c r="AK511" s="27">
        <f>+IF(AJ518=$AK$10,0,1)*(SUM($AK$10)*$C511)/12</f>
        <v>0</v>
      </c>
      <c r="AL511" s="27">
        <f t="shared" ref="AL511:BM511" si="391">+IF(AK518=$AK$10,0,1)*(SUM($AK$10)*$C511)/12</f>
        <v>0</v>
      </c>
      <c r="AM511" s="27">
        <f t="shared" si="391"/>
        <v>0</v>
      </c>
      <c r="AN511" s="27">
        <f t="shared" si="391"/>
        <v>0</v>
      </c>
      <c r="AO511" s="27">
        <f t="shared" si="391"/>
        <v>0</v>
      </c>
      <c r="AP511" s="27">
        <f t="shared" si="391"/>
        <v>0</v>
      </c>
      <c r="AQ511" s="27">
        <f t="shared" si="391"/>
        <v>0</v>
      </c>
      <c r="AR511" s="27">
        <f t="shared" si="391"/>
        <v>0</v>
      </c>
      <c r="AS511" s="27">
        <f t="shared" si="391"/>
        <v>0</v>
      </c>
      <c r="AT511" s="27">
        <f t="shared" si="391"/>
        <v>0</v>
      </c>
      <c r="AU511" s="27">
        <f t="shared" si="391"/>
        <v>0</v>
      </c>
      <c r="AV511" s="27">
        <f t="shared" si="391"/>
        <v>0</v>
      </c>
      <c r="AW511" s="27">
        <f t="shared" si="391"/>
        <v>0</v>
      </c>
      <c r="AX511" s="27">
        <f t="shared" si="391"/>
        <v>0</v>
      </c>
      <c r="AY511" s="27">
        <f t="shared" si="391"/>
        <v>0</v>
      </c>
      <c r="AZ511" s="27">
        <f t="shared" si="391"/>
        <v>0</v>
      </c>
      <c r="BA511" s="27">
        <f t="shared" si="391"/>
        <v>0</v>
      </c>
      <c r="BB511" s="27">
        <f t="shared" si="391"/>
        <v>0</v>
      </c>
      <c r="BC511" s="27">
        <f t="shared" si="391"/>
        <v>0</v>
      </c>
      <c r="BD511" s="27">
        <f t="shared" si="391"/>
        <v>0</v>
      </c>
      <c r="BE511" s="27">
        <f t="shared" si="391"/>
        <v>0</v>
      </c>
      <c r="BF511" s="27">
        <f t="shared" si="391"/>
        <v>0</v>
      </c>
      <c r="BG511" s="27">
        <f t="shared" si="391"/>
        <v>0</v>
      </c>
      <c r="BH511" s="27">
        <f t="shared" si="391"/>
        <v>0</v>
      </c>
      <c r="BI511" s="27">
        <f t="shared" si="391"/>
        <v>0</v>
      </c>
      <c r="BJ511" s="27">
        <f t="shared" si="391"/>
        <v>0</v>
      </c>
      <c r="BK511" s="27">
        <f t="shared" si="391"/>
        <v>0</v>
      </c>
      <c r="BL511" s="27">
        <f t="shared" si="391"/>
        <v>0</v>
      </c>
      <c r="BM511" s="27">
        <f t="shared" si="391"/>
        <v>0</v>
      </c>
    </row>
    <row r="512" spans="2:65" ht="30" x14ac:dyDescent="0.25">
      <c r="C512" s="57"/>
      <c r="F512" s="57" t="s">
        <v>161</v>
      </c>
      <c r="G512" s="57" t="s">
        <v>161</v>
      </c>
      <c r="H512" s="57" t="s">
        <v>161</v>
      </c>
      <c r="I512" s="57" t="s">
        <v>161</v>
      </c>
      <c r="J512" s="57" t="s">
        <v>161</v>
      </c>
      <c r="K512" s="57" t="s">
        <v>161</v>
      </c>
      <c r="L512" s="57" t="s">
        <v>161</v>
      </c>
      <c r="M512" s="57" t="s">
        <v>161</v>
      </c>
      <c r="N512" s="57" t="s">
        <v>161</v>
      </c>
      <c r="O512" s="57" t="s">
        <v>161</v>
      </c>
      <c r="P512" s="57" t="s">
        <v>161</v>
      </c>
      <c r="Q512" s="57" t="s">
        <v>161</v>
      </c>
      <c r="R512" s="57" t="s">
        <v>161</v>
      </c>
      <c r="S512" s="57" t="s">
        <v>161</v>
      </c>
      <c r="T512" s="57" t="s">
        <v>161</v>
      </c>
      <c r="U512" s="57" t="s">
        <v>161</v>
      </c>
      <c r="V512" s="57" t="s">
        <v>161</v>
      </c>
      <c r="W512" s="57" t="s">
        <v>161</v>
      </c>
      <c r="X512" s="57" t="s">
        <v>161</v>
      </c>
      <c r="Y512" s="57" t="s">
        <v>161</v>
      </c>
      <c r="Z512" s="57" t="s">
        <v>161</v>
      </c>
      <c r="AA512" s="57" t="s">
        <v>161</v>
      </c>
      <c r="AB512" s="57" t="s">
        <v>161</v>
      </c>
      <c r="AC512" s="57" t="s">
        <v>161</v>
      </c>
      <c r="AD512" s="57" t="s">
        <v>161</v>
      </c>
      <c r="AE512" s="57" t="s">
        <v>161</v>
      </c>
      <c r="AF512" s="57" t="s">
        <v>161</v>
      </c>
      <c r="AG512" s="57" t="s">
        <v>161</v>
      </c>
      <c r="AH512" s="57" t="s">
        <v>161</v>
      </c>
      <c r="AI512" s="57" t="s">
        <v>161</v>
      </c>
      <c r="AJ512" s="57" t="s">
        <v>161</v>
      </c>
      <c r="AK512" s="57" t="s">
        <v>161</v>
      </c>
      <c r="AL512" s="57" t="s">
        <v>161</v>
      </c>
      <c r="AM512" s="57" t="s">
        <v>161</v>
      </c>
      <c r="AN512" s="57" t="s">
        <v>161</v>
      </c>
      <c r="AO512" s="57" t="s">
        <v>161</v>
      </c>
      <c r="AP512" s="57" t="s">
        <v>161</v>
      </c>
      <c r="AQ512" s="57" t="s">
        <v>161</v>
      </c>
      <c r="AR512" s="57" t="s">
        <v>161</v>
      </c>
      <c r="AS512" s="57" t="s">
        <v>161</v>
      </c>
      <c r="AT512" s="57" t="s">
        <v>161</v>
      </c>
      <c r="AU512" s="57" t="s">
        <v>161</v>
      </c>
      <c r="AV512" s="57" t="s">
        <v>161</v>
      </c>
      <c r="AW512" s="57" t="s">
        <v>161</v>
      </c>
      <c r="AX512" s="57" t="s">
        <v>161</v>
      </c>
      <c r="AY512" s="57" t="s">
        <v>161</v>
      </c>
      <c r="AZ512" s="57" t="s">
        <v>161</v>
      </c>
      <c r="BA512" s="57" t="s">
        <v>161</v>
      </c>
      <c r="BB512" s="57" t="s">
        <v>161</v>
      </c>
      <c r="BC512" s="57" t="s">
        <v>161</v>
      </c>
      <c r="BD512" s="57" t="s">
        <v>161</v>
      </c>
      <c r="BE512" s="57" t="s">
        <v>161</v>
      </c>
      <c r="BF512" s="57" t="s">
        <v>161</v>
      </c>
      <c r="BG512" s="57" t="s">
        <v>161</v>
      </c>
      <c r="BH512" s="57" t="s">
        <v>161</v>
      </c>
      <c r="BI512" s="57" t="s">
        <v>161</v>
      </c>
      <c r="BJ512" s="57" t="s">
        <v>161</v>
      </c>
      <c r="BK512" s="57" t="s">
        <v>161</v>
      </c>
      <c r="BL512" s="57" t="s">
        <v>161</v>
      </c>
      <c r="BM512" s="57" t="s">
        <v>161</v>
      </c>
    </row>
    <row r="513" spans="2:65" x14ac:dyDescent="0.25">
      <c r="B513" t="str">
        <f>+B506</f>
        <v>FABBRICATI</v>
      </c>
      <c r="C513" s="58"/>
      <c r="F513" s="27"/>
      <c r="G513" s="27"/>
      <c r="H513" s="27"/>
      <c r="I513" s="27"/>
      <c r="J513" s="27"/>
      <c r="K513" s="27"/>
      <c r="L513" s="27"/>
      <c r="M513" s="27"/>
      <c r="N513" s="27"/>
      <c r="O513" s="27"/>
      <c r="P513" s="27"/>
      <c r="Q513" s="27"/>
      <c r="R513" s="27"/>
      <c r="S513" s="27"/>
      <c r="T513" s="27"/>
      <c r="U513" s="27"/>
      <c r="V513" s="27"/>
      <c r="W513" s="27"/>
      <c r="X513" s="27"/>
      <c r="Y513" s="27"/>
      <c r="Z513" s="27"/>
      <c r="AA513" s="27"/>
      <c r="AB513" s="27"/>
      <c r="AC513" s="27"/>
      <c r="AD513" s="27"/>
      <c r="AE513" s="27"/>
      <c r="AF513" s="27"/>
      <c r="AG513" s="27"/>
      <c r="AH513" s="27"/>
      <c r="AI513" s="27"/>
      <c r="AJ513" s="27"/>
      <c r="AK513" s="27">
        <f t="shared" ref="AK513:BM518" si="392">+AJ513+AK506</f>
        <v>0</v>
      </c>
      <c r="AL513" s="27">
        <f t="shared" si="392"/>
        <v>0</v>
      </c>
      <c r="AM513" s="27">
        <f t="shared" si="392"/>
        <v>0</v>
      </c>
      <c r="AN513" s="27">
        <f t="shared" si="392"/>
        <v>0</v>
      </c>
      <c r="AO513" s="27">
        <f t="shared" si="392"/>
        <v>0</v>
      </c>
      <c r="AP513" s="27">
        <f t="shared" si="392"/>
        <v>0</v>
      </c>
      <c r="AQ513" s="27">
        <f t="shared" si="392"/>
        <v>0</v>
      </c>
      <c r="AR513" s="27">
        <f t="shared" si="392"/>
        <v>0</v>
      </c>
      <c r="AS513" s="27">
        <f t="shared" si="392"/>
        <v>0</v>
      </c>
      <c r="AT513" s="27">
        <f t="shared" si="392"/>
        <v>0</v>
      </c>
      <c r="AU513" s="27">
        <f t="shared" si="392"/>
        <v>0</v>
      </c>
      <c r="AV513" s="27">
        <f t="shared" si="392"/>
        <v>0</v>
      </c>
      <c r="AW513" s="27">
        <f t="shared" si="392"/>
        <v>0</v>
      </c>
      <c r="AX513" s="27">
        <f t="shared" si="392"/>
        <v>0</v>
      </c>
      <c r="AY513" s="27">
        <f t="shared" si="392"/>
        <v>0</v>
      </c>
      <c r="AZ513" s="27">
        <f t="shared" si="392"/>
        <v>0</v>
      </c>
      <c r="BA513" s="27">
        <f t="shared" si="392"/>
        <v>0</v>
      </c>
      <c r="BB513" s="27">
        <f t="shared" si="392"/>
        <v>0</v>
      </c>
      <c r="BC513" s="27">
        <f t="shared" si="392"/>
        <v>0</v>
      </c>
      <c r="BD513" s="27">
        <f t="shared" si="392"/>
        <v>0</v>
      </c>
      <c r="BE513" s="27">
        <f t="shared" si="392"/>
        <v>0</v>
      </c>
      <c r="BF513" s="27">
        <f t="shared" si="392"/>
        <v>0</v>
      </c>
      <c r="BG513" s="27">
        <f t="shared" si="392"/>
        <v>0</v>
      </c>
      <c r="BH513" s="27">
        <f t="shared" si="392"/>
        <v>0</v>
      </c>
      <c r="BI513" s="27">
        <f t="shared" si="392"/>
        <v>0</v>
      </c>
      <c r="BJ513" s="27">
        <f t="shared" si="392"/>
        <v>0</v>
      </c>
      <c r="BK513" s="27">
        <f t="shared" si="392"/>
        <v>0</v>
      </c>
      <c r="BL513" s="27">
        <f t="shared" si="392"/>
        <v>0</v>
      </c>
      <c r="BM513" s="27">
        <f t="shared" si="392"/>
        <v>0</v>
      </c>
    </row>
    <row r="514" spans="2:65" x14ac:dyDescent="0.25">
      <c r="B514" t="str">
        <f t="shared" ref="B514:B517" si="393">+B507</f>
        <v>IMPIANTI E MACCHINARI</v>
      </c>
      <c r="C514" s="58"/>
      <c r="F514" s="27"/>
      <c r="G514" s="27"/>
      <c r="H514" s="27"/>
      <c r="I514" s="27"/>
      <c r="J514" s="27"/>
      <c r="K514" s="27"/>
      <c r="L514" s="27"/>
      <c r="M514" s="27"/>
      <c r="N514" s="27"/>
      <c r="O514" s="27"/>
      <c r="P514" s="27"/>
      <c r="Q514" s="27"/>
      <c r="R514" s="27"/>
      <c r="S514" s="27"/>
      <c r="T514" s="27"/>
      <c r="U514" s="27"/>
      <c r="V514" s="27"/>
      <c r="W514" s="27"/>
      <c r="X514" s="27"/>
      <c r="Y514" s="27"/>
      <c r="Z514" s="27"/>
      <c r="AA514" s="27"/>
      <c r="AB514" s="27"/>
      <c r="AC514" s="27"/>
      <c r="AD514" s="27"/>
      <c r="AE514" s="27"/>
      <c r="AF514" s="27"/>
      <c r="AG514" s="27"/>
      <c r="AH514" s="27"/>
      <c r="AI514" s="27"/>
      <c r="AJ514" s="27"/>
      <c r="AK514" s="27">
        <f t="shared" si="392"/>
        <v>0</v>
      </c>
      <c r="AL514" s="27">
        <f t="shared" si="392"/>
        <v>0</v>
      </c>
      <c r="AM514" s="27">
        <f t="shared" si="392"/>
        <v>0</v>
      </c>
      <c r="AN514" s="27">
        <f t="shared" si="392"/>
        <v>0</v>
      </c>
      <c r="AO514" s="27">
        <f t="shared" si="392"/>
        <v>0</v>
      </c>
      <c r="AP514" s="27">
        <f t="shared" si="392"/>
        <v>0</v>
      </c>
      <c r="AQ514" s="27">
        <f t="shared" si="392"/>
        <v>0</v>
      </c>
      <c r="AR514" s="27">
        <f t="shared" si="392"/>
        <v>0</v>
      </c>
      <c r="AS514" s="27">
        <f t="shared" si="392"/>
        <v>0</v>
      </c>
      <c r="AT514" s="27">
        <f t="shared" si="392"/>
        <v>0</v>
      </c>
      <c r="AU514" s="27">
        <f t="shared" si="392"/>
        <v>0</v>
      </c>
      <c r="AV514" s="27">
        <f t="shared" si="392"/>
        <v>0</v>
      </c>
      <c r="AW514" s="27">
        <f t="shared" si="392"/>
        <v>0</v>
      </c>
      <c r="AX514" s="27">
        <f t="shared" si="392"/>
        <v>0</v>
      </c>
      <c r="AY514" s="27">
        <f t="shared" si="392"/>
        <v>0</v>
      </c>
      <c r="AZ514" s="27">
        <f t="shared" si="392"/>
        <v>0</v>
      </c>
      <c r="BA514" s="27">
        <f t="shared" si="392"/>
        <v>0</v>
      </c>
      <c r="BB514" s="27">
        <f t="shared" si="392"/>
        <v>0</v>
      </c>
      <c r="BC514" s="27">
        <f t="shared" si="392"/>
        <v>0</v>
      </c>
      <c r="BD514" s="27">
        <f t="shared" si="392"/>
        <v>0</v>
      </c>
      <c r="BE514" s="27">
        <f t="shared" si="392"/>
        <v>0</v>
      </c>
      <c r="BF514" s="27">
        <f t="shared" si="392"/>
        <v>0</v>
      </c>
      <c r="BG514" s="27">
        <f t="shared" si="392"/>
        <v>0</v>
      </c>
      <c r="BH514" s="27">
        <f t="shared" si="392"/>
        <v>0</v>
      </c>
      <c r="BI514" s="27">
        <f t="shared" si="392"/>
        <v>0</v>
      </c>
      <c r="BJ514" s="27">
        <f t="shared" si="392"/>
        <v>0</v>
      </c>
      <c r="BK514" s="27">
        <f t="shared" si="392"/>
        <v>0</v>
      </c>
      <c r="BL514" s="27">
        <f t="shared" si="392"/>
        <v>0</v>
      </c>
      <c r="BM514" s="27">
        <f t="shared" si="392"/>
        <v>0</v>
      </c>
    </row>
    <row r="515" spans="2:65" x14ac:dyDescent="0.25">
      <c r="B515" t="str">
        <f t="shared" si="393"/>
        <v>ATTREZZATURE IND.LI E COMM.LI</v>
      </c>
      <c r="C515" s="58"/>
      <c r="F515" s="27"/>
      <c r="G515" s="27"/>
      <c r="H515" s="27"/>
      <c r="I515" s="27"/>
      <c r="J515" s="27"/>
      <c r="K515" s="27"/>
      <c r="L515" s="27"/>
      <c r="M515" s="27"/>
      <c r="N515" s="27"/>
      <c r="O515" s="27"/>
      <c r="P515" s="27"/>
      <c r="Q515" s="27"/>
      <c r="R515" s="27"/>
      <c r="S515" s="27"/>
      <c r="T515" s="27"/>
      <c r="U515" s="27"/>
      <c r="V515" s="27"/>
      <c r="W515" s="27"/>
      <c r="X515" s="27"/>
      <c r="Y515" s="27"/>
      <c r="Z515" s="27"/>
      <c r="AA515" s="27"/>
      <c r="AB515" s="27"/>
      <c r="AC515" s="27"/>
      <c r="AD515" s="27"/>
      <c r="AE515" s="27"/>
      <c r="AF515" s="27"/>
      <c r="AG515" s="27"/>
      <c r="AH515" s="27"/>
      <c r="AI515" s="27"/>
      <c r="AJ515" s="27"/>
      <c r="AK515" s="27">
        <f t="shared" si="392"/>
        <v>0</v>
      </c>
      <c r="AL515" s="27">
        <f t="shared" si="392"/>
        <v>0</v>
      </c>
      <c r="AM515" s="27">
        <f t="shared" si="392"/>
        <v>0</v>
      </c>
      <c r="AN515" s="27">
        <f t="shared" si="392"/>
        <v>0</v>
      </c>
      <c r="AO515" s="27">
        <f t="shared" si="392"/>
        <v>0</v>
      </c>
      <c r="AP515" s="27">
        <f t="shared" si="392"/>
        <v>0</v>
      </c>
      <c r="AQ515" s="27">
        <f t="shared" si="392"/>
        <v>0</v>
      </c>
      <c r="AR515" s="27">
        <f t="shared" si="392"/>
        <v>0</v>
      </c>
      <c r="AS515" s="27">
        <f t="shared" si="392"/>
        <v>0</v>
      </c>
      <c r="AT515" s="27">
        <f t="shared" si="392"/>
        <v>0</v>
      </c>
      <c r="AU515" s="27">
        <f t="shared" si="392"/>
        <v>0</v>
      </c>
      <c r="AV515" s="27">
        <f t="shared" si="392"/>
        <v>0</v>
      </c>
      <c r="AW515" s="27">
        <f t="shared" si="392"/>
        <v>0</v>
      </c>
      <c r="AX515" s="27">
        <f t="shared" si="392"/>
        <v>0</v>
      </c>
      <c r="AY515" s="27">
        <f t="shared" si="392"/>
        <v>0</v>
      </c>
      <c r="AZ515" s="27">
        <f t="shared" si="392"/>
        <v>0</v>
      </c>
      <c r="BA515" s="27">
        <f t="shared" si="392"/>
        <v>0</v>
      </c>
      <c r="BB515" s="27">
        <f t="shared" si="392"/>
        <v>0</v>
      </c>
      <c r="BC515" s="27">
        <f t="shared" si="392"/>
        <v>0</v>
      </c>
      <c r="BD515" s="27">
        <f t="shared" si="392"/>
        <v>0</v>
      </c>
      <c r="BE515" s="27">
        <f t="shared" si="392"/>
        <v>0</v>
      </c>
      <c r="BF515" s="27">
        <f t="shared" si="392"/>
        <v>0</v>
      </c>
      <c r="BG515" s="27">
        <f t="shared" si="392"/>
        <v>0</v>
      </c>
      <c r="BH515" s="27">
        <f t="shared" si="392"/>
        <v>0</v>
      </c>
      <c r="BI515" s="27">
        <f t="shared" si="392"/>
        <v>0</v>
      </c>
      <c r="BJ515" s="27">
        <f t="shared" si="392"/>
        <v>0</v>
      </c>
      <c r="BK515" s="27">
        <f t="shared" si="392"/>
        <v>0</v>
      </c>
      <c r="BL515" s="27">
        <f t="shared" si="392"/>
        <v>0</v>
      </c>
      <c r="BM515" s="27">
        <f t="shared" si="392"/>
        <v>0</v>
      </c>
    </row>
    <row r="516" spans="2:65" x14ac:dyDescent="0.25">
      <c r="B516" t="str">
        <f t="shared" si="393"/>
        <v>COSTI D'IMPIANTO E AMPLIAMENTO</v>
      </c>
      <c r="C516" s="58"/>
      <c r="F516" s="27"/>
      <c r="G516" s="27"/>
      <c r="H516" s="27"/>
      <c r="I516" s="27"/>
      <c r="J516" s="27"/>
      <c r="K516" s="27"/>
      <c r="L516" s="27"/>
      <c r="M516" s="27"/>
      <c r="N516" s="27"/>
      <c r="O516" s="27"/>
      <c r="P516" s="27"/>
      <c r="Q516" s="27"/>
      <c r="R516" s="27"/>
      <c r="S516" s="27"/>
      <c r="T516" s="27"/>
      <c r="U516" s="27"/>
      <c r="V516" s="27"/>
      <c r="W516" s="27"/>
      <c r="X516" s="27"/>
      <c r="Y516" s="27"/>
      <c r="Z516" s="27"/>
      <c r="AA516" s="27"/>
      <c r="AB516" s="27"/>
      <c r="AC516" s="27"/>
      <c r="AD516" s="27"/>
      <c r="AE516" s="27"/>
      <c r="AF516" s="27"/>
      <c r="AG516" s="27"/>
      <c r="AH516" s="27"/>
      <c r="AI516" s="27"/>
      <c r="AJ516" s="27"/>
      <c r="AK516" s="27">
        <f t="shared" si="392"/>
        <v>0</v>
      </c>
      <c r="AL516" s="27">
        <f t="shared" si="392"/>
        <v>0</v>
      </c>
      <c r="AM516" s="27">
        <f t="shared" si="392"/>
        <v>0</v>
      </c>
      <c r="AN516" s="27">
        <f t="shared" si="392"/>
        <v>0</v>
      </c>
      <c r="AO516" s="27">
        <f t="shared" si="392"/>
        <v>0</v>
      </c>
      <c r="AP516" s="27">
        <f t="shared" si="392"/>
        <v>0</v>
      </c>
      <c r="AQ516" s="27">
        <f t="shared" si="392"/>
        <v>0</v>
      </c>
      <c r="AR516" s="27">
        <f t="shared" si="392"/>
        <v>0</v>
      </c>
      <c r="AS516" s="27">
        <f t="shared" si="392"/>
        <v>0</v>
      </c>
      <c r="AT516" s="27">
        <f t="shared" si="392"/>
        <v>0</v>
      </c>
      <c r="AU516" s="27">
        <f t="shared" si="392"/>
        <v>0</v>
      </c>
      <c r="AV516" s="27">
        <f t="shared" si="392"/>
        <v>0</v>
      </c>
      <c r="AW516" s="27">
        <f t="shared" si="392"/>
        <v>0</v>
      </c>
      <c r="AX516" s="27">
        <f t="shared" si="392"/>
        <v>0</v>
      </c>
      <c r="AY516" s="27">
        <f t="shared" si="392"/>
        <v>0</v>
      </c>
      <c r="AZ516" s="27">
        <f t="shared" si="392"/>
        <v>0</v>
      </c>
      <c r="BA516" s="27">
        <f t="shared" si="392"/>
        <v>0</v>
      </c>
      <c r="BB516" s="27">
        <f t="shared" si="392"/>
        <v>0</v>
      </c>
      <c r="BC516" s="27">
        <f t="shared" si="392"/>
        <v>0</v>
      </c>
      <c r="BD516" s="27">
        <f t="shared" si="392"/>
        <v>0</v>
      </c>
      <c r="BE516" s="27">
        <f t="shared" si="392"/>
        <v>0</v>
      </c>
      <c r="BF516" s="27">
        <f t="shared" si="392"/>
        <v>0</v>
      </c>
      <c r="BG516" s="27">
        <f t="shared" si="392"/>
        <v>0</v>
      </c>
      <c r="BH516" s="27">
        <f t="shared" si="392"/>
        <v>0</v>
      </c>
      <c r="BI516" s="27">
        <f t="shared" si="392"/>
        <v>0</v>
      </c>
      <c r="BJ516" s="27">
        <f t="shared" si="392"/>
        <v>0</v>
      </c>
      <c r="BK516" s="27">
        <f t="shared" si="392"/>
        <v>0</v>
      </c>
      <c r="BL516" s="27">
        <f t="shared" si="392"/>
        <v>0</v>
      </c>
      <c r="BM516" s="27">
        <f t="shared" si="392"/>
        <v>0</v>
      </c>
    </row>
    <row r="517" spans="2:65" x14ac:dyDescent="0.25">
      <c r="B517" t="str">
        <f t="shared" si="393"/>
        <v>FEE D'INGRESSO</v>
      </c>
      <c r="C517" s="58"/>
      <c r="F517" s="27"/>
      <c r="G517" s="27"/>
      <c r="H517" s="27"/>
      <c r="I517" s="27"/>
      <c r="J517" s="27"/>
      <c r="K517" s="27"/>
      <c r="L517" s="27"/>
      <c r="M517" s="27"/>
      <c r="N517" s="27"/>
      <c r="O517" s="27"/>
      <c r="P517" s="27"/>
      <c r="Q517" s="27"/>
      <c r="R517" s="27"/>
      <c r="S517" s="27"/>
      <c r="T517" s="27"/>
      <c r="U517" s="27"/>
      <c r="V517" s="27"/>
      <c r="W517" s="27"/>
      <c r="X517" s="27"/>
      <c r="Y517" s="27"/>
      <c r="Z517" s="27"/>
      <c r="AA517" s="27"/>
      <c r="AB517" s="27"/>
      <c r="AC517" s="27"/>
      <c r="AD517" s="27"/>
      <c r="AE517" s="27"/>
      <c r="AF517" s="27"/>
      <c r="AG517" s="27"/>
      <c r="AH517" s="27"/>
      <c r="AI517" s="27"/>
      <c r="AJ517" s="27"/>
      <c r="AK517" s="27">
        <f t="shared" si="392"/>
        <v>0</v>
      </c>
      <c r="AL517" s="27">
        <f t="shared" si="392"/>
        <v>0</v>
      </c>
      <c r="AM517" s="27">
        <f t="shared" si="392"/>
        <v>0</v>
      </c>
      <c r="AN517" s="27">
        <f t="shared" si="392"/>
        <v>0</v>
      </c>
      <c r="AO517" s="27">
        <f t="shared" si="392"/>
        <v>0</v>
      </c>
      <c r="AP517" s="27">
        <f t="shared" si="392"/>
        <v>0</v>
      </c>
      <c r="AQ517" s="27">
        <f t="shared" si="392"/>
        <v>0</v>
      </c>
      <c r="AR517" s="27">
        <f t="shared" si="392"/>
        <v>0</v>
      </c>
      <c r="AS517" s="27">
        <f t="shared" si="392"/>
        <v>0</v>
      </c>
      <c r="AT517" s="27">
        <f t="shared" si="392"/>
        <v>0</v>
      </c>
      <c r="AU517" s="27">
        <f t="shared" si="392"/>
        <v>0</v>
      </c>
      <c r="AV517" s="27">
        <f t="shared" si="392"/>
        <v>0</v>
      </c>
      <c r="AW517" s="27">
        <f t="shared" si="392"/>
        <v>0</v>
      </c>
      <c r="AX517" s="27">
        <f t="shared" si="392"/>
        <v>0</v>
      </c>
      <c r="AY517" s="27">
        <f t="shared" si="392"/>
        <v>0</v>
      </c>
      <c r="AZ517" s="27">
        <f t="shared" si="392"/>
        <v>0</v>
      </c>
      <c r="BA517" s="27">
        <f t="shared" si="392"/>
        <v>0</v>
      </c>
      <c r="BB517" s="27">
        <f t="shared" si="392"/>
        <v>0</v>
      </c>
      <c r="BC517" s="27">
        <f t="shared" si="392"/>
        <v>0</v>
      </c>
      <c r="BD517" s="27">
        <f t="shared" si="392"/>
        <v>0</v>
      </c>
      <c r="BE517" s="27">
        <f t="shared" si="392"/>
        <v>0</v>
      </c>
      <c r="BF517" s="27">
        <f t="shared" si="392"/>
        <v>0</v>
      </c>
      <c r="BG517" s="27">
        <f t="shared" si="392"/>
        <v>0</v>
      </c>
      <c r="BH517" s="27">
        <f t="shared" si="392"/>
        <v>0</v>
      </c>
      <c r="BI517" s="27">
        <f t="shared" si="392"/>
        <v>0</v>
      </c>
      <c r="BJ517" s="27">
        <f t="shared" si="392"/>
        <v>0</v>
      </c>
      <c r="BK517" s="27">
        <f t="shared" si="392"/>
        <v>0</v>
      </c>
      <c r="BL517" s="27">
        <f t="shared" si="392"/>
        <v>0</v>
      </c>
      <c r="BM517" s="27">
        <f t="shared" si="392"/>
        <v>0</v>
      </c>
    </row>
    <row r="518" spans="2:65" x14ac:dyDescent="0.25">
      <c r="B518" t="str">
        <f>+B511</f>
        <v>ALTRE IMM.NI IMMATERIALI</v>
      </c>
      <c r="C518" s="58"/>
      <c r="F518" s="27"/>
      <c r="G518" s="27"/>
      <c r="H518" s="27"/>
      <c r="I518" s="27"/>
      <c r="J518" s="27"/>
      <c r="K518" s="27"/>
      <c r="L518" s="27"/>
      <c r="M518" s="27"/>
      <c r="N518" s="27"/>
      <c r="O518" s="27"/>
      <c r="P518" s="27"/>
      <c r="Q518" s="27"/>
      <c r="R518" s="27"/>
      <c r="S518" s="27"/>
      <c r="T518" s="27"/>
      <c r="U518" s="27"/>
      <c r="V518" s="27"/>
      <c r="W518" s="27"/>
      <c r="X518" s="27"/>
      <c r="Y518" s="27"/>
      <c r="Z518" s="27"/>
      <c r="AA518" s="27"/>
      <c r="AB518" s="27"/>
      <c r="AC518" s="27"/>
      <c r="AD518" s="27"/>
      <c r="AE518" s="27"/>
      <c r="AF518" s="27"/>
      <c r="AG518" s="27"/>
      <c r="AH518" s="27"/>
      <c r="AI518" s="27"/>
      <c r="AJ518" s="27"/>
      <c r="AK518" s="27">
        <f t="shared" si="392"/>
        <v>0</v>
      </c>
      <c r="AL518" s="27">
        <f t="shared" si="392"/>
        <v>0</v>
      </c>
      <c r="AM518" s="27">
        <f t="shared" si="392"/>
        <v>0</v>
      </c>
      <c r="AN518" s="27">
        <f t="shared" si="392"/>
        <v>0</v>
      </c>
      <c r="AO518" s="27">
        <f t="shared" si="392"/>
        <v>0</v>
      </c>
      <c r="AP518" s="27">
        <f t="shared" si="392"/>
        <v>0</v>
      </c>
      <c r="AQ518" s="27">
        <f t="shared" si="392"/>
        <v>0</v>
      </c>
      <c r="AR518" s="27">
        <f t="shared" si="392"/>
        <v>0</v>
      </c>
      <c r="AS518" s="27">
        <f t="shared" si="392"/>
        <v>0</v>
      </c>
      <c r="AT518" s="27">
        <f t="shared" si="392"/>
        <v>0</v>
      </c>
      <c r="AU518" s="27">
        <f t="shared" si="392"/>
        <v>0</v>
      </c>
      <c r="AV518" s="27">
        <f t="shared" si="392"/>
        <v>0</v>
      </c>
      <c r="AW518" s="27">
        <f t="shared" si="392"/>
        <v>0</v>
      </c>
      <c r="AX518" s="27">
        <f t="shared" si="392"/>
        <v>0</v>
      </c>
      <c r="AY518" s="27">
        <f t="shared" si="392"/>
        <v>0</v>
      </c>
      <c r="AZ518" s="27">
        <f t="shared" si="392"/>
        <v>0</v>
      </c>
      <c r="BA518" s="27">
        <f t="shared" si="392"/>
        <v>0</v>
      </c>
      <c r="BB518" s="27">
        <f t="shared" si="392"/>
        <v>0</v>
      </c>
      <c r="BC518" s="27">
        <f t="shared" si="392"/>
        <v>0</v>
      </c>
      <c r="BD518" s="27">
        <f t="shared" si="392"/>
        <v>0</v>
      </c>
      <c r="BE518" s="27">
        <f t="shared" si="392"/>
        <v>0</v>
      </c>
      <c r="BF518" s="27">
        <f t="shared" si="392"/>
        <v>0</v>
      </c>
      <c r="BG518" s="27">
        <f t="shared" si="392"/>
        <v>0</v>
      </c>
      <c r="BH518" s="27">
        <f t="shared" si="392"/>
        <v>0</v>
      </c>
      <c r="BI518" s="27">
        <f t="shared" si="392"/>
        <v>0</v>
      </c>
      <c r="BJ518" s="27">
        <f t="shared" si="392"/>
        <v>0</v>
      </c>
      <c r="BK518" s="27">
        <f t="shared" si="392"/>
        <v>0</v>
      </c>
      <c r="BL518" s="27">
        <f t="shared" si="392"/>
        <v>0</v>
      </c>
      <c r="BM518" s="27">
        <f t="shared" si="392"/>
        <v>0</v>
      </c>
    </row>
    <row r="520" spans="2:65" ht="30" x14ac:dyDescent="0.25">
      <c r="C520" s="57" t="s">
        <v>159</v>
      </c>
      <c r="F520" s="57" t="s">
        <v>160</v>
      </c>
      <c r="G520" s="57" t="s">
        <v>160</v>
      </c>
      <c r="H520" s="57" t="s">
        <v>160</v>
      </c>
      <c r="I520" s="57" t="s">
        <v>160</v>
      </c>
      <c r="J520" s="57" t="s">
        <v>160</v>
      </c>
      <c r="K520" s="57" t="s">
        <v>160</v>
      </c>
      <c r="L520" s="57" t="s">
        <v>160</v>
      </c>
      <c r="M520" s="57" t="s">
        <v>160</v>
      </c>
      <c r="N520" s="57" t="s">
        <v>160</v>
      </c>
      <c r="O520" s="57" t="s">
        <v>160</v>
      </c>
      <c r="P520" s="57" t="s">
        <v>160</v>
      </c>
      <c r="Q520" s="57" t="s">
        <v>160</v>
      </c>
      <c r="R520" s="57" t="s">
        <v>160</v>
      </c>
      <c r="S520" s="57" t="s">
        <v>160</v>
      </c>
      <c r="T520" s="57" t="s">
        <v>160</v>
      </c>
      <c r="U520" s="57" t="s">
        <v>160</v>
      </c>
      <c r="V520" s="57" t="s">
        <v>160</v>
      </c>
      <c r="W520" s="57" t="s">
        <v>160</v>
      </c>
      <c r="X520" s="57" t="s">
        <v>160</v>
      </c>
      <c r="Y520" s="57" t="s">
        <v>160</v>
      </c>
      <c r="Z520" s="57" t="s">
        <v>160</v>
      </c>
      <c r="AA520" s="57" t="s">
        <v>160</v>
      </c>
      <c r="AB520" s="57" t="s">
        <v>160</v>
      </c>
      <c r="AC520" s="57" t="s">
        <v>160</v>
      </c>
      <c r="AD520" s="57" t="s">
        <v>160</v>
      </c>
      <c r="AE520" s="57" t="s">
        <v>160</v>
      </c>
      <c r="AF520" s="57" t="s">
        <v>160</v>
      </c>
      <c r="AG520" s="57" t="s">
        <v>160</v>
      </c>
      <c r="AH520" s="57" t="s">
        <v>160</v>
      </c>
      <c r="AI520" s="57" t="s">
        <v>160</v>
      </c>
      <c r="AJ520" s="57" t="s">
        <v>160</v>
      </c>
      <c r="AK520" s="57" t="s">
        <v>160</v>
      </c>
      <c r="AL520" s="57" t="s">
        <v>160</v>
      </c>
      <c r="AM520" s="57" t="s">
        <v>160</v>
      </c>
      <c r="AN520" s="57" t="s">
        <v>160</v>
      </c>
      <c r="AO520" s="57" t="s">
        <v>160</v>
      </c>
      <c r="AP520" s="57" t="s">
        <v>160</v>
      </c>
      <c r="AQ520" s="57" t="s">
        <v>160</v>
      </c>
      <c r="AR520" s="57" t="s">
        <v>160</v>
      </c>
      <c r="AS520" s="57" t="s">
        <v>160</v>
      </c>
      <c r="AT520" s="57" t="s">
        <v>160</v>
      </c>
      <c r="AU520" s="57" t="s">
        <v>160</v>
      </c>
      <c r="AV520" s="57" t="s">
        <v>160</v>
      </c>
      <c r="AW520" s="57" t="s">
        <v>160</v>
      </c>
      <c r="AX520" s="57" t="s">
        <v>160</v>
      </c>
      <c r="AY520" s="57" t="s">
        <v>160</v>
      </c>
      <c r="AZ520" s="57" t="s">
        <v>160</v>
      </c>
      <c r="BA520" s="57" t="s">
        <v>160</v>
      </c>
      <c r="BB520" s="57" t="s">
        <v>160</v>
      </c>
      <c r="BC520" s="57" t="s">
        <v>160</v>
      </c>
      <c r="BD520" s="57" t="s">
        <v>160</v>
      </c>
      <c r="BE520" s="57" t="s">
        <v>160</v>
      </c>
      <c r="BF520" s="57" t="s">
        <v>160</v>
      </c>
      <c r="BG520" s="57" t="s">
        <v>160</v>
      </c>
      <c r="BH520" s="57" t="s">
        <v>160</v>
      </c>
      <c r="BI520" s="57" t="s">
        <v>160</v>
      </c>
      <c r="BJ520" s="57" t="s">
        <v>160</v>
      </c>
      <c r="BK520" s="57" t="s">
        <v>160</v>
      </c>
      <c r="BL520" s="57" t="s">
        <v>160</v>
      </c>
      <c r="BM520" s="57" t="s">
        <v>160</v>
      </c>
    </row>
    <row r="521" spans="2:65" x14ac:dyDescent="0.25">
      <c r="B521" t="str">
        <f>+B506</f>
        <v>FABBRICATI</v>
      </c>
      <c r="C521" s="58">
        <f>+C506</f>
        <v>0.25</v>
      </c>
      <c r="F521" s="27"/>
      <c r="G521" s="27"/>
      <c r="H521" s="27"/>
      <c r="I521" s="27"/>
      <c r="J521" s="27"/>
      <c r="K521" s="27"/>
      <c r="L521" s="27"/>
      <c r="M521" s="27"/>
      <c r="N521" s="27"/>
      <c r="O521" s="27"/>
      <c r="P521" s="27"/>
      <c r="Q521" s="27"/>
      <c r="R521" s="27"/>
      <c r="S521" s="27"/>
      <c r="T521" s="27"/>
      <c r="U521" s="27"/>
      <c r="V521" s="27"/>
      <c r="W521" s="27"/>
      <c r="X521" s="27"/>
      <c r="Y521" s="27"/>
      <c r="Z521" s="27"/>
      <c r="AA521" s="27"/>
      <c r="AB521" s="27"/>
      <c r="AC521" s="27"/>
      <c r="AD521" s="27"/>
      <c r="AE521" s="27"/>
      <c r="AF521" s="27"/>
      <c r="AG521" s="27"/>
      <c r="AH521" s="27"/>
      <c r="AI521" s="27"/>
      <c r="AJ521" s="27"/>
      <c r="AK521" s="27"/>
      <c r="AL521" s="27">
        <f>+IF(AK528=$AL$5,0,1)*(SUM($AL$5)*$C521)/12</f>
        <v>0</v>
      </c>
      <c r="AM521" s="27">
        <f t="shared" ref="AM521:BM521" si="394">+IF(AL528=$AL$5,0,1)*(SUM($AL$5)*$C521)/12</f>
        <v>0</v>
      </c>
      <c r="AN521" s="27">
        <f t="shared" si="394"/>
        <v>0</v>
      </c>
      <c r="AO521" s="27">
        <f t="shared" si="394"/>
        <v>0</v>
      </c>
      <c r="AP521" s="27">
        <f t="shared" si="394"/>
        <v>0</v>
      </c>
      <c r="AQ521" s="27">
        <f t="shared" si="394"/>
        <v>0</v>
      </c>
      <c r="AR521" s="27">
        <f t="shared" si="394"/>
        <v>0</v>
      </c>
      <c r="AS521" s="27">
        <f t="shared" si="394"/>
        <v>0</v>
      </c>
      <c r="AT521" s="27">
        <f t="shared" si="394"/>
        <v>0</v>
      </c>
      <c r="AU521" s="27">
        <f t="shared" si="394"/>
        <v>0</v>
      </c>
      <c r="AV521" s="27">
        <f t="shared" si="394"/>
        <v>0</v>
      </c>
      <c r="AW521" s="27">
        <f t="shared" si="394"/>
        <v>0</v>
      </c>
      <c r="AX521" s="27">
        <f t="shared" si="394"/>
        <v>0</v>
      </c>
      <c r="AY521" s="27">
        <f t="shared" si="394"/>
        <v>0</v>
      </c>
      <c r="AZ521" s="27">
        <f t="shared" si="394"/>
        <v>0</v>
      </c>
      <c r="BA521" s="27">
        <f t="shared" si="394"/>
        <v>0</v>
      </c>
      <c r="BB521" s="27">
        <f t="shared" si="394"/>
        <v>0</v>
      </c>
      <c r="BC521" s="27">
        <f t="shared" si="394"/>
        <v>0</v>
      </c>
      <c r="BD521" s="27">
        <f t="shared" si="394"/>
        <v>0</v>
      </c>
      <c r="BE521" s="27">
        <f t="shared" si="394"/>
        <v>0</v>
      </c>
      <c r="BF521" s="27">
        <f t="shared" si="394"/>
        <v>0</v>
      </c>
      <c r="BG521" s="27">
        <f t="shared" si="394"/>
        <v>0</v>
      </c>
      <c r="BH521" s="27">
        <f t="shared" si="394"/>
        <v>0</v>
      </c>
      <c r="BI521" s="27">
        <f t="shared" si="394"/>
        <v>0</v>
      </c>
      <c r="BJ521" s="27">
        <f t="shared" si="394"/>
        <v>0</v>
      </c>
      <c r="BK521" s="27">
        <f t="shared" si="394"/>
        <v>0</v>
      </c>
      <c r="BL521" s="27">
        <f t="shared" si="394"/>
        <v>0</v>
      </c>
      <c r="BM521" s="27">
        <f t="shared" si="394"/>
        <v>0</v>
      </c>
    </row>
    <row r="522" spans="2:65" x14ac:dyDescent="0.25">
      <c r="B522" t="str">
        <f t="shared" ref="B522:C526" si="395">+B507</f>
        <v>IMPIANTI E MACCHINARI</v>
      </c>
      <c r="C522" s="58">
        <f t="shared" si="395"/>
        <v>0.1</v>
      </c>
      <c r="F522" s="27"/>
      <c r="G522" s="27"/>
      <c r="H522" s="27"/>
      <c r="I522" s="27"/>
      <c r="J522" s="27"/>
      <c r="K522" s="27"/>
      <c r="L522" s="27"/>
      <c r="M522" s="27"/>
      <c r="N522" s="27"/>
      <c r="O522" s="27"/>
      <c r="P522" s="27"/>
      <c r="Q522" s="27"/>
      <c r="R522" s="27"/>
      <c r="S522" s="27"/>
      <c r="T522" s="27"/>
      <c r="U522" s="27"/>
      <c r="V522" s="27"/>
      <c r="W522" s="27"/>
      <c r="X522" s="27"/>
      <c r="Y522" s="27"/>
      <c r="Z522" s="27"/>
      <c r="AA522" s="27"/>
      <c r="AB522" s="27"/>
      <c r="AC522" s="27"/>
      <c r="AD522" s="27"/>
      <c r="AE522" s="27"/>
      <c r="AF522" s="27"/>
      <c r="AG522" s="27"/>
      <c r="AH522" s="27"/>
      <c r="AI522" s="27"/>
      <c r="AJ522" s="27"/>
      <c r="AK522" s="27"/>
      <c r="AL522" s="27">
        <f>+IF(AK529=$AL$6,0,1)*(SUM($AL$6)*$C522)/12</f>
        <v>0</v>
      </c>
      <c r="AM522" s="27">
        <f t="shared" ref="AM522:BM522" si="396">+IF(AL529=$AL$6,0,1)*(SUM($AL$6)*$C522)/12</f>
        <v>0</v>
      </c>
      <c r="AN522" s="27">
        <f t="shared" si="396"/>
        <v>0</v>
      </c>
      <c r="AO522" s="27">
        <f t="shared" si="396"/>
        <v>0</v>
      </c>
      <c r="AP522" s="27">
        <f t="shared" si="396"/>
        <v>0</v>
      </c>
      <c r="AQ522" s="27">
        <f t="shared" si="396"/>
        <v>0</v>
      </c>
      <c r="AR522" s="27">
        <f t="shared" si="396"/>
        <v>0</v>
      </c>
      <c r="AS522" s="27">
        <f t="shared" si="396"/>
        <v>0</v>
      </c>
      <c r="AT522" s="27">
        <f t="shared" si="396"/>
        <v>0</v>
      </c>
      <c r="AU522" s="27">
        <f t="shared" si="396"/>
        <v>0</v>
      </c>
      <c r="AV522" s="27">
        <f t="shared" si="396"/>
        <v>0</v>
      </c>
      <c r="AW522" s="27">
        <f t="shared" si="396"/>
        <v>0</v>
      </c>
      <c r="AX522" s="27">
        <f t="shared" si="396"/>
        <v>0</v>
      </c>
      <c r="AY522" s="27">
        <f t="shared" si="396"/>
        <v>0</v>
      </c>
      <c r="AZ522" s="27">
        <f t="shared" si="396"/>
        <v>0</v>
      </c>
      <c r="BA522" s="27">
        <f t="shared" si="396"/>
        <v>0</v>
      </c>
      <c r="BB522" s="27">
        <f t="shared" si="396"/>
        <v>0</v>
      </c>
      <c r="BC522" s="27">
        <f t="shared" si="396"/>
        <v>0</v>
      </c>
      <c r="BD522" s="27">
        <f t="shared" si="396"/>
        <v>0</v>
      </c>
      <c r="BE522" s="27">
        <f t="shared" si="396"/>
        <v>0</v>
      </c>
      <c r="BF522" s="27">
        <f t="shared" si="396"/>
        <v>0</v>
      </c>
      <c r="BG522" s="27">
        <f t="shared" si="396"/>
        <v>0</v>
      </c>
      <c r="BH522" s="27">
        <f t="shared" si="396"/>
        <v>0</v>
      </c>
      <c r="BI522" s="27">
        <f t="shared" si="396"/>
        <v>0</v>
      </c>
      <c r="BJ522" s="27">
        <f t="shared" si="396"/>
        <v>0</v>
      </c>
      <c r="BK522" s="27">
        <f t="shared" si="396"/>
        <v>0</v>
      </c>
      <c r="BL522" s="27">
        <f t="shared" si="396"/>
        <v>0</v>
      </c>
      <c r="BM522" s="27">
        <f t="shared" si="396"/>
        <v>0</v>
      </c>
    </row>
    <row r="523" spans="2:65" x14ac:dyDescent="0.25">
      <c r="B523" t="str">
        <f t="shared" si="395"/>
        <v>ATTREZZATURE IND.LI E COMM.LI</v>
      </c>
      <c r="C523" s="58">
        <f t="shared" si="395"/>
        <v>0.2</v>
      </c>
      <c r="F523" s="27"/>
      <c r="G523" s="27"/>
      <c r="H523" s="27"/>
      <c r="I523" s="27"/>
      <c r="J523" s="27"/>
      <c r="K523" s="27"/>
      <c r="L523" s="27"/>
      <c r="M523" s="27"/>
      <c r="N523" s="27"/>
      <c r="O523" s="27"/>
      <c r="P523" s="27"/>
      <c r="Q523" s="27"/>
      <c r="R523" s="27"/>
      <c r="S523" s="27"/>
      <c r="T523" s="27"/>
      <c r="U523" s="27"/>
      <c r="V523" s="27"/>
      <c r="W523" s="27"/>
      <c r="X523" s="27"/>
      <c r="Y523" s="27"/>
      <c r="Z523" s="27"/>
      <c r="AA523" s="27"/>
      <c r="AB523" s="27"/>
      <c r="AC523" s="27"/>
      <c r="AD523" s="27"/>
      <c r="AE523" s="27"/>
      <c r="AF523" s="27"/>
      <c r="AG523" s="27"/>
      <c r="AH523" s="27"/>
      <c r="AI523" s="27"/>
      <c r="AJ523" s="27"/>
      <c r="AK523" s="27"/>
      <c r="AL523" s="27">
        <f>+IF(AK530=$AL$7,0,1)*(SUM($AL$7)*$C523)/12</f>
        <v>0</v>
      </c>
      <c r="AM523" s="27">
        <f t="shared" ref="AM523:BM523" si="397">+IF(AL530=$AL$7,0,1)*(SUM($AL$7)*$C523)/12</f>
        <v>0</v>
      </c>
      <c r="AN523" s="27">
        <f t="shared" si="397"/>
        <v>0</v>
      </c>
      <c r="AO523" s="27">
        <f t="shared" si="397"/>
        <v>0</v>
      </c>
      <c r="AP523" s="27">
        <f t="shared" si="397"/>
        <v>0</v>
      </c>
      <c r="AQ523" s="27">
        <f t="shared" si="397"/>
        <v>0</v>
      </c>
      <c r="AR523" s="27">
        <f t="shared" si="397"/>
        <v>0</v>
      </c>
      <c r="AS523" s="27">
        <f t="shared" si="397"/>
        <v>0</v>
      </c>
      <c r="AT523" s="27">
        <f t="shared" si="397"/>
        <v>0</v>
      </c>
      <c r="AU523" s="27">
        <f t="shared" si="397"/>
        <v>0</v>
      </c>
      <c r="AV523" s="27">
        <f t="shared" si="397"/>
        <v>0</v>
      </c>
      <c r="AW523" s="27">
        <f t="shared" si="397"/>
        <v>0</v>
      </c>
      <c r="AX523" s="27">
        <f t="shared" si="397"/>
        <v>0</v>
      </c>
      <c r="AY523" s="27">
        <f t="shared" si="397"/>
        <v>0</v>
      </c>
      <c r="AZ523" s="27">
        <f t="shared" si="397"/>
        <v>0</v>
      </c>
      <c r="BA523" s="27">
        <f t="shared" si="397"/>
        <v>0</v>
      </c>
      <c r="BB523" s="27">
        <f t="shared" si="397"/>
        <v>0</v>
      </c>
      <c r="BC523" s="27">
        <f t="shared" si="397"/>
        <v>0</v>
      </c>
      <c r="BD523" s="27">
        <f t="shared" si="397"/>
        <v>0</v>
      </c>
      <c r="BE523" s="27">
        <f t="shared" si="397"/>
        <v>0</v>
      </c>
      <c r="BF523" s="27">
        <f t="shared" si="397"/>
        <v>0</v>
      </c>
      <c r="BG523" s="27">
        <f t="shared" si="397"/>
        <v>0</v>
      </c>
      <c r="BH523" s="27">
        <f t="shared" si="397"/>
        <v>0</v>
      </c>
      <c r="BI523" s="27">
        <f t="shared" si="397"/>
        <v>0</v>
      </c>
      <c r="BJ523" s="27">
        <f t="shared" si="397"/>
        <v>0</v>
      </c>
      <c r="BK523" s="27">
        <f t="shared" si="397"/>
        <v>0</v>
      </c>
      <c r="BL523" s="27">
        <f t="shared" si="397"/>
        <v>0</v>
      </c>
      <c r="BM523" s="27">
        <f t="shared" si="397"/>
        <v>0</v>
      </c>
    </row>
    <row r="524" spans="2:65" x14ac:dyDescent="0.25">
      <c r="B524" t="str">
        <f t="shared" si="395"/>
        <v>COSTI D'IMPIANTO E AMPLIAMENTO</v>
      </c>
      <c r="C524" s="58">
        <f t="shared" si="395"/>
        <v>0.5</v>
      </c>
      <c r="F524" s="27"/>
      <c r="G524" s="27"/>
      <c r="H524" s="27"/>
      <c r="I524" s="27"/>
      <c r="J524" s="27"/>
      <c r="K524" s="27"/>
      <c r="L524" s="27"/>
      <c r="M524" s="27"/>
      <c r="N524" s="27"/>
      <c r="O524" s="27"/>
      <c r="P524" s="27"/>
      <c r="Q524" s="27"/>
      <c r="R524" s="27"/>
      <c r="S524" s="27"/>
      <c r="T524" s="27"/>
      <c r="U524" s="27"/>
      <c r="V524" s="27"/>
      <c r="W524" s="27"/>
      <c r="X524" s="27"/>
      <c r="Y524" s="27"/>
      <c r="Z524" s="27"/>
      <c r="AA524" s="27"/>
      <c r="AB524" s="27"/>
      <c r="AC524" s="27"/>
      <c r="AD524" s="27"/>
      <c r="AE524" s="27"/>
      <c r="AF524" s="27"/>
      <c r="AG524" s="27"/>
      <c r="AH524" s="27"/>
      <c r="AI524" s="27"/>
      <c r="AJ524" s="27"/>
      <c r="AK524" s="27"/>
      <c r="AL524" s="27">
        <f>+IF(AK531=$AL$8,0,1)*(SUM($AL$8)*$C524)/12</f>
        <v>0</v>
      </c>
      <c r="AM524" s="27">
        <f t="shared" ref="AM524:BM524" si="398">+IF(AL531=$AL$8,0,1)*(SUM($AL$8)*$C524)/12</f>
        <v>0</v>
      </c>
      <c r="AN524" s="27">
        <f t="shared" si="398"/>
        <v>0</v>
      </c>
      <c r="AO524" s="27">
        <f t="shared" si="398"/>
        <v>0</v>
      </c>
      <c r="AP524" s="27">
        <f t="shared" si="398"/>
        <v>0</v>
      </c>
      <c r="AQ524" s="27">
        <f t="shared" si="398"/>
        <v>0</v>
      </c>
      <c r="AR524" s="27">
        <f t="shared" si="398"/>
        <v>0</v>
      </c>
      <c r="AS524" s="27">
        <f t="shared" si="398"/>
        <v>0</v>
      </c>
      <c r="AT524" s="27">
        <f t="shared" si="398"/>
        <v>0</v>
      </c>
      <c r="AU524" s="27">
        <f t="shared" si="398"/>
        <v>0</v>
      </c>
      <c r="AV524" s="27">
        <f t="shared" si="398"/>
        <v>0</v>
      </c>
      <c r="AW524" s="27">
        <f t="shared" si="398"/>
        <v>0</v>
      </c>
      <c r="AX524" s="27">
        <f t="shared" si="398"/>
        <v>0</v>
      </c>
      <c r="AY524" s="27">
        <f t="shared" si="398"/>
        <v>0</v>
      </c>
      <c r="AZ524" s="27">
        <f t="shared" si="398"/>
        <v>0</v>
      </c>
      <c r="BA524" s="27">
        <f t="shared" si="398"/>
        <v>0</v>
      </c>
      <c r="BB524" s="27">
        <f t="shared" si="398"/>
        <v>0</v>
      </c>
      <c r="BC524" s="27">
        <f t="shared" si="398"/>
        <v>0</v>
      </c>
      <c r="BD524" s="27">
        <f t="shared" si="398"/>
        <v>0</v>
      </c>
      <c r="BE524" s="27">
        <f t="shared" si="398"/>
        <v>0</v>
      </c>
      <c r="BF524" s="27">
        <f t="shared" si="398"/>
        <v>0</v>
      </c>
      <c r="BG524" s="27">
        <f t="shared" si="398"/>
        <v>0</v>
      </c>
      <c r="BH524" s="27">
        <f t="shared" si="398"/>
        <v>0</v>
      </c>
      <c r="BI524" s="27">
        <f t="shared" si="398"/>
        <v>0</v>
      </c>
      <c r="BJ524" s="27">
        <f t="shared" si="398"/>
        <v>0</v>
      </c>
      <c r="BK524" s="27">
        <f t="shared" si="398"/>
        <v>0</v>
      </c>
      <c r="BL524" s="27">
        <f t="shared" si="398"/>
        <v>0</v>
      </c>
      <c r="BM524" s="27">
        <f t="shared" si="398"/>
        <v>0</v>
      </c>
    </row>
    <row r="525" spans="2:65" x14ac:dyDescent="0.25">
      <c r="B525" t="str">
        <f t="shared" si="395"/>
        <v>FEE D'INGRESSO</v>
      </c>
      <c r="C525" s="58">
        <f t="shared" si="395"/>
        <v>0.2</v>
      </c>
      <c r="F525" s="27"/>
      <c r="G525" s="27"/>
      <c r="H525" s="27"/>
      <c r="I525" s="27"/>
      <c r="J525" s="27"/>
      <c r="K525" s="27"/>
      <c r="L525" s="27"/>
      <c r="M525" s="27"/>
      <c r="N525" s="27"/>
      <c r="O525" s="27"/>
      <c r="P525" s="27"/>
      <c r="Q525" s="27"/>
      <c r="R525" s="27"/>
      <c r="S525" s="27"/>
      <c r="T525" s="27"/>
      <c r="U525" s="27"/>
      <c r="V525" s="27"/>
      <c r="W525" s="27"/>
      <c r="X525" s="27"/>
      <c r="Y525" s="27"/>
      <c r="Z525" s="27"/>
      <c r="AA525" s="27"/>
      <c r="AB525" s="27"/>
      <c r="AC525" s="27"/>
      <c r="AD525" s="27"/>
      <c r="AE525" s="27"/>
      <c r="AF525" s="27"/>
      <c r="AG525" s="27"/>
      <c r="AH525" s="27"/>
      <c r="AI525" s="27"/>
      <c r="AJ525" s="27"/>
      <c r="AK525" s="27"/>
      <c r="AL525" s="27">
        <f>+IF(AK532=$AL$9,0,1)*(SUM($AL$9)*$C525)/12</f>
        <v>0</v>
      </c>
      <c r="AM525" s="27">
        <f t="shared" ref="AM525:BM525" si="399">+IF(AL532=$AL$9,0,1)*(SUM($AL$9)*$C525)/12</f>
        <v>0</v>
      </c>
      <c r="AN525" s="27">
        <f t="shared" si="399"/>
        <v>0</v>
      </c>
      <c r="AO525" s="27">
        <f t="shared" si="399"/>
        <v>0</v>
      </c>
      <c r="AP525" s="27">
        <f t="shared" si="399"/>
        <v>0</v>
      </c>
      <c r="AQ525" s="27">
        <f t="shared" si="399"/>
        <v>0</v>
      </c>
      <c r="AR525" s="27">
        <f t="shared" si="399"/>
        <v>0</v>
      </c>
      <c r="AS525" s="27">
        <f t="shared" si="399"/>
        <v>0</v>
      </c>
      <c r="AT525" s="27">
        <f t="shared" si="399"/>
        <v>0</v>
      </c>
      <c r="AU525" s="27">
        <f t="shared" si="399"/>
        <v>0</v>
      </c>
      <c r="AV525" s="27">
        <f t="shared" si="399"/>
        <v>0</v>
      </c>
      <c r="AW525" s="27">
        <f t="shared" si="399"/>
        <v>0</v>
      </c>
      <c r="AX525" s="27">
        <f t="shared" si="399"/>
        <v>0</v>
      </c>
      <c r="AY525" s="27">
        <f t="shared" si="399"/>
        <v>0</v>
      </c>
      <c r="AZ525" s="27">
        <f t="shared" si="399"/>
        <v>0</v>
      </c>
      <c r="BA525" s="27">
        <f t="shared" si="399"/>
        <v>0</v>
      </c>
      <c r="BB525" s="27">
        <f t="shared" si="399"/>
        <v>0</v>
      </c>
      <c r="BC525" s="27">
        <f t="shared" si="399"/>
        <v>0</v>
      </c>
      <c r="BD525" s="27">
        <f t="shared" si="399"/>
        <v>0</v>
      </c>
      <c r="BE525" s="27">
        <f t="shared" si="399"/>
        <v>0</v>
      </c>
      <c r="BF525" s="27">
        <f t="shared" si="399"/>
        <v>0</v>
      </c>
      <c r="BG525" s="27">
        <f t="shared" si="399"/>
        <v>0</v>
      </c>
      <c r="BH525" s="27">
        <f t="shared" si="399"/>
        <v>0</v>
      </c>
      <c r="BI525" s="27">
        <f t="shared" si="399"/>
        <v>0</v>
      </c>
      <c r="BJ525" s="27">
        <f t="shared" si="399"/>
        <v>0</v>
      </c>
      <c r="BK525" s="27">
        <f t="shared" si="399"/>
        <v>0</v>
      </c>
      <c r="BL525" s="27">
        <f t="shared" si="399"/>
        <v>0</v>
      </c>
      <c r="BM525" s="27">
        <f t="shared" si="399"/>
        <v>0</v>
      </c>
    </row>
    <row r="526" spans="2:65" x14ac:dyDescent="0.25">
      <c r="B526" t="str">
        <f t="shared" si="395"/>
        <v>ALTRE IMM.NI IMMATERIALI</v>
      </c>
      <c r="C526" s="58">
        <f t="shared" si="395"/>
        <v>0.25</v>
      </c>
      <c r="F526" s="27"/>
      <c r="G526" s="27"/>
      <c r="H526" s="27"/>
      <c r="I526" s="27"/>
      <c r="J526" s="27"/>
      <c r="K526" s="27"/>
      <c r="L526" s="27"/>
      <c r="M526" s="27"/>
      <c r="N526" s="27"/>
      <c r="O526" s="27"/>
      <c r="P526" s="27"/>
      <c r="Q526" s="27"/>
      <c r="R526" s="27"/>
      <c r="S526" s="27"/>
      <c r="T526" s="27"/>
      <c r="U526" s="27"/>
      <c r="V526" s="27"/>
      <c r="W526" s="27"/>
      <c r="X526" s="27"/>
      <c r="Y526" s="27"/>
      <c r="Z526" s="27"/>
      <c r="AA526" s="27"/>
      <c r="AB526" s="27"/>
      <c r="AC526" s="27"/>
      <c r="AD526" s="27"/>
      <c r="AE526" s="27"/>
      <c r="AF526" s="27"/>
      <c r="AG526" s="27"/>
      <c r="AH526" s="27"/>
      <c r="AI526" s="27"/>
      <c r="AJ526" s="27"/>
      <c r="AK526" s="27"/>
      <c r="AL526" s="27">
        <f>+IF(AK533=$AL$10,0,1)*(SUM($AL$10)*$C526)/12</f>
        <v>0</v>
      </c>
      <c r="AM526" s="27">
        <f t="shared" ref="AM526:BM526" si="400">+IF(AL533=$AL$10,0,1)*(SUM($AL$10)*$C526)/12</f>
        <v>0</v>
      </c>
      <c r="AN526" s="27">
        <f t="shared" si="400"/>
        <v>0</v>
      </c>
      <c r="AO526" s="27">
        <f t="shared" si="400"/>
        <v>0</v>
      </c>
      <c r="AP526" s="27">
        <f t="shared" si="400"/>
        <v>0</v>
      </c>
      <c r="AQ526" s="27">
        <f t="shared" si="400"/>
        <v>0</v>
      </c>
      <c r="AR526" s="27">
        <f t="shared" si="400"/>
        <v>0</v>
      </c>
      <c r="AS526" s="27">
        <f t="shared" si="400"/>
        <v>0</v>
      </c>
      <c r="AT526" s="27">
        <f t="shared" si="400"/>
        <v>0</v>
      </c>
      <c r="AU526" s="27">
        <f t="shared" si="400"/>
        <v>0</v>
      </c>
      <c r="AV526" s="27">
        <f t="shared" si="400"/>
        <v>0</v>
      </c>
      <c r="AW526" s="27">
        <f t="shared" si="400"/>
        <v>0</v>
      </c>
      <c r="AX526" s="27">
        <f t="shared" si="400"/>
        <v>0</v>
      </c>
      <c r="AY526" s="27">
        <f t="shared" si="400"/>
        <v>0</v>
      </c>
      <c r="AZ526" s="27">
        <f t="shared" si="400"/>
        <v>0</v>
      </c>
      <c r="BA526" s="27">
        <f t="shared" si="400"/>
        <v>0</v>
      </c>
      <c r="BB526" s="27">
        <f t="shared" si="400"/>
        <v>0</v>
      </c>
      <c r="BC526" s="27">
        <f t="shared" si="400"/>
        <v>0</v>
      </c>
      <c r="BD526" s="27">
        <f t="shared" si="400"/>
        <v>0</v>
      </c>
      <c r="BE526" s="27">
        <f t="shared" si="400"/>
        <v>0</v>
      </c>
      <c r="BF526" s="27">
        <f t="shared" si="400"/>
        <v>0</v>
      </c>
      <c r="BG526" s="27">
        <f t="shared" si="400"/>
        <v>0</v>
      </c>
      <c r="BH526" s="27">
        <f t="shared" si="400"/>
        <v>0</v>
      </c>
      <c r="BI526" s="27">
        <f t="shared" si="400"/>
        <v>0</v>
      </c>
      <c r="BJ526" s="27">
        <f t="shared" si="400"/>
        <v>0</v>
      </c>
      <c r="BK526" s="27">
        <f t="shared" si="400"/>
        <v>0</v>
      </c>
      <c r="BL526" s="27">
        <f t="shared" si="400"/>
        <v>0</v>
      </c>
      <c r="BM526" s="27">
        <f t="shared" si="400"/>
        <v>0</v>
      </c>
    </row>
    <row r="527" spans="2:65" ht="30" x14ac:dyDescent="0.25">
      <c r="C527" s="57"/>
      <c r="F527" s="57" t="s">
        <v>161</v>
      </c>
      <c r="G527" s="57" t="s">
        <v>161</v>
      </c>
      <c r="H527" s="57" t="s">
        <v>161</v>
      </c>
      <c r="I527" s="57" t="s">
        <v>161</v>
      </c>
      <c r="J527" s="57" t="s">
        <v>161</v>
      </c>
      <c r="K527" s="57" t="s">
        <v>161</v>
      </c>
      <c r="L527" s="57" t="s">
        <v>161</v>
      </c>
      <c r="M527" s="57" t="s">
        <v>161</v>
      </c>
      <c r="N527" s="57" t="s">
        <v>161</v>
      </c>
      <c r="O527" s="57" t="s">
        <v>161</v>
      </c>
      <c r="P527" s="57" t="s">
        <v>161</v>
      </c>
      <c r="Q527" s="57" t="s">
        <v>161</v>
      </c>
      <c r="R527" s="57" t="s">
        <v>161</v>
      </c>
      <c r="S527" s="57" t="s">
        <v>161</v>
      </c>
      <c r="T527" s="57" t="s">
        <v>161</v>
      </c>
      <c r="U527" s="57" t="s">
        <v>161</v>
      </c>
      <c r="V527" s="57" t="s">
        <v>161</v>
      </c>
      <c r="W527" s="57" t="s">
        <v>161</v>
      </c>
      <c r="X527" s="57" t="s">
        <v>161</v>
      </c>
      <c r="Y527" s="57" t="s">
        <v>161</v>
      </c>
      <c r="Z527" s="57" t="s">
        <v>161</v>
      </c>
      <c r="AA527" s="57" t="s">
        <v>161</v>
      </c>
      <c r="AB527" s="57" t="s">
        <v>161</v>
      </c>
      <c r="AC527" s="57" t="s">
        <v>161</v>
      </c>
      <c r="AD527" s="57" t="s">
        <v>161</v>
      </c>
      <c r="AE527" s="57" t="s">
        <v>161</v>
      </c>
      <c r="AF527" s="57" t="s">
        <v>161</v>
      </c>
      <c r="AG527" s="57" t="s">
        <v>161</v>
      </c>
      <c r="AH527" s="57" t="s">
        <v>161</v>
      </c>
      <c r="AI527" s="57" t="s">
        <v>161</v>
      </c>
      <c r="AJ527" s="57" t="s">
        <v>161</v>
      </c>
      <c r="AK527" s="57" t="s">
        <v>161</v>
      </c>
      <c r="AL527" s="57" t="s">
        <v>161</v>
      </c>
      <c r="AM527" s="57" t="s">
        <v>161</v>
      </c>
      <c r="AN527" s="57" t="s">
        <v>161</v>
      </c>
      <c r="AO527" s="57" t="s">
        <v>161</v>
      </c>
      <c r="AP527" s="57" t="s">
        <v>161</v>
      </c>
      <c r="AQ527" s="57" t="s">
        <v>161</v>
      </c>
      <c r="AR527" s="57" t="s">
        <v>161</v>
      </c>
      <c r="AS527" s="57" t="s">
        <v>161</v>
      </c>
      <c r="AT527" s="57" t="s">
        <v>161</v>
      </c>
      <c r="AU527" s="57" t="s">
        <v>161</v>
      </c>
      <c r="AV527" s="57" t="s">
        <v>161</v>
      </c>
      <c r="AW527" s="57" t="s">
        <v>161</v>
      </c>
      <c r="AX527" s="57" t="s">
        <v>161</v>
      </c>
      <c r="AY527" s="57" t="s">
        <v>161</v>
      </c>
      <c r="AZ527" s="57" t="s">
        <v>161</v>
      </c>
      <c r="BA527" s="57" t="s">
        <v>161</v>
      </c>
      <c r="BB527" s="57" t="s">
        <v>161</v>
      </c>
      <c r="BC527" s="57" t="s">
        <v>161</v>
      </c>
      <c r="BD527" s="57" t="s">
        <v>161</v>
      </c>
      <c r="BE527" s="57" t="s">
        <v>161</v>
      </c>
      <c r="BF527" s="57" t="s">
        <v>161</v>
      </c>
      <c r="BG527" s="57" t="s">
        <v>161</v>
      </c>
      <c r="BH527" s="57" t="s">
        <v>161</v>
      </c>
      <c r="BI527" s="57" t="s">
        <v>161</v>
      </c>
      <c r="BJ527" s="57" t="s">
        <v>161</v>
      </c>
      <c r="BK527" s="57" t="s">
        <v>161</v>
      </c>
      <c r="BL527" s="57" t="s">
        <v>161</v>
      </c>
      <c r="BM527" s="57" t="s">
        <v>161</v>
      </c>
    </row>
    <row r="528" spans="2:65" x14ac:dyDescent="0.25">
      <c r="B528" t="str">
        <f>+B521</f>
        <v>FABBRICATI</v>
      </c>
      <c r="C528" s="58"/>
      <c r="F528" s="27"/>
      <c r="G528" s="27"/>
      <c r="H528" s="27"/>
      <c r="I528" s="27"/>
      <c r="J528" s="27"/>
      <c r="K528" s="27"/>
      <c r="L528" s="27"/>
      <c r="M528" s="27"/>
      <c r="N528" s="27"/>
      <c r="O528" s="27"/>
      <c r="P528" s="27"/>
      <c r="Q528" s="27"/>
      <c r="R528" s="27"/>
      <c r="S528" s="27"/>
      <c r="T528" s="27"/>
      <c r="U528" s="27"/>
      <c r="V528" s="27"/>
      <c r="W528" s="27"/>
      <c r="X528" s="27"/>
      <c r="Y528" s="27"/>
      <c r="Z528" s="27"/>
      <c r="AA528" s="27"/>
      <c r="AB528" s="27"/>
      <c r="AC528" s="27"/>
      <c r="AD528" s="27"/>
      <c r="AE528" s="27"/>
      <c r="AF528" s="27"/>
      <c r="AG528" s="27"/>
      <c r="AH528" s="27"/>
      <c r="AI528" s="27"/>
      <c r="AJ528" s="27"/>
      <c r="AK528" s="27"/>
      <c r="AL528" s="27">
        <f t="shared" ref="AL528:BM533" si="401">+AK528+AL521</f>
        <v>0</v>
      </c>
      <c r="AM528" s="27">
        <f t="shared" si="401"/>
        <v>0</v>
      </c>
      <c r="AN528" s="27">
        <f t="shared" si="401"/>
        <v>0</v>
      </c>
      <c r="AO528" s="27">
        <f t="shared" si="401"/>
        <v>0</v>
      </c>
      <c r="AP528" s="27">
        <f t="shared" si="401"/>
        <v>0</v>
      </c>
      <c r="AQ528" s="27">
        <f t="shared" si="401"/>
        <v>0</v>
      </c>
      <c r="AR528" s="27">
        <f t="shared" si="401"/>
        <v>0</v>
      </c>
      <c r="AS528" s="27">
        <f t="shared" si="401"/>
        <v>0</v>
      </c>
      <c r="AT528" s="27">
        <f t="shared" si="401"/>
        <v>0</v>
      </c>
      <c r="AU528" s="27">
        <f t="shared" si="401"/>
        <v>0</v>
      </c>
      <c r="AV528" s="27">
        <f t="shared" si="401"/>
        <v>0</v>
      </c>
      <c r="AW528" s="27">
        <f t="shared" si="401"/>
        <v>0</v>
      </c>
      <c r="AX528" s="27">
        <f t="shared" si="401"/>
        <v>0</v>
      </c>
      <c r="AY528" s="27">
        <f t="shared" si="401"/>
        <v>0</v>
      </c>
      <c r="AZ528" s="27">
        <f t="shared" si="401"/>
        <v>0</v>
      </c>
      <c r="BA528" s="27">
        <f t="shared" si="401"/>
        <v>0</v>
      </c>
      <c r="BB528" s="27">
        <f t="shared" si="401"/>
        <v>0</v>
      </c>
      <c r="BC528" s="27">
        <f t="shared" si="401"/>
        <v>0</v>
      </c>
      <c r="BD528" s="27">
        <f t="shared" si="401"/>
        <v>0</v>
      </c>
      <c r="BE528" s="27">
        <f t="shared" si="401"/>
        <v>0</v>
      </c>
      <c r="BF528" s="27">
        <f t="shared" si="401"/>
        <v>0</v>
      </c>
      <c r="BG528" s="27">
        <f t="shared" si="401"/>
        <v>0</v>
      </c>
      <c r="BH528" s="27">
        <f t="shared" si="401"/>
        <v>0</v>
      </c>
      <c r="BI528" s="27">
        <f t="shared" si="401"/>
        <v>0</v>
      </c>
      <c r="BJ528" s="27">
        <f t="shared" si="401"/>
        <v>0</v>
      </c>
      <c r="BK528" s="27">
        <f t="shared" si="401"/>
        <v>0</v>
      </c>
      <c r="BL528" s="27">
        <f t="shared" si="401"/>
        <v>0</v>
      </c>
      <c r="BM528" s="27">
        <f t="shared" si="401"/>
        <v>0</v>
      </c>
    </row>
    <row r="529" spans="2:65" x14ac:dyDescent="0.25">
      <c r="B529" t="str">
        <f t="shared" ref="B529:B532" si="402">+B522</f>
        <v>IMPIANTI E MACCHINARI</v>
      </c>
      <c r="C529" s="58"/>
      <c r="F529" s="27"/>
      <c r="G529" s="27"/>
      <c r="H529" s="27"/>
      <c r="I529" s="27"/>
      <c r="J529" s="27"/>
      <c r="K529" s="27"/>
      <c r="L529" s="27"/>
      <c r="M529" s="27"/>
      <c r="N529" s="27"/>
      <c r="O529" s="27"/>
      <c r="P529" s="27"/>
      <c r="Q529" s="27"/>
      <c r="R529" s="27"/>
      <c r="S529" s="27"/>
      <c r="T529" s="27"/>
      <c r="U529" s="27"/>
      <c r="V529" s="27"/>
      <c r="W529" s="27"/>
      <c r="X529" s="27"/>
      <c r="Y529" s="27"/>
      <c r="Z529" s="27"/>
      <c r="AA529" s="27"/>
      <c r="AB529" s="27"/>
      <c r="AC529" s="27"/>
      <c r="AD529" s="27"/>
      <c r="AE529" s="27"/>
      <c r="AF529" s="27"/>
      <c r="AG529" s="27"/>
      <c r="AH529" s="27"/>
      <c r="AI529" s="27"/>
      <c r="AJ529" s="27"/>
      <c r="AK529" s="27"/>
      <c r="AL529" s="27">
        <f t="shared" si="401"/>
        <v>0</v>
      </c>
      <c r="AM529" s="27">
        <f t="shared" si="401"/>
        <v>0</v>
      </c>
      <c r="AN529" s="27">
        <f t="shared" si="401"/>
        <v>0</v>
      </c>
      <c r="AO529" s="27">
        <f t="shared" si="401"/>
        <v>0</v>
      </c>
      <c r="AP529" s="27">
        <f t="shared" si="401"/>
        <v>0</v>
      </c>
      <c r="AQ529" s="27">
        <f t="shared" si="401"/>
        <v>0</v>
      </c>
      <c r="AR529" s="27">
        <f t="shared" si="401"/>
        <v>0</v>
      </c>
      <c r="AS529" s="27">
        <f t="shared" si="401"/>
        <v>0</v>
      </c>
      <c r="AT529" s="27">
        <f t="shared" si="401"/>
        <v>0</v>
      </c>
      <c r="AU529" s="27">
        <f t="shared" si="401"/>
        <v>0</v>
      </c>
      <c r="AV529" s="27">
        <f t="shared" si="401"/>
        <v>0</v>
      </c>
      <c r="AW529" s="27">
        <f t="shared" si="401"/>
        <v>0</v>
      </c>
      <c r="AX529" s="27">
        <f t="shared" si="401"/>
        <v>0</v>
      </c>
      <c r="AY529" s="27">
        <f t="shared" si="401"/>
        <v>0</v>
      </c>
      <c r="AZ529" s="27">
        <f t="shared" si="401"/>
        <v>0</v>
      </c>
      <c r="BA529" s="27">
        <f t="shared" si="401"/>
        <v>0</v>
      </c>
      <c r="BB529" s="27">
        <f t="shared" si="401"/>
        <v>0</v>
      </c>
      <c r="BC529" s="27">
        <f t="shared" si="401"/>
        <v>0</v>
      </c>
      <c r="BD529" s="27">
        <f t="shared" si="401"/>
        <v>0</v>
      </c>
      <c r="BE529" s="27">
        <f t="shared" si="401"/>
        <v>0</v>
      </c>
      <c r="BF529" s="27">
        <f t="shared" si="401"/>
        <v>0</v>
      </c>
      <c r="BG529" s="27">
        <f t="shared" si="401"/>
        <v>0</v>
      </c>
      <c r="BH529" s="27">
        <f t="shared" si="401"/>
        <v>0</v>
      </c>
      <c r="BI529" s="27">
        <f t="shared" si="401"/>
        <v>0</v>
      </c>
      <c r="BJ529" s="27">
        <f t="shared" si="401"/>
        <v>0</v>
      </c>
      <c r="BK529" s="27">
        <f t="shared" si="401"/>
        <v>0</v>
      </c>
      <c r="BL529" s="27">
        <f t="shared" si="401"/>
        <v>0</v>
      </c>
      <c r="BM529" s="27">
        <f t="shared" si="401"/>
        <v>0</v>
      </c>
    </row>
    <row r="530" spans="2:65" x14ac:dyDescent="0.25">
      <c r="B530" t="str">
        <f t="shared" si="402"/>
        <v>ATTREZZATURE IND.LI E COMM.LI</v>
      </c>
      <c r="C530" s="58"/>
      <c r="F530" s="27"/>
      <c r="G530" s="27"/>
      <c r="H530" s="27"/>
      <c r="I530" s="27"/>
      <c r="J530" s="27"/>
      <c r="K530" s="27"/>
      <c r="L530" s="27"/>
      <c r="M530" s="27"/>
      <c r="N530" s="27"/>
      <c r="O530" s="27"/>
      <c r="P530" s="27"/>
      <c r="Q530" s="27"/>
      <c r="R530" s="27"/>
      <c r="S530" s="27"/>
      <c r="T530" s="27"/>
      <c r="U530" s="27"/>
      <c r="V530" s="27"/>
      <c r="W530" s="27"/>
      <c r="X530" s="27"/>
      <c r="Y530" s="27"/>
      <c r="Z530" s="27"/>
      <c r="AA530" s="27"/>
      <c r="AB530" s="27"/>
      <c r="AC530" s="27"/>
      <c r="AD530" s="27"/>
      <c r="AE530" s="27"/>
      <c r="AF530" s="27"/>
      <c r="AG530" s="27"/>
      <c r="AH530" s="27"/>
      <c r="AI530" s="27"/>
      <c r="AJ530" s="27"/>
      <c r="AK530" s="27"/>
      <c r="AL530" s="27">
        <f t="shared" si="401"/>
        <v>0</v>
      </c>
      <c r="AM530" s="27">
        <f t="shared" si="401"/>
        <v>0</v>
      </c>
      <c r="AN530" s="27">
        <f t="shared" si="401"/>
        <v>0</v>
      </c>
      <c r="AO530" s="27">
        <f t="shared" si="401"/>
        <v>0</v>
      </c>
      <c r="AP530" s="27">
        <f t="shared" si="401"/>
        <v>0</v>
      </c>
      <c r="AQ530" s="27">
        <f t="shared" si="401"/>
        <v>0</v>
      </c>
      <c r="AR530" s="27">
        <f t="shared" si="401"/>
        <v>0</v>
      </c>
      <c r="AS530" s="27">
        <f t="shared" si="401"/>
        <v>0</v>
      </c>
      <c r="AT530" s="27">
        <f t="shared" si="401"/>
        <v>0</v>
      </c>
      <c r="AU530" s="27">
        <f t="shared" si="401"/>
        <v>0</v>
      </c>
      <c r="AV530" s="27">
        <f t="shared" si="401"/>
        <v>0</v>
      </c>
      <c r="AW530" s="27">
        <f t="shared" si="401"/>
        <v>0</v>
      </c>
      <c r="AX530" s="27">
        <f t="shared" si="401"/>
        <v>0</v>
      </c>
      <c r="AY530" s="27">
        <f t="shared" si="401"/>
        <v>0</v>
      </c>
      <c r="AZ530" s="27">
        <f t="shared" si="401"/>
        <v>0</v>
      </c>
      <c r="BA530" s="27">
        <f t="shared" si="401"/>
        <v>0</v>
      </c>
      <c r="BB530" s="27">
        <f t="shared" si="401"/>
        <v>0</v>
      </c>
      <c r="BC530" s="27">
        <f t="shared" si="401"/>
        <v>0</v>
      </c>
      <c r="BD530" s="27">
        <f t="shared" si="401"/>
        <v>0</v>
      </c>
      <c r="BE530" s="27">
        <f t="shared" si="401"/>
        <v>0</v>
      </c>
      <c r="BF530" s="27">
        <f t="shared" si="401"/>
        <v>0</v>
      </c>
      <c r="BG530" s="27">
        <f t="shared" si="401"/>
        <v>0</v>
      </c>
      <c r="BH530" s="27">
        <f t="shared" si="401"/>
        <v>0</v>
      </c>
      <c r="BI530" s="27">
        <f t="shared" si="401"/>
        <v>0</v>
      </c>
      <c r="BJ530" s="27">
        <f t="shared" si="401"/>
        <v>0</v>
      </c>
      <c r="BK530" s="27">
        <f t="shared" si="401"/>
        <v>0</v>
      </c>
      <c r="BL530" s="27">
        <f t="shared" si="401"/>
        <v>0</v>
      </c>
      <c r="BM530" s="27">
        <f t="shared" si="401"/>
        <v>0</v>
      </c>
    </row>
    <row r="531" spans="2:65" x14ac:dyDescent="0.25">
      <c r="B531" t="str">
        <f t="shared" si="402"/>
        <v>COSTI D'IMPIANTO E AMPLIAMENTO</v>
      </c>
      <c r="C531" s="58"/>
      <c r="F531" s="27"/>
      <c r="G531" s="27"/>
      <c r="H531" s="27"/>
      <c r="I531" s="27"/>
      <c r="J531" s="27"/>
      <c r="K531" s="27"/>
      <c r="L531" s="27"/>
      <c r="M531" s="27"/>
      <c r="N531" s="27"/>
      <c r="O531" s="27"/>
      <c r="P531" s="27"/>
      <c r="Q531" s="27"/>
      <c r="R531" s="27"/>
      <c r="S531" s="27"/>
      <c r="T531" s="27"/>
      <c r="U531" s="27"/>
      <c r="V531" s="27"/>
      <c r="W531" s="27"/>
      <c r="X531" s="27"/>
      <c r="Y531" s="27"/>
      <c r="Z531" s="27"/>
      <c r="AA531" s="27"/>
      <c r="AB531" s="27"/>
      <c r="AC531" s="27"/>
      <c r="AD531" s="27"/>
      <c r="AE531" s="27"/>
      <c r="AF531" s="27"/>
      <c r="AG531" s="27"/>
      <c r="AH531" s="27"/>
      <c r="AI531" s="27"/>
      <c r="AJ531" s="27"/>
      <c r="AK531" s="27"/>
      <c r="AL531" s="27">
        <f t="shared" si="401"/>
        <v>0</v>
      </c>
      <c r="AM531" s="27">
        <f t="shared" si="401"/>
        <v>0</v>
      </c>
      <c r="AN531" s="27">
        <f t="shared" si="401"/>
        <v>0</v>
      </c>
      <c r="AO531" s="27">
        <f t="shared" si="401"/>
        <v>0</v>
      </c>
      <c r="AP531" s="27">
        <f t="shared" si="401"/>
        <v>0</v>
      </c>
      <c r="AQ531" s="27">
        <f t="shared" si="401"/>
        <v>0</v>
      </c>
      <c r="AR531" s="27">
        <f t="shared" si="401"/>
        <v>0</v>
      </c>
      <c r="AS531" s="27">
        <f t="shared" si="401"/>
        <v>0</v>
      </c>
      <c r="AT531" s="27">
        <f t="shared" si="401"/>
        <v>0</v>
      </c>
      <c r="AU531" s="27">
        <f t="shared" si="401"/>
        <v>0</v>
      </c>
      <c r="AV531" s="27">
        <f t="shared" si="401"/>
        <v>0</v>
      </c>
      <c r="AW531" s="27">
        <f t="shared" si="401"/>
        <v>0</v>
      </c>
      <c r="AX531" s="27">
        <f t="shared" si="401"/>
        <v>0</v>
      </c>
      <c r="AY531" s="27">
        <f t="shared" si="401"/>
        <v>0</v>
      </c>
      <c r="AZ531" s="27">
        <f t="shared" si="401"/>
        <v>0</v>
      </c>
      <c r="BA531" s="27">
        <f t="shared" si="401"/>
        <v>0</v>
      </c>
      <c r="BB531" s="27">
        <f t="shared" si="401"/>
        <v>0</v>
      </c>
      <c r="BC531" s="27">
        <f t="shared" si="401"/>
        <v>0</v>
      </c>
      <c r="BD531" s="27">
        <f t="shared" si="401"/>
        <v>0</v>
      </c>
      <c r="BE531" s="27">
        <f t="shared" si="401"/>
        <v>0</v>
      </c>
      <c r="BF531" s="27">
        <f t="shared" si="401"/>
        <v>0</v>
      </c>
      <c r="BG531" s="27">
        <f t="shared" si="401"/>
        <v>0</v>
      </c>
      <c r="BH531" s="27">
        <f t="shared" si="401"/>
        <v>0</v>
      </c>
      <c r="BI531" s="27">
        <f t="shared" si="401"/>
        <v>0</v>
      </c>
      <c r="BJ531" s="27">
        <f t="shared" si="401"/>
        <v>0</v>
      </c>
      <c r="BK531" s="27">
        <f t="shared" si="401"/>
        <v>0</v>
      </c>
      <c r="BL531" s="27">
        <f t="shared" si="401"/>
        <v>0</v>
      </c>
      <c r="BM531" s="27">
        <f t="shared" si="401"/>
        <v>0</v>
      </c>
    </row>
    <row r="532" spans="2:65" x14ac:dyDescent="0.25">
      <c r="B532" t="str">
        <f t="shared" si="402"/>
        <v>FEE D'INGRESSO</v>
      </c>
      <c r="C532" s="58"/>
      <c r="F532" s="27"/>
      <c r="G532" s="27"/>
      <c r="H532" s="27"/>
      <c r="I532" s="27"/>
      <c r="J532" s="27"/>
      <c r="K532" s="27"/>
      <c r="L532" s="27"/>
      <c r="M532" s="27"/>
      <c r="N532" s="27"/>
      <c r="O532" s="27"/>
      <c r="P532" s="27"/>
      <c r="Q532" s="27"/>
      <c r="R532" s="27"/>
      <c r="S532" s="27"/>
      <c r="T532" s="27"/>
      <c r="U532" s="27"/>
      <c r="V532" s="27"/>
      <c r="W532" s="27"/>
      <c r="X532" s="27"/>
      <c r="Y532" s="27"/>
      <c r="Z532" s="27"/>
      <c r="AA532" s="27"/>
      <c r="AB532" s="27"/>
      <c r="AC532" s="27"/>
      <c r="AD532" s="27"/>
      <c r="AE532" s="27"/>
      <c r="AF532" s="27"/>
      <c r="AG532" s="27"/>
      <c r="AH532" s="27"/>
      <c r="AI532" s="27"/>
      <c r="AJ532" s="27"/>
      <c r="AK532" s="27"/>
      <c r="AL532" s="27">
        <f t="shared" si="401"/>
        <v>0</v>
      </c>
      <c r="AM532" s="27">
        <f t="shared" si="401"/>
        <v>0</v>
      </c>
      <c r="AN532" s="27">
        <f t="shared" si="401"/>
        <v>0</v>
      </c>
      <c r="AO532" s="27">
        <f t="shared" si="401"/>
        <v>0</v>
      </c>
      <c r="AP532" s="27">
        <f t="shared" si="401"/>
        <v>0</v>
      </c>
      <c r="AQ532" s="27">
        <f t="shared" si="401"/>
        <v>0</v>
      </c>
      <c r="AR532" s="27">
        <f t="shared" si="401"/>
        <v>0</v>
      </c>
      <c r="AS532" s="27">
        <f t="shared" si="401"/>
        <v>0</v>
      </c>
      <c r="AT532" s="27">
        <f t="shared" si="401"/>
        <v>0</v>
      </c>
      <c r="AU532" s="27">
        <f t="shared" si="401"/>
        <v>0</v>
      </c>
      <c r="AV532" s="27">
        <f t="shared" si="401"/>
        <v>0</v>
      </c>
      <c r="AW532" s="27">
        <f t="shared" si="401"/>
        <v>0</v>
      </c>
      <c r="AX532" s="27">
        <f t="shared" si="401"/>
        <v>0</v>
      </c>
      <c r="AY532" s="27">
        <f t="shared" si="401"/>
        <v>0</v>
      </c>
      <c r="AZ532" s="27">
        <f t="shared" si="401"/>
        <v>0</v>
      </c>
      <c r="BA532" s="27">
        <f t="shared" si="401"/>
        <v>0</v>
      </c>
      <c r="BB532" s="27">
        <f t="shared" si="401"/>
        <v>0</v>
      </c>
      <c r="BC532" s="27">
        <f t="shared" si="401"/>
        <v>0</v>
      </c>
      <c r="BD532" s="27">
        <f t="shared" si="401"/>
        <v>0</v>
      </c>
      <c r="BE532" s="27">
        <f t="shared" si="401"/>
        <v>0</v>
      </c>
      <c r="BF532" s="27">
        <f t="shared" si="401"/>
        <v>0</v>
      </c>
      <c r="BG532" s="27">
        <f t="shared" si="401"/>
        <v>0</v>
      </c>
      <c r="BH532" s="27">
        <f t="shared" si="401"/>
        <v>0</v>
      </c>
      <c r="BI532" s="27">
        <f t="shared" si="401"/>
        <v>0</v>
      </c>
      <c r="BJ532" s="27">
        <f t="shared" si="401"/>
        <v>0</v>
      </c>
      <c r="BK532" s="27">
        <f t="shared" si="401"/>
        <v>0</v>
      </c>
      <c r="BL532" s="27">
        <f t="shared" si="401"/>
        <v>0</v>
      </c>
      <c r="BM532" s="27">
        <f t="shared" si="401"/>
        <v>0</v>
      </c>
    </row>
    <row r="533" spans="2:65" x14ac:dyDescent="0.25">
      <c r="B533" t="str">
        <f>+B526</f>
        <v>ALTRE IMM.NI IMMATERIALI</v>
      </c>
      <c r="C533" s="58"/>
      <c r="F533" s="27"/>
      <c r="G533" s="27"/>
      <c r="H533" s="27"/>
      <c r="I533" s="27"/>
      <c r="J533" s="27"/>
      <c r="K533" s="27"/>
      <c r="L533" s="27"/>
      <c r="M533" s="27"/>
      <c r="N533" s="27"/>
      <c r="O533" s="27"/>
      <c r="P533" s="27"/>
      <c r="Q533" s="27"/>
      <c r="R533" s="27"/>
      <c r="S533" s="27"/>
      <c r="T533" s="27"/>
      <c r="U533" s="27"/>
      <c r="V533" s="27"/>
      <c r="W533" s="27"/>
      <c r="X533" s="27"/>
      <c r="Y533" s="27"/>
      <c r="Z533" s="27"/>
      <c r="AA533" s="27"/>
      <c r="AB533" s="27"/>
      <c r="AC533" s="27"/>
      <c r="AD533" s="27"/>
      <c r="AE533" s="27"/>
      <c r="AF533" s="27"/>
      <c r="AG533" s="27"/>
      <c r="AH533" s="27"/>
      <c r="AI533" s="27"/>
      <c r="AJ533" s="27"/>
      <c r="AK533" s="27"/>
      <c r="AL533" s="27">
        <f t="shared" si="401"/>
        <v>0</v>
      </c>
      <c r="AM533" s="27">
        <f t="shared" si="401"/>
        <v>0</v>
      </c>
      <c r="AN533" s="27">
        <f t="shared" si="401"/>
        <v>0</v>
      </c>
      <c r="AO533" s="27">
        <f t="shared" si="401"/>
        <v>0</v>
      </c>
      <c r="AP533" s="27">
        <f t="shared" si="401"/>
        <v>0</v>
      </c>
      <c r="AQ533" s="27">
        <f t="shared" si="401"/>
        <v>0</v>
      </c>
      <c r="AR533" s="27">
        <f t="shared" si="401"/>
        <v>0</v>
      </c>
      <c r="AS533" s="27">
        <f t="shared" si="401"/>
        <v>0</v>
      </c>
      <c r="AT533" s="27">
        <f t="shared" si="401"/>
        <v>0</v>
      </c>
      <c r="AU533" s="27">
        <f t="shared" si="401"/>
        <v>0</v>
      </c>
      <c r="AV533" s="27">
        <f t="shared" si="401"/>
        <v>0</v>
      </c>
      <c r="AW533" s="27">
        <f t="shared" si="401"/>
        <v>0</v>
      </c>
      <c r="AX533" s="27">
        <f t="shared" si="401"/>
        <v>0</v>
      </c>
      <c r="AY533" s="27">
        <f t="shared" si="401"/>
        <v>0</v>
      </c>
      <c r="AZ533" s="27">
        <f t="shared" si="401"/>
        <v>0</v>
      </c>
      <c r="BA533" s="27">
        <f t="shared" si="401"/>
        <v>0</v>
      </c>
      <c r="BB533" s="27">
        <f t="shared" si="401"/>
        <v>0</v>
      </c>
      <c r="BC533" s="27">
        <f t="shared" si="401"/>
        <v>0</v>
      </c>
      <c r="BD533" s="27">
        <f t="shared" si="401"/>
        <v>0</v>
      </c>
      <c r="BE533" s="27">
        <f t="shared" si="401"/>
        <v>0</v>
      </c>
      <c r="BF533" s="27">
        <f t="shared" si="401"/>
        <v>0</v>
      </c>
      <c r="BG533" s="27">
        <f t="shared" si="401"/>
        <v>0</v>
      </c>
      <c r="BH533" s="27">
        <f t="shared" si="401"/>
        <v>0</v>
      </c>
      <c r="BI533" s="27">
        <f t="shared" si="401"/>
        <v>0</v>
      </c>
      <c r="BJ533" s="27">
        <f t="shared" si="401"/>
        <v>0</v>
      </c>
      <c r="BK533" s="27">
        <f t="shared" si="401"/>
        <v>0</v>
      </c>
      <c r="BL533" s="27">
        <f t="shared" si="401"/>
        <v>0</v>
      </c>
      <c r="BM533" s="27">
        <f t="shared" si="401"/>
        <v>0</v>
      </c>
    </row>
    <row r="535" spans="2:65" ht="30" x14ac:dyDescent="0.25">
      <c r="C535" s="57" t="s">
        <v>159</v>
      </c>
      <c r="F535" s="57" t="s">
        <v>160</v>
      </c>
      <c r="G535" s="57" t="s">
        <v>160</v>
      </c>
      <c r="H535" s="57" t="s">
        <v>160</v>
      </c>
      <c r="I535" s="57" t="s">
        <v>160</v>
      </c>
      <c r="J535" s="57" t="s">
        <v>160</v>
      </c>
      <c r="K535" s="57" t="s">
        <v>160</v>
      </c>
      <c r="L535" s="57" t="s">
        <v>160</v>
      </c>
      <c r="M535" s="57" t="s">
        <v>160</v>
      </c>
      <c r="N535" s="57" t="s">
        <v>160</v>
      </c>
      <c r="O535" s="57" t="s">
        <v>160</v>
      </c>
      <c r="P535" s="57" t="s">
        <v>160</v>
      </c>
      <c r="Q535" s="57" t="s">
        <v>160</v>
      </c>
      <c r="R535" s="57" t="s">
        <v>160</v>
      </c>
      <c r="S535" s="57" t="s">
        <v>160</v>
      </c>
      <c r="T535" s="57" t="s">
        <v>160</v>
      </c>
      <c r="U535" s="57" t="s">
        <v>160</v>
      </c>
      <c r="V535" s="57" t="s">
        <v>160</v>
      </c>
      <c r="W535" s="57" t="s">
        <v>160</v>
      </c>
      <c r="X535" s="57" t="s">
        <v>160</v>
      </c>
      <c r="Y535" s="57" t="s">
        <v>160</v>
      </c>
      <c r="Z535" s="57" t="s">
        <v>160</v>
      </c>
      <c r="AA535" s="57" t="s">
        <v>160</v>
      </c>
      <c r="AB535" s="57" t="s">
        <v>160</v>
      </c>
      <c r="AC535" s="57" t="s">
        <v>160</v>
      </c>
      <c r="AD535" s="57" t="s">
        <v>160</v>
      </c>
      <c r="AE535" s="57" t="s">
        <v>160</v>
      </c>
      <c r="AF535" s="57" t="s">
        <v>160</v>
      </c>
      <c r="AG535" s="57" t="s">
        <v>160</v>
      </c>
      <c r="AH535" s="57" t="s">
        <v>160</v>
      </c>
      <c r="AI535" s="57" t="s">
        <v>160</v>
      </c>
      <c r="AJ535" s="57" t="s">
        <v>160</v>
      </c>
      <c r="AK535" s="57" t="s">
        <v>160</v>
      </c>
      <c r="AL535" s="57" t="s">
        <v>160</v>
      </c>
      <c r="AM535" s="57" t="s">
        <v>160</v>
      </c>
      <c r="AN535" s="57" t="s">
        <v>160</v>
      </c>
      <c r="AO535" s="57" t="s">
        <v>160</v>
      </c>
      <c r="AP535" s="57" t="s">
        <v>160</v>
      </c>
      <c r="AQ535" s="57" t="s">
        <v>160</v>
      </c>
      <c r="AR535" s="57" t="s">
        <v>160</v>
      </c>
      <c r="AS535" s="57" t="s">
        <v>160</v>
      </c>
      <c r="AT535" s="57" t="s">
        <v>160</v>
      </c>
      <c r="AU535" s="57" t="s">
        <v>160</v>
      </c>
      <c r="AV535" s="57" t="s">
        <v>160</v>
      </c>
      <c r="AW535" s="57" t="s">
        <v>160</v>
      </c>
      <c r="AX535" s="57" t="s">
        <v>160</v>
      </c>
      <c r="AY535" s="57" t="s">
        <v>160</v>
      </c>
      <c r="AZ535" s="57" t="s">
        <v>160</v>
      </c>
      <c r="BA535" s="57" t="s">
        <v>160</v>
      </c>
      <c r="BB535" s="57" t="s">
        <v>160</v>
      </c>
      <c r="BC535" s="57" t="s">
        <v>160</v>
      </c>
      <c r="BD535" s="57" t="s">
        <v>160</v>
      </c>
      <c r="BE535" s="57" t="s">
        <v>160</v>
      </c>
      <c r="BF535" s="57" t="s">
        <v>160</v>
      </c>
      <c r="BG535" s="57" t="s">
        <v>160</v>
      </c>
      <c r="BH535" s="57" t="s">
        <v>160</v>
      </c>
      <c r="BI535" s="57" t="s">
        <v>160</v>
      </c>
      <c r="BJ535" s="57" t="s">
        <v>160</v>
      </c>
      <c r="BK535" s="57" t="s">
        <v>160</v>
      </c>
      <c r="BL535" s="57" t="s">
        <v>160</v>
      </c>
      <c r="BM535" s="57" t="s">
        <v>160</v>
      </c>
    </row>
    <row r="536" spans="2:65" x14ac:dyDescent="0.25">
      <c r="B536" t="str">
        <f>+B521</f>
        <v>FABBRICATI</v>
      </c>
      <c r="C536" s="58">
        <f>+C521</f>
        <v>0.25</v>
      </c>
      <c r="F536" s="27"/>
      <c r="G536" s="27"/>
      <c r="H536" s="27"/>
      <c r="I536" s="27"/>
      <c r="J536" s="27"/>
      <c r="K536" s="27"/>
      <c r="L536" s="27"/>
      <c r="M536" s="27"/>
      <c r="N536" s="27"/>
      <c r="O536" s="27"/>
      <c r="P536" s="27"/>
      <c r="Q536" s="27"/>
      <c r="R536" s="27"/>
      <c r="S536" s="27"/>
      <c r="T536" s="27"/>
      <c r="U536" s="27"/>
      <c r="V536" s="27"/>
      <c r="W536" s="27"/>
      <c r="X536" s="27"/>
      <c r="Y536" s="27"/>
      <c r="Z536" s="27"/>
      <c r="AA536" s="27"/>
      <c r="AB536" s="27"/>
      <c r="AC536" s="27"/>
      <c r="AD536" s="27"/>
      <c r="AE536" s="27"/>
      <c r="AF536" s="27"/>
      <c r="AG536" s="27"/>
      <c r="AH536" s="27"/>
      <c r="AI536" s="27"/>
      <c r="AJ536" s="27"/>
      <c r="AK536" s="27"/>
      <c r="AL536" s="27"/>
      <c r="AM536" s="27">
        <f>+IF(AL543=$AM$5,0,1)*(SUM($AM$5)*$C536)/12</f>
        <v>0</v>
      </c>
      <c r="AN536" s="27">
        <f t="shared" ref="AN536:BM536" si="403">+IF(AM543=$AM$5,0,1)*(SUM($AM$5)*$C536)/12</f>
        <v>0</v>
      </c>
      <c r="AO536" s="27">
        <f t="shared" si="403"/>
        <v>0</v>
      </c>
      <c r="AP536" s="27">
        <f t="shared" si="403"/>
        <v>0</v>
      </c>
      <c r="AQ536" s="27">
        <f t="shared" si="403"/>
        <v>0</v>
      </c>
      <c r="AR536" s="27">
        <f t="shared" si="403"/>
        <v>0</v>
      </c>
      <c r="AS536" s="27">
        <f t="shared" si="403"/>
        <v>0</v>
      </c>
      <c r="AT536" s="27">
        <f t="shared" si="403"/>
        <v>0</v>
      </c>
      <c r="AU536" s="27">
        <f t="shared" si="403"/>
        <v>0</v>
      </c>
      <c r="AV536" s="27">
        <f t="shared" si="403"/>
        <v>0</v>
      </c>
      <c r="AW536" s="27">
        <f t="shared" si="403"/>
        <v>0</v>
      </c>
      <c r="AX536" s="27">
        <f t="shared" si="403"/>
        <v>0</v>
      </c>
      <c r="AY536" s="27">
        <f t="shared" si="403"/>
        <v>0</v>
      </c>
      <c r="AZ536" s="27">
        <f t="shared" si="403"/>
        <v>0</v>
      </c>
      <c r="BA536" s="27">
        <f t="shared" si="403"/>
        <v>0</v>
      </c>
      <c r="BB536" s="27">
        <f t="shared" si="403"/>
        <v>0</v>
      </c>
      <c r="BC536" s="27">
        <f t="shared" si="403"/>
        <v>0</v>
      </c>
      <c r="BD536" s="27">
        <f t="shared" si="403"/>
        <v>0</v>
      </c>
      <c r="BE536" s="27">
        <f t="shared" si="403"/>
        <v>0</v>
      </c>
      <c r="BF536" s="27">
        <f t="shared" si="403"/>
        <v>0</v>
      </c>
      <c r="BG536" s="27">
        <f t="shared" si="403"/>
        <v>0</v>
      </c>
      <c r="BH536" s="27">
        <f t="shared" si="403"/>
        <v>0</v>
      </c>
      <c r="BI536" s="27">
        <f t="shared" si="403"/>
        <v>0</v>
      </c>
      <c r="BJ536" s="27">
        <f t="shared" si="403"/>
        <v>0</v>
      </c>
      <c r="BK536" s="27">
        <f t="shared" si="403"/>
        <v>0</v>
      </c>
      <c r="BL536" s="27">
        <f t="shared" si="403"/>
        <v>0</v>
      </c>
      <c r="BM536" s="27">
        <f t="shared" si="403"/>
        <v>0</v>
      </c>
    </row>
    <row r="537" spans="2:65" x14ac:dyDescent="0.25">
      <c r="B537" t="str">
        <f t="shared" ref="B537:C541" si="404">+B522</f>
        <v>IMPIANTI E MACCHINARI</v>
      </c>
      <c r="C537" s="58">
        <f t="shared" si="404"/>
        <v>0.1</v>
      </c>
      <c r="F537" s="27"/>
      <c r="G537" s="27"/>
      <c r="H537" s="27"/>
      <c r="I537" s="27"/>
      <c r="J537" s="27"/>
      <c r="K537" s="27"/>
      <c r="L537" s="27"/>
      <c r="M537" s="27"/>
      <c r="N537" s="27"/>
      <c r="O537" s="27"/>
      <c r="P537" s="27"/>
      <c r="Q537" s="27"/>
      <c r="R537" s="27"/>
      <c r="S537" s="27"/>
      <c r="T537" s="27"/>
      <c r="U537" s="27"/>
      <c r="V537" s="27"/>
      <c r="W537" s="27"/>
      <c r="X537" s="27"/>
      <c r="Y537" s="27"/>
      <c r="Z537" s="27"/>
      <c r="AA537" s="27"/>
      <c r="AB537" s="27"/>
      <c r="AC537" s="27"/>
      <c r="AD537" s="27"/>
      <c r="AE537" s="27"/>
      <c r="AF537" s="27"/>
      <c r="AG537" s="27"/>
      <c r="AH537" s="27"/>
      <c r="AI537" s="27"/>
      <c r="AJ537" s="27"/>
      <c r="AK537" s="27"/>
      <c r="AL537" s="27"/>
      <c r="AM537" s="27">
        <f>+IF(AL544=$AM$6,0,1)*(SUM($AM$6)*$C537)/12</f>
        <v>0</v>
      </c>
      <c r="AN537" s="27">
        <f t="shared" ref="AN537:BM537" si="405">+IF(AM544=$AM$6,0,1)*(SUM($AM$6)*$C537)/12</f>
        <v>0</v>
      </c>
      <c r="AO537" s="27">
        <f t="shared" si="405"/>
        <v>0</v>
      </c>
      <c r="AP537" s="27">
        <f t="shared" si="405"/>
        <v>0</v>
      </c>
      <c r="AQ537" s="27">
        <f t="shared" si="405"/>
        <v>0</v>
      </c>
      <c r="AR537" s="27">
        <f t="shared" si="405"/>
        <v>0</v>
      </c>
      <c r="AS537" s="27">
        <f t="shared" si="405"/>
        <v>0</v>
      </c>
      <c r="AT537" s="27">
        <f t="shared" si="405"/>
        <v>0</v>
      </c>
      <c r="AU537" s="27">
        <f t="shared" si="405"/>
        <v>0</v>
      </c>
      <c r="AV537" s="27">
        <f t="shared" si="405"/>
        <v>0</v>
      </c>
      <c r="AW537" s="27">
        <f t="shared" si="405"/>
        <v>0</v>
      </c>
      <c r="AX537" s="27">
        <f t="shared" si="405"/>
        <v>0</v>
      </c>
      <c r="AY537" s="27">
        <f t="shared" si="405"/>
        <v>0</v>
      </c>
      <c r="AZ537" s="27">
        <f t="shared" si="405"/>
        <v>0</v>
      </c>
      <c r="BA537" s="27">
        <f t="shared" si="405"/>
        <v>0</v>
      </c>
      <c r="BB537" s="27">
        <f t="shared" si="405"/>
        <v>0</v>
      </c>
      <c r="BC537" s="27">
        <f t="shared" si="405"/>
        <v>0</v>
      </c>
      <c r="BD537" s="27">
        <f t="shared" si="405"/>
        <v>0</v>
      </c>
      <c r="BE537" s="27">
        <f t="shared" si="405"/>
        <v>0</v>
      </c>
      <c r="BF537" s="27">
        <f t="shared" si="405"/>
        <v>0</v>
      </c>
      <c r="BG537" s="27">
        <f t="shared" si="405"/>
        <v>0</v>
      </c>
      <c r="BH537" s="27">
        <f t="shared" si="405"/>
        <v>0</v>
      </c>
      <c r="BI537" s="27">
        <f t="shared" si="405"/>
        <v>0</v>
      </c>
      <c r="BJ537" s="27">
        <f t="shared" si="405"/>
        <v>0</v>
      </c>
      <c r="BK537" s="27">
        <f t="shared" si="405"/>
        <v>0</v>
      </c>
      <c r="BL537" s="27">
        <f t="shared" si="405"/>
        <v>0</v>
      </c>
      <c r="BM537" s="27">
        <f t="shared" si="405"/>
        <v>0</v>
      </c>
    </row>
    <row r="538" spans="2:65" x14ac:dyDescent="0.25">
      <c r="B538" t="str">
        <f t="shared" si="404"/>
        <v>ATTREZZATURE IND.LI E COMM.LI</v>
      </c>
      <c r="C538" s="58">
        <f t="shared" si="404"/>
        <v>0.2</v>
      </c>
      <c r="F538" s="27"/>
      <c r="G538" s="27"/>
      <c r="H538" s="27"/>
      <c r="I538" s="27"/>
      <c r="J538" s="27"/>
      <c r="K538" s="27"/>
      <c r="L538" s="27"/>
      <c r="M538" s="27"/>
      <c r="N538" s="27"/>
      <c r="O538" s="27"/>
      <c r="P538" s="27"/>
      <c r="Q538" s="27"/>
      <c r="R538" s="27"/>
      <c r="S538" s="27"/>
      <c r="T538" s="27"/>
      <c r="U538" s="27"/>
      <c r="V538" s="27"/>
      <c r="W538" s="27"/>
      <c r="X538" s="27"/>
      <c r="Y538" s="27"/>
      <c r="Z538" s="27"/>
      <c r="AA538" s="27"/>
      <c r="AB538" s="27"/>
      <c r="AC538" s="27"/>
      <c r="AD538" s="27"/>
      <c r="AE538" s="27"/>
      <c r="AF538" s="27"/>
      <c r="AG538" s="27"/>
      <c r="AH538" s="27"/>
      <c r="AI538" s="27"/>
      <c r="AJ538" s="27"/>
      <c r="AK538" s="27"/>
      <c r="AL538" s="27"/>
      <c r="AM538" s="27">
        <f>+IF(AL545=$AM$7,0,1)*(SUM($AM$7)*$C538)/12</f>
        <v>0</v>
      </c>
      <c r="AN538" s="27">
        <f t="shared" ref="AN538:BM538" si="406">+IF(AM545=$AM$7,0,1)*(SUM($AM$7)*$C538)/12</f>
        <v>0</v>
      </c>
      <c r="AO538" s="27">
        <f t="shared" si="406"/>
        <v>0</v>
      </c>
      <c r="AP538" s="27">
        <f t="shared" si="406"/>
        <v>0</v>
      </c>
      <c r="AQ538" s="27">
        <f t="shared" si="406"/>
        <v>0</v>
      </c>
      <c r="AR538" s="27">
        <f t="shared" si="406"/>
        <v>0</v>
      </c>
      <c r="AS538" s="27">
        <f t="shared" si="406"/>
        <v>0</v>
      </c>
      <c r="AT538" s="27">
        <f t="shared" si="406"/>
        <v>0</v>
      </c>
      <c r="AU538" s="27">
        <f t="shared" si="406"/>
        <v>0</v>
      </c>
      <c r="AV538" s="27">
        <f t="shared" si="406"/>
        <v>0</v>
      </c>
      <c r="AW538" s="27">
        <f t="shared" si="406"/>
        <v>0</v>
      </c>
      <c r="AX538" s="27">
        <f t="shared" si="406"/>
        <v>0</v>
      </c>
      <c r="AY538" s="27">
        <f t="shared" si="406"/>
        <v>0</v>
      </c>
      <c r="AZ538" s="27">
        <f t="shared" si="406"/>
        <v>0</v>
      </c>
      <c r="BA538" s="27">
        <f t="shared" si="406"/>
        <v>0</v>
      </c>
      <c r="BB538" s="27">
        <f t="shared" si="406"/>
        <v>0</v>
      </c>
      <c r="BC538" s="27">
        <f t="shared" si="406"/>
        <v>0</v>
      </c>
      <c r="BD538" s="27">
        <f t="shared" si="406"/>
        <v>0</v>
      </c>
      <c r="BE538" s="27">
        <f t="shared" si="406"/>
        <v>0</v>
      </c>
      <c r="BF538" s="27">
        <f t="shared" si="406"/>
        <v>0</v>
      </c>
      <c r="BG538" s="27">
        <f t="shared" si="406"/>
        <v>0</v>
      </c>
      <c r="BH538" s="27">
        <f t="shared" si="406"/>
        <v>0</v>
      </c>
      <c r="BI538" s="27">
        <f t="shared" si="406"/>
        <v>0</v>
      </c>
      <c r="BJ538" s="27">
        <f t="shared" si="406"/>
        <v>0</v>
      </c>
      <c r="BK538" s="27">
        <f t="shared" si="406"/>
        <v>0</v>
      </c>
      <c r="BL538" s="27">
        <f t="shared" si="406"/>
        <v>0</v>
      </c>
      <c r="BM538" s="27">
        <f t="shared" si="406"/>
        <v>0</v>
      </c>
    </row>
    <row r="539" spans="2:65" x14ac:dyDescent="0.25">
      <c r="B539" t="str">
        <f t="shared" si="404"/>
        <v>COSTI D'IMPIANTO E AMPLIAMENTO</v>
      </c>
      <c r="C539" s="58">
        <f t="shared" si="404"/>
        <v>0.5</v>
      </c>
      <c r="F539" s="27"/>
      <c r="G539" s="27"/>
      <c r="H539" s="27"/>
      <c r="I539" s="27"/>
      <c r="J539" s="27"/>
      <c r="K539" s="27"/>
      <c r="L539" s="27"/>
      <c r="M539" s="27"/>
      <c r="N539" s="27"/>
      <c r="O539" s="27"/>
      <c r="P539" s="27"/>
      <c r="Q539" s="27"/>
      <c r="R539" s="27"/>
      <c r="S539" s="27"/>
      <c r="T539" s="27"/>
      <c r="U539" s="27"/>
      <c r="V539" s="27"/>
      <c r="W539" s="27"/>
      <c r="X539" s="27"/>
      <c r="Y539" s="27"/>
      <c r="Z539" s="27"/>
      <c r="AA539" s="27"/>
      <c r="AB539" s="27"/>
      <c r="AC539" s="27"/>
      <c r="AD539" s="27"/>
      <c r="AE539" s="27"/>
      <c r="AF539" s="27"/>
      <c r="AG539" s="27"/>
      <c r="AH539" s="27"/>
      <c r="AI539" s="27"/>
      <c r="AJ539" s="27"/>
      <c r="AK539" s="27"/>
      <c r="AL539" s="27"/>
      <c r="AM539" s="27">
        <f>+IF(AL546=$AM$8,0,1)*(SUM($AM$8)*$C539)/12</f>
        <v>0</v>
      </c>
      <c r="AN539" s="27">
        <f t="shared" ref="AN539:BM539" si="407">+IF(AM546=$AM$8,0,1)*(SUM($AM$8)*$C539)/12</f>
        <v>0</v>
      </c>
      <c r="AO539" s="27">
        <f t="shared" si="407"/>
        <v>0</v>
      </c>
      <c r="AP539" s="27">
        <f t="shared" si="407"/>
        <v>0</v>
      </c>
      <c r="AQ539" s="27">
        <f t="shared" si="407"/>
        <v>0</v>
      </c>
      <c r="AR539" s="27">
        <f t="shared" si="407"/>
        <v>0</v>
      </c>
      <c r="AS539" s="27">
        <f t="shared" si="407"/>
        <v>0</v>
      </c>
      <c r="AT539" s="27">
        <f t="shared" si="407"/>
        <v>0</v>
      </c>
      <c r="AU539" s="27">
        <f t="shared" si="407"/>
        <v>0</v>
      </c>
      <c r="AV539" s="27">
        <f t="shared" si="407"/>
        <v>0</v>
      </c>
      <c r="AW539" s="27">
        <f t="shared" si="407"/>
        <v>0</v>
      </c>
      <c r="AX539" s="27">
        <f t="shared" si="407"/>
        <v>0</v>
      </c>
      <c r="AY539" s="27">
        <f t="shared" si="407"/>
        <v>0</v>
      </c>
      <c r="AZ539" s="27">
        <f t="shared" si="407"/>
        <v>0</v>
      </c>
      <c r="BA539" s="27">
        <f t="shared" si="407"/>
        <v>0</v>
      </c>
      <c r="BB539" s="27">
        <f t="shared" si="407"/>
        <v>0</v>
      </c>
      <c r="BC539" s="27">
        <f t="shared" si="407"/>
        <v>0</v>
      </c>
      <c r="BD539" s="27">
        <f t="shared" si="407"/>
        <v>0</v>
      </c>
      <c r="BE539" s="27">
        <f t="shared" si="407"/>
        <v>0</v>
      </c>
      <c r="BF539" s="27">
        <f t="shared" si="407"/>
        <v>0</v>
      </c>
      <c r="BG539" s="27">
        <f t="shared" si="407"/>
        <v>0</v>
      </c>
      <c r="BH539" s="27">
        <f t="shared" si="407"/>
        <v>0</v>
      </c>
      <c r="BI539" s="27">
        <f t="shared" si="407"/>
        <v>0</v>
      </c>
      <c r="BJ539" s="27">
        <f t="shared" si="407"/>
        <v>0</v>
      </c>
      <c r="BK539" s="27">
        <f t="shared" si="407"/>
        <v>0</v>
      </c>
      <c r="BL539" s="27">
        <f t="shared" si="407"/>
        <v>0</v>
      </c>
      <c r="BM539" s="27">
        <f t="shared" si="407"/>
        <v>0</v>
      </c>
    </row>
    <row r="540" spans="2:65" x14ac:dyDescent="0.25">
      <c r="B540" t="str">
        <f t="shared" si="404"/>
        <v>FEE D'INGRESSO</v>
      </c>
      <c r="C540" s="58">
        <f t="shared" si="404"/>
        <v>0.2</v>
      </c>
      <c r="F540" s="27"/>
      <c r="G540" s="27"/>
      <c r="H540" s="27"/>
      <c r="I540" s="27"/>
      <c r="J540" s="27"/>
      <c r="K540" s="27"/>
      <c r="L540" s="27"/>
      <c r="M540" s="27"/>
      <c r="N540" s="27"/>
      <c r="O540" s="27"/>
      <c r="P540" s="27"/>
      <c r="Q540" s="27"/>
      <c r="R540" s="27"/>
      <c r="S540" s="27"/>
      <c r="T540" s="27"/>
      <c r="U540" s="27"/>
      <c r="V540" s="27"/>
      <c r="W540" s="27"/>
      <c r="X540" s="27"/>
      <c r="Y540" s="27"/>
      <c r="Z540" s="27"/>
      <c r="AA540" s="27"/>
      <c r="AB540" s="27"/>
      <c r="AC540" s="27"/>
      <c r="AD540" s="27"/>
      <c r="AE540" s="27"/>
      <c r="AF540" s="27"/>
      <c r="AG540" s="27"/>
      <c r="AH540" s="27"/>
      <c r="AI540" s="27"/>
      <c r="AJ540" s="27"/>
      <c r="AK540" s="27"/>
      <c r="AL540" s="27"/>
      <c r="AM540" s="27">
        <f>+IF(AL547=$AM$9,0,1)*(SUM($AM$9)*$C540)/12</f>
        <v>0</v>
      </c>
      <c r="AN540" s="27">
        <f t="shared" ref="AN540:BM540" si="408">+IF(AM547=$AM$9,0,1)*(SUM($AM$9)*$C540)/12</f>
        <v>0</v>
      </c>
      <c r="AO540" s="27">
        <f t="shared" si="408"/>
        <v>0</v>
      </c>
      <c r="AP540" s="27">
        <f t="shared" si="408"/>
        <v>0</v>
      </c>
      <c r="AQ540" s="27">
        <f t="shared" si="408"/>
        <v>0</v>
      </c>
      <c r="AR540" s="27">
        <f t="shared" si="408"/>
        <v>0</v>
      </c>
      <c r="AS540" s="27">
        <f t="shared" si="408"/>
        <v>0</v>
      </c>
      <c r="AT540" s="27">
        <f t="shared" si="408"/>
        <v>0</v>
      </c>
      <c r="AU540" s="27">
        <f t="shared" si="408"/>
        <v>0</v>
      </c>
      <c r="AV540" s="27">
        <f t="shared" si="408"/>
        <v>0</v>
      </c>
      <c r="AW540" s="27">
        <f t="shared" si="408"/>
        <v>0</v>
      </c>
      <c r="AX540" s="27">
        <f t="shared" si="408"/>
        <v>0</v>
      </c>
      <c r="AY540" s="27">
        <f t="shared" si="408"/>
        <v>0</v>
      </c>
      <c r="AZ540" s="27">
        <f t="shared" si="408"/>
        <v>0</v>
      </c>
      <c r="BA540" s="27">
        <f t="shared" si="408"/>
        <v>0</v>
      </c>
      <c r="BB540" s="27">
        <f t="shared" si="408"/>
        <v>0</v>
      </c>
      <c r="BC540" s="27">
        <f t="shared" si="408"/>
        <v>0</v>
      </c>
      <c r="BD540" s="27">
        <f t="shared" si="408"/>
        <v>0</v>
      </c>
      <c r="BE540" s="27">
        <f t="shared" si="408"/>
        <v>0</v>
      </c>
      <c r="BF540" s="27">
        <f t="shared" si="408"/>
        <v>0</v>
      </c>
      <c r="BG540" s="27">
        <f t="shared" si="408"/>
        <v>0</v>
      </c>
      <c r="BH540" s="27">
        <f t="shared" si="408"/>
        <v>0</v>
      </c>
      <c r="BI540" s="27">
        <f t="shared" si="408"/>
        <v>0</v>
      </c>
      <c r="BJ540" s="27">
        <f t="shared" si="408"/>
        <v>0</v>
      </c>
      <c r="BK540" s="27">
        <f t="shared" si="408"/>
        <v>0</v>
      </c>
      <c r="BL540" s="27">
        <f t="shared" si="408"/>
        <v>0</v>
      </c>
      <c r="BM540" s="27">
        <f t="shared" si="408"/>
        <v>0</v>
      </c>
    </row>
    <row r="541" spans="2:65" x14ac:dyDescent="0.25">
      <c r="B541" t="str">
        <f t="shared" si="404"/>
        <v>ALTRE IMM.NI IMMATERIALI</v>
      </c>
      <c r="C541" s="58">
        <f t="shared" si="404"/>
        <v>0.25</v>
      </c>
      <c r="F541" s="27"/>
      <c r="G541" s="27"/>
      <c r="H541" s="27"/>
      <c r="I541" s="27"/>
      <c r="J541" s="27"/>
      <c r="K541" s="27"/>
      <c r="L541" s="27"/>
      <c r="M541" s="27"/>
      <c r="N541" s="27"/>
      <c r="O541" s="27"/>
      <c r="P541" s="27"/>
      <c r="Q541" s="27"/>
      <c r="R541" s="27"/>
      <c r="S541" s="27"/>
      <c r="T541" s="27"/>
      <c r="U541" s="27"/>
      <c r="V541" s="27"/>
      <c r="W541" s="27"/>
      <c r="X541" s="27"/>
      <c r="Y541" s="27"/>
      <c r="Z541" s="27"/>
      <c r="AA541" s="27"/>
      <c r="AB541" s="27"/>
      <c r="AC541" s="27"/>
      <c r="AD541" s="27"/>
      <c r="AE541" s="27"/>
      <c r="AF541" s="27"/>
      <c r="AG541" s="27"/>
      <c r="AH541" s="27"/>
      <c r="AI541" s="27"/>
      <c r="AJ541" s="27"/>
      <c r="AK541" s="27"/>
      <c r="AL541" s="27"/>
      <c r="AM541" s="27">
        <f>+IF(AL548=$AM$10,0,1)*(SUM($AM$10)*$C541)/12</f>
        <v>0</v>
      </c>
      <c r="AN541" s="27">
        <f t="shared" ref="AN541:BM541" si="409">+IF(AM548=$AM$10,0,1)*(SUM($AM$10)*$C541)/12</f>
        <v>0</v>
      </c>
      <c r="AO541" s="27">
        <f t="shared" si="409"/>
        <v>0</v>
      </c>
      <c r="AP541" s="27">
        <f t="shared" si="409"/>
        <v>0</v>
      </c>
      <c r="AQ541" s="27">
        <f t="shared" si="409"/>
        <v>0</v>
      </c>
      <c r="AR541" s="27">
        <f t="shared" si="409"/>
        <v>0</v>
      </c>
      <c r="AS541" s="27">
        <f t="shared" si="409"/>
        <v>0</v>
      </c>
      <c r="AT541" s="27">
        <f t="shared" si="409"/>
        <v>0</v>
      </c>
      <c r="AU541" s="27">
        <f t="shared" si="409"/>
        <v>0</v>
      </c>
      <c r="AV541" s="27">
        <f t="shared" si="409"/>
        <v>0</v>
      </c>
      <c r="AW541" s="27">
        <f t="shared" si="409"/>
        <v>0</v>
      </c>
      <c r="AX541" s="27">
        <f t="shared" si="409"/>
        <v>0</v>
      </c>
      <c r="AY541" s="27">
        <f t="shared" si="409"/>
        <v>0</v>
      </c>
      <c r="AZ541" s="27">
        <f t="shared" si="409"/>
        <v>0</v>
      </c>
      <c r="BA541" s="27">
        <f t="shared" si="409"/>
        <v>0</v>
      </c>
      <c r="BB541" s="27">
        <f t="shared" si="409"/>
        <v>0</v>
      </c>
      <c r="BC541" s="27">
        <f t="shared" si="409"/>
        <v>0</v>
      </c>
      <c r="BD541" s="27">
        <f t="shared" si="409"/>
        <v>0</v>
      </c>
      <c r="BE541" s="27">
        <f t="shared" si="409"/>
        <v>0</v>
      </c>
      <c r="BF541" s="27">
        <f t="shared" si="409"/>
        <v>0</v>
      </c>
      <c r="BG541" s="27">
        <f t="shared" si="409"/>
        <v>0</v>
      </c>
      <c r="BH541" s="27">
        <f t="shared" si="409"/>
        <v>0</v>
      </c>
      <c r="BI541" s="27">
        <f t="shared" si="409"/>
        <v>0</v>
      </c>
      <c r="BJ541" s="27">
        <f t="shared" si="409"/>
        <v>0</v>
      </c>
      <c r="BK541" s="27">
        <f t="shared" si="409"/>
        <v>0</v>
      </c>
      <c r="BL541" s="27">
        <f t="shared" si="409"/>
        <v>0</v>
      </c>
      <c r="BM541" s="27">
        <f t="shared" si="409"/>
        <v>0</v>
      </c>
    </row>
    <row r="542" spans="2:65" ht="30" x14ac:dyDescent="0.25">
      <c r="C542" s="57"/>
      <c r="F542" s="57" t="s">
        <v>161</v>
      </c>
      <c r="G542" s="57" t="s">
        <v>161</v>
      </c>
      <c r="H542" s="57" t="s">
        <v>161</v>
      </c>
      <c r="I542" s="57" t="s">
        <v>161</v>
      </c>
      <c r="J542" s="57" t="s">
        <v>161</v>
      </c>
      <c r="K542" s="57" t="s">
        <v>161</v>
      </c>
      <c r="L542" s="57" t="s">
        <v>161</v>
      </c>
      <c r="M542" s="57" t="s">
        <v>161</v>
      </c>
      <c r="N542" s="57" t="s">
        <v>161</v>
      </c>
      <c r="O542" s="57" t="s">
        <v>161</v>
      </c>
      <c r="P542" s="57" t="s">
        <v>161</v>
      </c>
      <c r="Q542" s="57" t="s">
        <v>161</v>
      </c>
      <c r="R542" s="57" t="s">
        <v>161</v>
      </c>
      <c r="S542" s="57" t="s">
        <v>161</v>
      </c>
      <c r="T542" s="57" t="s">
        <v>161</v>
      </c>
      <c r="U542" s="57" t="s">
        <v>161</v>
      </c>
      <c r="V542" s="57" t="s">
        <v>161</v>
      </c>
      <c r="W542" s="57" t="s">
        <v>161</v>
      </c>
      <c r="X542" s="57" t="s">
        <v>161</v>
      </c>
      <c r="Y542" s="57" t="s">
        <v>161</v>
      </c>
      <c r="Z542" s="57" t="s">
        <v>161</v>
      </c>
      <c r="AA542" s="57" t="s">
        <v>161</v>
      </c>
      <c r="AB542" s="57" t="s">
        <v>161</v>
      </c>
      <c r="AC542" s="57" t="s">
        <v>161</v>
      </c>
      <c r="AD542" s="57" t="s">
        <v>161</v>
      </c>
      <c r="AE542" s="57" t="s">
        <v>161</v>
      </c>
      <c r="AF542" s="57" t="s">
        <v>161</v>
      </c>
      <c r="AG542" s="57" t="s">
        <v>161</v>
      </c>
      <c r="AH542" s="57" t="s">
        <v>161</v>
      </c>
      <c r="AI542" s="57" t="s">
        <v>161</v>
      </c>
      <c r="AJ542" s="57" t="s">
        <v>161</v>
      </c>
      <c r="AK542" s="57" t="s">
        <v>161</v>
      </c>
      <c r="AL542" s="57" t="s">
        <v>161</v>
      </c>
      <c r="AM542" s="57" t="s">
        <v>161</v>
      </c>
      <c r="AN542" s="57" t="s">
        <v>161</v>
      </c>
      <c r="AO542" s="57" t="s">
        <v>161</v>
      </c>
      <c r="AP542" s="57" t="s">
        <v>161</v>
      </c>
      <c r="AQ542" s="57" t="s">
        <v>161</v>
      </c>
      <c r="AR542" s="57" t="s">
        <v>161</v>
      </c>
      <c r="AS542" s="57" t="s">
        <v>161</v>
      </c>
      <c r="AT542" s="57" t="s">
        <v>161</v>
      </c>
      <c r="AU542" s="57" t="s">
        <v>161</v>
      </c>
      <c r="AV542" s="57" t="s">
        <v>161</v>
      </c>
      <c r="AW542" s="57" t="s">
        <v>161</v>
      </c>
      <c r="AX542" s="57" t="s">
        <v>161</v>
      </c>
      <c r="AY542" s="57" t="s">
        <v>161</v>
      </c>
      <c r="AZ542" s="57" t="s">
        <v>161</v>
      </c>
      <c r="BA542" s="57" t="s">
        <v>161</v>
      </c>
      <c r="BB542" s="57" t="s">
        <v>161</v>
      </c>
      <c r="BC542" s="57" t="s">
        <v>161</v>
      </c>
      <c r="BD542" s="57" t="s">
        <v>161</v>
      </c>
      <c r="BE542" s="57" t="s">
        <v>161</v>
      </c>
      <c r="BF542" s="57" t="s">
        <v>161</v>
      </c>
      <c r="BG542" s="57" t="s">
        <v>161</v>
      </c>
      <c r="BH542" s="57" t="s">
        <v>161</v>
      </c>
      <c r="BI542" s="57" t="s">
        <v>161</v>
      </c>
      <c r="BJ542" s="57" t="s">
        <v>161</v>
      </c>
      <c r="BK542" s="57" t="s">
        <v>161</v>
      </c>
      <c r="BL542" s="57" t="s">
        <v>161</v>
      </c>
      <c r="BM542" s="57" t="s">
        <v>161</v>
      </c>
    </row>
    <row r="543" spans="2:65" x14ac:dyDescent="0.25">
      <c r="B543" t="str">
        <f>+B536</f>
        <v>FABBRICATI</v>
      </c>
      <c r="C543" s="58"/>
      <c r="F543" s="27"/>
      <c r="G543" s="27"/>
      <c r="H543" s="27"/>
      <c r="I543" s="27"/>
      <c r="J543" s="27"/>
      <c r="K543" s="27"/>
      <c r="L543" s="27"/>
      <c r="M543" s="27"/>
      <c r="N543" s="27"/>
      <c r="O543" s="27"/>
      <c r="P543" s="27"/>
      <c r="Q543" s="27"/>
      <c r="R543" s="27"/>
      <c r="S543" s="27"/>
      <c r="T543" s="27"/>
      <c r="U543" s="27"/>
      <c r="V543" s="27"/>
      <c r="W543" s="27"/>
      <c r="X543" s="27"/>
      <c r="Y543" s="27"/>
      <c r="Z543" s="27"/>
      <c r="AA543" s="27"/>
      <c r="AB543" s="27"/>
      <c r="AC543" s="27"/>
      <c r="AD543" s="27"/>
      <c r="AE543" s="27"/>
      <c r="AF543" s="27"/>
      <c r="AG543" s="27"/>
      <c r="AH543" s="27"/>
      <c r="AI543" s="27"/>
      <c r="AJ543" s="27"/>
      <c r="AK543" s="27"/>
      <c r="AL543" s="27"/>
      <c r="AM543" s="27">
        <f t="shared" ref="AM543:BM548" si="410">+AL543+AM536</f>
        <v>0</v>
      </c>
      <c r="AN543" s="27">
        <f t="shared" si="410"/>
        <v>0</v>
      </c>
      <c r="AO543" s="27">
        <f t="shared" si="410"/>
        <v>0</v>
      </c>
      <c r="AP543" s="27">
        <f t="shared" si="410"/>
        <v>0</v>
      </c>
      <c r="AQ543" s="27">
        <f t="shared" si="410"/>
        <v>0</v>
      </c>
      <c r="AR543" s="27">
        <f t="shared" si="410"/>
        <v>0</v>
      </c>
      <c r="AS543" s="27">
        <f t="shared" si="410"/>
        <v>0</v>
      </c>
      <c r="AT543" s="27">
        <f t="shared" si="410"/>
        <v>0</v>
      </c>
      <c r="AU543" s="27">
        <f t="shared" si="410"/>
        <v>0</v>
      </c>
      <c r="AV543" s="27">
        <f t="shared" si="410"/>
        <v>0</v>
      </c>
      <c r="AW543" s="27">
        <f t="shared" si="410"/>
        <v>0</v>
      </c>
      <c r="AX543" s="27">
        <f t="shared" si="410"/>
        <v>0</v>
      </c>
      <c r="AY543" s="27">
        <f t="shared" si="410"/>
        <v>0</v>
      </c>
      <c r="AZ543" s="27">
        <f t="shared" si="410"/>
        <v>0</v>
      </c>
      <c r="BA543" s="27">
        <f t="shared" si="410"/>
        <v>0</v>
      </c>
      <c r="BB543" s="27">
        <f t="shared" si="410"/>
        <v>0</v>
      </c>
      <c r="BC543" s="27">
        <f t="shared" si="410"/>
        <v>0</v>
      </c>
      <c r="BD543" s="27">
        <f t="shared" si="410"/>
        <v>0</v>
      </c>
      <c r="BE543" s="27">
        <f t="shared" si="410"/>
        <v>0</v>
      </c>
      <c r="BF543" s="27">
        <f t="shared" si="410"/>
        <v>0</v>
      </c>
      <c r="BG543" s="27">
        <f t="shared" si="410"/>
        <v>0</v>
      </c>
      <c r="BH543" s="27">
        <f t="shared" si="410"/>
        <v>0</v>
      </c>
      <c r="BI543" s="27">
        <f t="shared" si="410"/>
        <v>0</v>
      </c>
      <c r="BJ543" s="27">
        <f t="shared" si="410"/>
        <v>0</v>
      </c>
      <c r="BK543" s="27">
        <f t="shared" si="410"/>
        <v>0</v>
      </c>
      <c r="BL543" s="27">
        <f t="shared" si="410"/>
        <v>0</v>
      </c>
      <c r="BM543" s="27">
        <f t="shared" si="410"/>
        <v>0</v>
      </c>
    </row>
    <row r="544" spans="2:65" x14ac:dyDescent="0.25">
      <c r="B544" t="str">
        <f t="shared" ref="B544:B547" si="411">+B537</f>
        <v>IMPIANTI E MACCHINARI</v>
      </c>
      <c r="C544" s="58"/>
      <c r="F544" s="27"/>
      <c r="G544" s="27"/>
      <c r="H544" s="27"/>
      <c r="I544" s="27"/>
      <c r="J544" s="27"/>
      <c r="K544" s="27"/>
      <c r="L544" s="27"/>
      <c r="M544" s="27"/>
      <c r="N544" s="27"/>
      <c r="O544" s="27"/>
      <c r="P544" s="27"/>
      <c r="Q544" s="27"/>
      <c r="R544" s="27"/>
      <c r="S544" s="27"/>
      <c r="T544" s="27"/>
      <c r="U544" s="27"/>
      <c r="V544" s="27"/>
      <c r="W544" s="27"/>
      <c r="X544" s="27"/>
      <c r="Y544" s="27"/>
      <c r="Z544" s="27"/>
      <c r="AA544" s="27"/>
      <c r="AB544" s="27"/>
      <c r="AC544" s="27"/>
      <c r="AD544" s="27"/>
      <c r="AE544" s="27"/>
      <c r="AF544" s="27"/>
      <c r="AG544" s="27"/>
      <c r="AH544" s="27"/>
      <c r="AI544" s="27"/>
      <c r="AJ544" s="27"/>
      <c r="AK544" s="27"/>
      <c r="AL544" s="27"/>
      <c r="AM544" s="27">
        <f t="shared" si="410"/>
        <v>0</v>
      </c>
      <c r="AN544" s="27">
        <f t="shared" si="410"/>
        <v>0</v>
      </c>
      <c r="AO544" s="27">
        <f t="shared" si="410"/>
        <v>0</v>
      </c>
      <c r="AP544" s="27">
        <f t="shared" si="410"/>
        <v>0</v>
      </c>
      <c r="AQ544" s="27">
        <f t="shared" si="410"/>
        <v>0</v>
      </c>
      <c r="AR544" s="27">
        <f t="shared" si="410"/>
        <v>0</v>
      </c>
      <c r="AS544" s="27">
        <f t="shared" si="410"/>
        <v>0</v>
      </c>
      <c r="AT544" s="27">
        <f t="shared" si="410"/>
        <v>0</v>
      </c>
      <c r="AU544" s="27">
        <f t="shared" si="410"/>
        <v>0</v>
      </c>
      <c r="AV544" s="27">
        <f t="shared" si="410"/>
        <v>0</v>
      </c>
      <c r="AW544" s="27">
        <f t="shared" si="410"/>
        <v>0</v>
      </c>
      <c r="AX544" s="27">
        <f t="shared" si="410"/>
        <v>0</v>
      </c>
      <c r="AY544" s="27">
        <f t="shared" si="410"/>
        <v>0</v>
      </c>
      <c r="AZ544" s="27">
        <f t="shared" si="410"/>
        <v>0</v>
      </c>
      <c r="BA544" s="27">
        <f t="shared" si="410"/>
        <v>0</v>
      </c>
      <c r="BB544" s="27">
        <f t="shared" si="410"/>
        <v>0</v>
      </c>
      <c r="BC544" s="27">
        <f t="shared" si="410"/>
        <v>0</v>
      </c>
      <c r="BD544" s="27">
        <f t="shared" si="410"/>
        <v>0</v>
      </c>
      <c r="BE544" s="27">
        <f t="shared" si="410"/>
        <v>0</v>
      </c>
      <c r="BF544" s="27">
        <f t="shared" si="410"/>
        <v>0</v>
      </c>
      <c r="BG544" s="27">
        <f t="shared" si="410"/>
        <v>0</v>
      </c>
      <c r="BH544" s="27">
        <f t="shared" si="410"/>
        <v>0</v>
      </c>
      <c r="BI544" s="27">
        <f t="shared" si="410"/>
        <v>0</v>
      </c>
      <c r="BJ544" s="27">
        <f t="shared" si="410"/>
        <v>0</v>
      </c>
      <c r="BK544" s="27">
        <f t="shared" si="410"/>
        <v>0</v>
      </c>
      <c r="BL544" s="27">
        <f t="shared" si="410"/>
        <v>0</v>
      </c>
      <c r="BM544" s="27">
        <f t="shared" si="410"/>
        <v>0</v>
      </c>
    </row>
    <row r="545" spans="2:65" x14ac:dyDescent="0.25">
      <c r="B545" t="str">
        <f t="shared" si="411"/>
        <v>ATTREZZATURE IND.LI E COMM.LI</v>
      </c>
      <c r="C545" s="58"/>
      <c r="F545" s="27"/>
      <c r="G545" s="27"/>
      <c r="H545" s="27"/>
      <c r="I545" s="27"/>
      <c r="J545" s="27"/>
      <c r="K545" s="27"/>
      <c r="L545" s="27"/>
      <c r="M545" s="27"/>
      <c r="N545" s="27"/>
      <c r="O545" s="27"/>
      <c r="P545" s="27"/>
      <c r="Q545" s="27"/>
      <c r="R545" s="27"/>
      <c r="S545" s="27"/>
      <c r="T545" s="27"/>
      <c r="U545" s="27"/>
      <c r="V545" s="27"/>
      <c r="W545" s="27"/>
      <c r="X545" s="27"/>
      <c r="Y545" s="27"/>
      <c r="Z545" s="27"/>
      <c r="AA545" s="27"/>
      <c r="AB545" s="27"/>
      <c r="AC545" s="27"/>
      <c r="AD545" s="27"/>
      <c r="AE545" s="27"/>
      <c r="AF545" s="27"/>
      <c r="AG545" s="27"/>
      <c r="AH545" s="27"/>
      <c r="AI545" s="27"/>
      <c r="AJ545" s="27"/>
      <c r="AK545" s="27"/>
      <c r="AL545" s="27"/>
      <c r="AM545" s="27">
        <f t="shared" si="410"/>
        <v>0</v>
      </c>
      <c r="AN545" s="27">
        <f t="shared" si="410"/>
        <v>0</v>
      </c>
      <c r="AO545" s="27">
        <f t="shared" si="410"/>
        <v>0</v>
      </c>
      <c r="AP545" s="27">
        <f t="shared" si="410"/>
        <v>0</v>
      </c>
      <c r="AQ545" s="27">
        <f t="shared" si="410"/>
        <v>0</v>
      </c>
      <c r="AR545" s="27">
        <f t="shared" si="410"/>
        <v>0</v>
      </c>
      <c r="AS545" s="27">
        <f t="shared" si="410"/>
        <v>0</v>
      </c>
      <c r="AT545" s="27">
        <f t="shared" si="410"/>
        <v>0</v>
      </c>
      <c r="AU545" s="27">
        <f t="shared" si="410"/>
        <v>0</v>
      </c>
      <c r="AV545" s="27">
        <f t="shared" si="410"/>
        <v>0</v>
      </c>
      <c r="AW545" s="27">
        <f t="shared" si="410"/>
        <v>0</v>
      </c>
      <c r="AX545" s="27">
        <f t="shared" si="410"/>
        <v>0</v>
      </c>
      <c r="AY545" s="27">
        <f t="shared" si="410"/>
        <v>0</v>
      </c>
      <c r="AZ545" s="27">
        <f t="shared" si="410"/>
        <v>0</v>
      </c>
      <c r="BA545" s="27">
        <f t="shared" si="410"/>
        <v>0</v>
      </c>
      <c r="BB545" s="27">
        <f t="shared" si="410"/>
        <v>0</v>
      </c>
      <c r="BC545" s="27">
        <f t="shared" si="410"/>
        <v>0</v>
      </c>
      <c r="BD545" s="27">
        <f t="shared" si="410"/>
        <v>0</v>
      </c>
      <c r="BE545" s="27">
        <f t="shared" si="410"/>
        <v>0</v>
      </c>
      <c r="BF545" s="27">
        <f t="shared" si="410"/>
        <v>0</v>
      </c>
      <c r="BG545" s="27">
        <f t="shared" si="410"/>
        <v>0</v>
      </c>
      <c r="BH545" s="27">
        <f t="shared" si="410"/>
        <v>0</v>
      </c>
      <c r="BI545" s="27">
        <f t="shared" si="410"/>
        <v>0</v>
      </c>
      <c r="BJ545" s="27">
        <f t="shared" si="410"/>
        <v>0</v>
      </c>
      <c r="BK545" s="27">
        <f t="shared" si="410"/>
        <v>0</v>
      </c>
      <c r="BL545" s="27">
        <f t="shared" si="410"/>
        <v>0</v>
      </c>
      <c r="BM545" s="27">
        <f t="shared" si="410"/>
        <v>0</v>
      </c>
    </row>
    <row r="546" spans="2:65" x14ac:dyDescent="0.25">
      <c r="B546" t="str">
        <f t="shared" si="411"/>
        <v>COSTI D'IMPIANTO E AMPLIAMENTO</v>
      </c>
      <c r="C546" s="58"/>
      <c r="F546" s="27"/>
      <c r="G546" s="27"/>
      <c r="H546" s="27"/>
      <c r="I546" s="27"/>
      <c r="J546" s="27"/>
      <c r="K546" s="27"/>
      <c r="L546" s="27"/>
      <c r="M546" s="27"/>
      <c r="N546" s="27"/>
      <c r="O546" s="27"/>
      <c r="P546" s="27"/>
      <c r="Q546" s="27"/>
      <c r="R546" s="27"/>
      <c r="S546" s="27"/>
      <c r="T546" s="27"/>
      <c r="U546" s="27"/>
      <c r="V546" s="27"/>
      <c r="W546" s="27"/>
      <c r="X546" s="27"/>
      <c r="Y546" s="27"/>
      <c r="Z546" s="27"/>
      <c r="AA546" s="27"/>
      <c r="AB546" s="27"/>
      <c r="AC546" s="27"/>
      <c r="AD546" s="27"/>
      <c r="AE546" s="27"/>
      <c r="AF546" s="27"/>
      <c r="AG546" s="27"/>
      <c r="AH546" s="27"/>
      <c r="AI546" s="27"/>
      <c r="AJ546" s="27"/>
      <c r="AK546" s="27"/>
      <c r="AL546" s="27"/>
      <c r="AM546" s="27">
        <f t="shared" si="410"/>
        <v>0</v>
      </c>
      <c r="AN546" s="27">
        <f t="shared" si="410"/>
        <v>0</v>
      </c>
      <c r="AO546" s="27">
        <f t="shared" si="410"/>
        <v>0</v>
      </c>
      <c r="AP546" s="27">
        <f t="shared" si="410"/>
        <v>0</v>
      </c>
      <c r="AQ546" s="27">
        <f t="shared" si="410"/>
        <v>0</v>
      </c>
      <c r="AR546" s="27">
        <f t="shared" si="410"/>
        <v>0</v>
      </c>
      <c r="AS546" s="27">
        <f t="shared" si="410"/>
        <v>0</v>
      </c>
      <c r="AT546" s="27">
        <f t="shared" si="410"/>
        <v>0</v>
      </c>
      <c r="AU546" s="27">
        <f t="shared" si="410"/>
        <v>0</v>
      </c>
      <c r="AV546" s="27">
        <f t="shared" si="410"/>
        <v>0</v>
      </c>
      <c r="AW546" s="27">
        <f t="shared" si="410"/>
        <v>0</v>
      </c>
      <c r="AX546" s="27">
        <f t="shared" si="410"/>
        <v>0</v>
      </c>
      <c r="AY546" s="27">
        <f t="shared" si="410"/>
        <v>0</v>
      </c>
      <c r="AZ546" s="27">
        <f t="shared" si="410"/>
        <v>0</v>
      </c>
      <c r="BA546" s="27">
        <f t="shared" si="410"/>
        <v>0</v>
      </c>
      <c r="BB546" s="27">
        <f t="shared" si="410"/>
        <v>0</v>
      </c>
      <c r="BC546" s="27">
        <f t="shared" si="410"/>
        <v>0</v>
      </c>
      <c r="BD546" s="27">
        <f t="shared" si="410"/>
        <v>0</v>
      </c>
      <c r="BE546" s="27">
        <f t="shared" si="410"/>
        <v>0</v>
      </c>
      <c r="BF546" s="27">
        <f t="shared" si="410"/>
        <v>0</v>
      </c>
      <c r="BG546" s="27">
        <f t="shared" si="410"/>
        <v>0</v>
      </c>
      <c r="BH546" s="27">
        <f t="shared" si="410"/>
        <v>0</v>
      </c>
      <c r="BI546" s="27">
        <f t="shared" si="410"/>
        <v>0</v>
      </c>
      <c r="BJ546" s="27">
        <f t="shared" si="410"/>
        <v>0</v>
      </c>
      <c r="BK546" s="27">
        <f t="shared" si="410"/>
        <v>0</v>
      </c>
      <c r="BL546" s="27">
        <f t="shared" si="410"/>
        <v>0</v>
      </c>
      <c r="BM546" s="27">
        <f t="shared" si="410"/>
        <v>0</v>
      </c>
    </row>
    <row r="547" spans="2:65" x14ac:dyDescent="0.25">
      <c r="B547" t="str">
        <f t="shared" si="411"/>
        <v>FEE D'INGRESSO</v>
      </c>
      <c r="C547" s="58"/>
      <c r="F547" s="27"/>
      <c r="G547" s="27"/>
      <c r="H547" s="27"/>
      <c r="I547" s="27"/>
      <c r="J547" s="27"/>
      <c r="K547" s="27"/>
      <c r="L547" s="27"/>
      <c r="M547" s="27"/>
      <c r="N547" s="27"/>
      <c r="O547" s="27"/>
      <c r="P547" s="27"/>
      <c r="Q547" s="27"/>
      <c r="R547" s="27"/>
      <c r="S547" s="27"/>
      <c r="T547" s="27"/>
      <c r="U547" s="27"/>
      <c r="V547" s="27"/>
      <c r="W547" s="27"/>
      <c r="X547" s="27"/>
      <c r="Y547" s="27"/>
      <c r="Z547" s="27"/>
      <c r="AA547" s="27"/>
      <c r="AB547" s="27"/>
      <c r="AC547" s="27"/>
      <c r="AD547" s="27"/>
      <c r="AE547" s="27"/>
      <c r="AF547" s="27"/>
      <c r="AG547" s="27"/>
      <c r="AH547" s="27"/>
      <c r="AI547" s="27"/>
      <c r="AJ547" s="27"/>
      <c r="AK547" s="27"/>
      <c r="AL547" s="27"/>
      <c r="AM547" s="27">
        <f t="shared" si="410"/>
        <v>0</v>
      </c>
      <c r="AN547" s="27">
        <f t="shared" si="410"/>
        <v>0</v>
      </c>
      <c r="AO547" s="27">
        <f t="shared" si="410"/>
        <v>0</v>
      </c>
      <c r="AP547" s="27">
        <f t="shared" si="410"/>
        <v>0</v>
      </c>
      <c r="AQ547" s="27">
        <f t="shared" si="410"/>
        <v>0</v>
      </c>
      <c r="AR547" s="27">
        <f t="shared" si="410"/>
        <v>0</v>
      </c>
      <c r="AS547" s="27">
        <f t="shared" si="410"/>
        <v>0</v>
      </c>
      <c r="AT547" s="27">
        <f t="shared" si="410"/>
        <v>0</v>
      </c>
      <c r="AU547" s="27">
        <f t="shared" si="410"/>
        <v>0</v>
      </c>
      <c r="AV547" s="27">
        <f t="shared" si="410"/>
        <v>0</v>
      </c>
      <c r="AW547" s="27">
        <f t="shared" si="410"/>
        <v>0</v>
      </c>
      <c r="AX547" s="27">
        <f t="shared" si="410"/>
        <v>0</v>
      </c>
      <c r="AY547" s="27">
        <f t="shared" si="410"/>
        <v>0</v>
      </c>
      <c r="AZ547" s="27">
        <f t="shared" si="410"/>
        <v>0</v>
      </c>
      <c r="BA547" s="27">
        <f t="shared" si="410"/>
        <v>0</v>
      </c>
      <c r="BB547" s="27">
        <f t="shared" si="410"/>
        <v>0</v>
      </c>
      <c r="BC547" s="27">
        <f t="shared" si="410"/>
        <v>0</v>
      </c>
      <c r="BD547" s="27">
        <f t="shared" si="410"/>
        <v>0</v>
      </c>
      <c r="BE547" s="27">
        <f t="shared" si="410"/>
        <v>0</v>
      </c>
      <c r="BF547" s="27">
        <f t="shared" si="410"/>
        <v>0</v>
      </c>
      <c r="BG547" s="27">
        <f t="shared" si="410"/>
        <v>0</v>
      </c>
      <c r="BH547" s="27">
        <f t="shared" si="410"/>
        <v>0</v>
      </c>
      <c r="BI547" s="27">
        <f t="shared" si="410"/>
        <v>0</v>
      </c>
      <c r="BJ547" s="27">
        <f t="shared" si="410"/>
        <v>0</v>
      </c>
      <c r="BK547" s="27">
        <f t="shared" si="410"/>
        <v>0</v>
      </c>
      <c r="BL547" s="27">
        <f t="shared" si="410"/>
        <v>0</v>
      </c>
      <c r="BM547" s="27">
        <f t="shared" si="410"/>
        <v>0</v>
      </c>
    </row>
    <row r="548" spans="2:65" x14ac:dyDescent="0.25">
      <c r="B548" t="str">
        <f>+B541</f>
        <v>ALTRE IMM.NI IMMATERIALI</v>
      </c>
      <c r="C548" s="58"/>
      <c r="F548" s="27"/>
      <c r="G548" s="27"/>
      <c r="H548" s="27"/>
      <c r="I548" s="27"/>
      <c r="J548" s="27"/>
      <c r="K548" s="27"/>
      <c r="L548" s="27"/>
      <c r="M548" s="27"/>
      <c r="N548" s="27"/>
      <c r="O548" s="27"/>
      <c r="P548" s="27"/>
      <c r="Q548" s="27"/>
      <c r="R548" s="27"/>
      <c r="S548" s="27"/>
      <c r="T548" s="27"/>
      <c r="U548" s="27"/>
      <c r="V548" s="27"/>
      <c r="W548" s="27"/>
      <c r="X548" s="27"/>
      <c r="Y548" s="27"/>
      <c r="Z548" s="27"/>
      <c r="AA548" s="27"/>
      <c r="AB548" s="27"/>
      <c r="AC548" s="27"/>
      <c r="AD548" s="27"/>
      <c r="AE548" s="27"/>
      <c r="AF548" s="27"/>
      <c r="AG548" s="27"/>
      <c r="AH548" s="27"/>
      <c r="AI548" s="27"/>
      <c r="AJ548" s="27"/>
      <c r="AK548" s="27"/>
      <c r="AL548" s="27"/>
      <c r="AM548" s="27">
        <f t="shared" si="410"/>
        <v>0</v>
      </c>
      <c r="AN548" s="27">
        <f t="shared" si="410"/>
        <v>0</v>
      </c>
      <c r="AO548" s="27">
        <f t="shared" si="410"/>
        <v>0</v>
      </c>
      <c r="AP548" s="27">
        <f t="shared" si="410"/>
        <v>0</v>
      </c>
      <c r="AQ548" s="27">
        <f t="shared" si="410"/>
        <v>0</v>
      </c>
      <c r="AR548" s="27">
        <f t="shared" si="410"/>
        <v>0</v>
      </c>
      <c r="AS548" s="27">
        <f t="shared" si="410"/>
        <v>0</v>
      </c>
      <c r="AT548" s="27">
        <f t="shared" si="410"/>
        <v>0</v>
      </c>
      <c r="AU548" s="27">
        <f t="shared" si="410"/>
        <v>0</v>
      </c>
      <c r="AV548" s="27">
        <f t="shared" si="410"/>
        <v>0</v>
      </c>
      <c r="AW548" s="27">
        <f t="shared" si="410"/>
        <v>0</v>
      </c>
      <c r="AX548" s="27">
        <f t="shared" si="410"/>
        <v>0</v>
      </c>
      <c r="AY548" s="27">
        <f t="shared" si="410"/>
        <v>0</v>
      </c>
      <c r="AZ548" s="27">
        <f t="shared" si="410"/>
        <v>0</v>
      </c>
      <c r="BA548" s="27">
        <f t="shared" si="410"/>
        <v>0</v>
      </c>
      <c r="BB548" s="27">
        <f t="shared" si="410"/>
        <v>0</v>
      </c>
      <c r="BC548" s="27">
        <f t="shared" si="410"/>
        <v>0</v>
      </c>
      <c r="BD548" s="27">
        <f t="shared" si="410"/>
        <v>0</v>
      </c>
      <c r="BE548" s="27">
        <f t="shared" si="410"/>
        <v>0</v>
      </c>
      <c r="BF548" s="27">
        <f t="shared" si="410"/>
        <v>0</v>
      </c>
      <c r="BG548" s="27">
        <f t="shared" si="410"/>
        <v>0</v>
      </c>
      <c r="BH548" s="27">
        <f t="shared" si="410"/>
        <v>0</v>
      </c>
      <c r="BI548" s="27">
        <f t="shared" si="410"/>
        <v>0</v>
      </c>
      <c r="BJ548" s="27">
        <f t="shared" si="410"/>
        <v>0</v>
      </c>
      <c r="BK548" s="27">
        <f t="shared" si="410"/>
        <v>0</v>
      </c>
      <c r="BL548" s="27">
        <f t="shared" si="410"/>
        <v>0</v>
      </c>
      <c r="BM548" s="27">
        <f t="shared" si="410"/>
        <v>0</v>
      </c>
    </row>
    <row r="550" spans="2:65" ht="30" x14ac:dyDescent="0.25">
      <c r="C550" s="57" t="s">
        <v>159</v>
      </c>
      <c r="F550" s="57" t="s">
        <v>160</v>
      </c>
      <c r="G550" s="57" t="s">
        <v>160</v>
      </c>
      <c r="H550" s="57" t="s">
        <v>160</v>
      </c>
      <c r="I550" s="57" t="s">
        <v>160</v>
      </c>
      <c r="J550" s="57" t="s">
        <v>160</v>
      </c>
      <c r="K550" s="57" t="s">
        <v>160</v>
      </c>
      <c r="L550" s="57" t="s">
        <v>160</v>
      </c>
      <c r="M550" s="57" t="s">
        <v>160</v>
      </c>
      <c r="N550" s="57" t="s">
        <v>160</v>
      </c>
      <c r="O550" s="57" t="s">
        <v>160</v>
      </c>
      <c r="P550" s="57" t="s">
        <v>160</v>
      </c>
      <c r="Q550" s="57" t="s">
        <v>160</v>
      </c>
      <c r="R550" s="57" t="s">
        <v>160</v>
      </c>
      <c r="S550" s="57" t="s">
        <v>160</v>
      </c>
      <c r="T550" s="57" t="s">
        <v>160</v>
      </c>
      <c r="U550" s="57" t="s">
        <v>160</v>
      </c>
      <c r="V550" s="57" t="s">
        <v>160</v>
      </c>
      <c r="W550" s="57" t="s">
        <v>160</v>
      </c>
      <c r="X550" s="57" t="s">
        <v>160</v>
      </c>
      <c r="Y550" s="57" t="s">
        <v>160</v>
      </c>
      <c r="Z550" s="57" t="s">
        <v>160</v>
      </c>
      <c r="AA550" s="57" t="s">
        <v>160</v>
      </c>
      <c r="AB550" s="57" t="s">
        <v>160</v>
      </c>
      <c r="AC550" s="57" t="s">
        <v>160</v>
      </c>
      <c r="AD550" s="57" t="s">
        <v>160</v>
      </c>
      <c r="AE550" s="57" t="s">
        <v>160</v>
      </c>
      <c r="AF550" s="57" t="s">
        <v>160</v>
      </c>
      <c r="AG550" s="57" t="s">
        <v>160</v>
      </c>
      <c r="AH550" s="57" t="s">
        <v>160</v>
      </c>
      <c r="AI550" s="57" t="s">
        <v>160</v>
      </c>
      <c r="AJ550" s="57" t="s">
        <v>160</v>
      </c>
      <c r="AK550" s="57" t="s">
        <v>160</v>
      </c>
      <c r="AL550" s="57" t="s">
        <v>160</v>
      </c>
      <c r="AM550" s="57" t="s">
        <v>160</v>
      </c>
      <c r="AN550" s="57" t="s">
        <v>160</v>
      </c>
      <c r="AO550" s="57" t="s">
        <v>160</v>
      </c>
      <c r="AP550" s="57" t="s">
        <v>160</v>
      </c>
      <c r="AQ550" s="57" t="s">
        <v>160</v>
      </c>
      <c r="AR550" s="57" t="s">
        <v>160</v>
      </c>
      <c r="AS550" s="57" t="s">
        <v>160</v>
      </c>
      <c r="AT550" s="57" t="s">
        <v>160</v>
      </c>
      <c r="AU550" s="57" t="s">
        <v>160</v>
      </c>
      <c r="AV550" s="57" t="s">
        <v>160</v>
      </c>
      <c r="AW550" s="57" t="s">
        <v>160</v>
      </c>
      <c r="AX550" s="57" t="s">
        <v>160</v>
      </c>
      <c r="AY550" s="57" t="s">
        <v>160</v>
      </c>
      <c r="AZ550" s="57" t="s">
        <v>160</v>
      </c>
      <c r="BA550" s="57" t="s">
        <v>160</v>
      </c>
      <c r="BB550" s="57" t="s">
        <v>160</v>
      </c>
      <c r="BC550" s="57" t="s">
        <v>160</v>
      </c>
      <c r="BD550" s="57" t="s">
        <v>160</v>
      </c>
      <c r="BE550" s="57" t="s">
        <v>160</v>
      </c>
      <c r="BF550" s="57" t="s">
        <v>160</v>
      </c>
      <c r="BG550" s="57" t="s">
        <v>160</v>
      </c>
      <c r="BH550" s="57" t="s">
        <v>160</v>
      </c>
      <c r="BI550" s="57" t="s">
        <v>160</v>
      </c>
      <c r="BJ550" s="57" t="s">
        <v>160</v>
      </c>
      <c r="BK550" s="57" t="s">
        <v>160</v>
      </c>
      <c r="BL550" s="57" t="s">
        <v>160</v>
      </c>
      <c r="BM550" s="57" t="s">
        <v>160</v>
      </c>
    </row>
    <row r="551" spans="2:65" x14ac:dyDescent="0.25">
      <c r="B551" t="str">
        <f>+B536</f>
        <v>FABBRICATI</v>
      </c>
      <c r="C551" s="58">
        <f>+C536</f>
        <v>0.25</v>
      </c>
      <c r="F551" s="27"/>
      <c r="G551" s="27"/>
      <c r="H551" s="27"/>
      <c r="I551" s="27"/>
      <c r="J551" s="27"/>
      <c r="K551" s="27"/>
      <c r="L551" s="27"/>
      <c r="M551" s="27"/>
      <c r="N551" s="27"/>
      <c r="O551" s="27"/>
      <c r="P551" s="27"/>
      <c r="Q551" s="27"/>
      <c r="R551" s="27"/>
      <c r="S551" s="27"/>
      <c r="T551" s="27"/>
      <c r="U551" s="27"/>
      <c r="V551" s="27"/>
      <c r="W551" s="27"/>
      <c r="X551" s="27"/>
      <c r="Y551" s="27"/>
      <c r="Z551" s="27"/>
      <c r="AA551" s="27"/>
      <c r="AB551" s="27"/>
      <c r="AC551" s="27"/>
      <c r="AD551" s="27"/>
      <c r="AE551" s="27"/>
      <c r="AF551" s="27"/>
      <c r="AG551" s="27"/>
      <c r="AH551" s="27"/>
      <c r="AI551" s="27"/>
      <c r="AJ551" s="27"/>
      <c r="AK551" s="27"/>
      <c r="AL551" s="27"/>
      <c r="AM551" s="27"/>
      <c r="AN551" s="27">
        <f>+IF(AM558=$AN$5,0,1)*(SUM($AN$5)*$C551)/12</f>
        <v>0</v>
      </c>
      <c r="AO551" s="27">
        <f t="shared" ref="AO551:BM551" si="412">+IF(AN558=$AN$5,0,1)*(SUM($AN$5)*$C551)/12</f>
        <v>0</v>
      </c>
      <c r="AP551" s="27">
        <f t="shared" si="412"/>
        <v>0</v>
      </c>
      <c r="AQ551" s="27">
        <f t="shared" si="412"/>
        <v>0</v>
      </c>
      <c r="AR551" s="27">
        <f t="shared" si="412"/>
        <v>0</v>
      </c>
      <c r="AS551" s="27">
        <f t="shared" si="412"/>
        <v>0</v>
      </c>
      <c r="AT551" s="27">
        <f t="shared" si="412"/>
        <v>0</v>
      </c>
      <c r="AU551" s="27">
        <f t="shared" si="412"/>
        <v>0</v>
      </c>
      <c r="AV551" s="27">
        <f t="shared" si="412"/>
        <v>0</v>
      </c>
      <c r="AW551" s="27">
        <f t="shared" si="412"/>
        <v>0</v>
      </c>
      <c r="AX551" s="27">
        <f t="shared" si="412"/>
        <v>0</v>
      </c>
      <c r="AY551" s="27">
        <f t="shared" si="412"/>
        <v>0</v>
      </c>
      <c r="AZ551" s="27">
        <f t="shared" si="412"/>
        <v>0</v>
      </c>
      <c r="BA551" s="27">
        <f t="shared" si="412"/>
        <v>0</v>
      </c>
      <c r="BB551" s="27">
        <f t="shared" si="412"/>
        <v>0</v>
      </c>
      <c r="BC551" s="27">
        <f t="shared" si="412"/>
        <v>0</v>
      </c>
      <c r="BD551" s="27">
        <f t="shared" si="412"/>
        <v>0</v>
      </c>
      <c r="BE551" s="27">
        <f t="shared" si="412"/>
        <v>0</v>
      </c>
      <c r="BF551" s="27">
        <f t="shared" si="412"/>
        <v>0</v>
      </c>
      <c r="BG551" s="27">
        <f t="shared" si="412"/>
        <v>0</v>
      </c>
      <c r="BH551" s="27">
        <f t="shared" si="412"/>
        <v>0</v>
      </c>
      <c r="BI551" s="27">
        <f t="shared" si="412"/>
        <v>0</v>
      </c>
      <c r="BJ551" s="27">
        <f t="shared" si="412"/>
        <v>0</v>
      </c>
      <c r="BK551" s="27">
        <f t="shared" si="412"/>
        <v>0</v>
      </c>
      <c r="BL551" s="27">
        <f t="shared" si="412"/>
        <v>0</v>
      </c>
      <c r="BM551" s="27">
        <f t="shared" si="412"/>
        <v>0</v>
      </c>
    </row>
    <row r="552" spans="2:65" x14ac:dyDescent="0.25">
      <c r="B552" t="str">
        <f t="shared" ref="B552:C556" si="413">+B537</f>
        <v>IMPIANTI E MACCHINARI</v>
      </c>
      <c r="C552" s="58">
        <f t="shared" si="413"/>
        <v>0.1</v>
      </c>
      <c r="F552" s="27"/>
      <c r="G552" s="27"/>
      <c r="H552" s="27"/>
      <c r="I552" s="27"/>
      <c r="J552" s="27"/>
      <c r="K552" s="27"/>
      <c r="L552" s="27"/>
      <c r="M552" s="27"/>
      <c r="N552" s="27"/>
      <c r="O552" s="27"/>
      <c r="P552" s="27"/>
      <c r="Q552" s="27"/>
      <c r="R552" s="27"/>
      <c r="S552" s="27"/>
      <c r="T552" s="27"/>
      <c r="U552" s="27"/>
      <c r="V552" s="27"/>
      <c r="W552" s="27"/>
      <c r="X552" s="27"/>
      <c r="Y552" s="27"/>
      <c r="Z552" s="27"/>
      <c r="AA552" s="27"/>
      <c r="AB552" s="27"/>
      <c r="AC552" s="27"/>
      <c r="AD552" s="27"/>
      <c r="AE552" s="27"/>
      <c r="AF552" s="27"/>
      <c r="AG552" s="27"/>
      <c r="AH552" s="27"/>
      <c r="AI552" s="27"/>
      <c r="AJ552" s="27"/>
      <c r="AK552" s="27"/>
      <c r="AL552" s="27"/>
      <c r="AM552" s="27"/>
      <c r="AN552" s="27">
        <f>+IF(AM559=$AN$6,0,1)*(SUM($AN$6)*$C552)/12</f>
        <v>0</v>
      </c>
      <c r="AO552" s="27">
        <f t="shared" ref="AO552:BM552" si="414">+IF(AN559=$AN$6,0,1)*(SUM($AN$6)*$C552)/12</f>
        <v>0</v>
      </c>
      <c r="AP552" s="27">
        <f t="shared" si="414"/>
        <v>0</v>
      </c>
      <c r="AQ552" s="27">
        <f t="shared" si="414"/>
        <v>0</v>
      </c>
      <c r="AR552" s="27">
        <f t="shared" si="414"/>
        <v>0</v>
      </c>
      <c r="AS552" s="27">
        <f t="shared" si="414"/>
        <v>0</v>
      </c>
      <c r="AT552" s="27">
        <f t="shared" si="414"/>
        <v>0</v>
      </c>
      <c r="AU552" s="27">
        <f t="shared" si="414"/>
        <v>0</v>
      </c>
      <c r="AV552" s="27">
        <f t="shared" si="414"/>
        <v>0</v>
      </c>
      <c r="AW552" s="27">
        <f t="shared" si="414"/>
        <v>0</v>
      </c>
      <c r="AX552" s="27">
        <f t="shared" si="414"/>
        <v>0</v>
      </c>
      <c r="AY552" s="27">
        <f t="shared" si="414"/>
        <v>0</v>
      </c>
      <c r="AZ552" s="27">
        <f t="shared" si="414"/>
        <v>0</v>
      </c>
      <c r="BA552" s="27">
        <f t="shared" si="414"/>
        <v>0</v>
      </c>
      <c r="BB552" s="27">
        <f t="shared" si="414"/>
        <v>0</v>
      </c>
      <c r="BC552" s="27">
        <f t="shared" si="414"/>
        <v>0</v>
      </c>
      <c r="BD552" s="27">
        <f t="shared" si="414"/>
        <v>0</v>
      </c>
      <c r="BE552" s="27">
        <f t="shared" si="414"/>
        <v>0</v>
      </c>
      <c r="BF552" s="27">
        <f t="shared" si="414"/>
        <v>0</v>
      </c>
      <c r="BG552" s="27">
        <f t="shared" si="414"/>
        <v>0</v>
      </c>
      <c r="BH552" s="27">
        <f t="shared" si="414"/>
        <v>0</v>
      </c>
      <c r="BI552" s="27">
        <f t="shared" si="414"/>
        <v>0</v>
      </c>
      <c r="BJ552" s="27">
        <f t="shared" si="414"/>
        <v>0</v>
      </c>
      <c r="BK552" s="27">
        <f t="shared" si="414"/>
        <v>0</v>
      </c>
      <c r="BL552" s="27">
        <f t="shared" si="414"/>
        <v>0</v>
      </c>
      <c r="BM552" s="27">
        <f t="shared" si="414"/>
        <v>0</v>
      </c>
    </row>
    <row r="553" spans="2:65" x14ac:dyDescent="0.25">
      <c r="B553" t="str">
        <f t="shared" si="413"/>
        <v>ATTREZZATURE IND.LI E COMM.LI</v>
      </c>
      <c r="C553" s="58">
        <f t="shared" si="413"/>
        <v>0.2</v>
      </c>
      <c r="F553" s="27"/>
      <c r="G553" s="27"/>
      <c r="H553" s="27"/>
      <c r="I553" s="27"/>
      <c r="J553" s="27"/>
      <c r="K553" s="27"/>
      <c r="L553" s="27"/>
      <c r="M553" s="27"/>
      <c r="N553" s="27"/>
      <c r="O553" s="27"/>
      <c r="P553" s="27"/>
      <c r="Q553" s="27"/>
      <c r="R553" s="27"/>
      <c r="S553" s="27"/>
      <c r="T553" s="27"/>
      <c r="U553" s="27"/>
      <c r="V553" s="27"/>
      <c r="W553" s="27"/>
      <c r="X553" s="27"/>
      <c r="Y553" s="27"/>
      <c r="Z553" s="27"/>
      <c r="AA553" s="27"/>
      <c r="AB553" s="27"/>
      <c r="AC553" s="27"/>
      <c r="AD553" s="27"/>
      <c r="AE553" s="27"/>
      <c r="AF553" s="27"/>
      <c r="AG553" s="27"/>
      <c r="AH553" s="27"/>
      <c r="AI553" s="27"/>
      <c r="AJ553" s="27"/>
      <c r="AK553" s="27"/>
      <c r="AL553" s="27"/>
      <c r="AM553" s="27"/>
      <c r="AN553" s="27">
        <f>+IF(AM560=$AN$7,0,1)*(SUM($AN$7)*$C553)/12</f>
        <v>0</v>
      </c>
      <c r="AO553" s="27">
        <f t="shared" ref="AO553:BM553" si="415">+IF(AN560=$AN$7,0,1)*(SUM($AN$7)*$C553)/12</f>
        <v>0</v>
      </c>
      <c r="AP553" s="27">
        <f t="shared" si="415"/>
        <v>0</v>
      </c>
      <c r="AQ553" s="27">
        <f t="shared" si="415"/>
        <v>0</v>
      </c>
      <c r="AR553" s="27">
        <f t="shared" si="415"/>
        <v>0</v>
      </c>
      <c r="AS553" s="27">
        <f t="shared" si="415"/>
        <v>0</v>
      </c>
      <c r="AT553" s="27">
        <f t="shared" si="415"/>
        <v>0</v>
      </c>
      <c r="AU553" s="27">
        <f t="shared" si="415"/>
        <v>0</v>
      </c>
      <c r="AV553" s="27">
        <f t="shared" si="415"/>
        <v>0</v>
      </c>
      <c r="AW553" s="27">
        <f t="shared" si="415"/>
        <v>0</v>
      </c>
      <c r="AX553" s="27">
        <f t="shared" si="415"/>
        <v>0</v>
      </c>
      <c r="AY553" s="27">
        <f t="shared" si="415"/>
        <v>0</v>
      </c>
      <c r="AZ553" s="27">
        <f t="shared" si="415"/>
        <v>0</v>
      </c>
      <c r="BA553" s="27">
        <f t="shared" si="415"/>
        <v>0</v>
      </c>
      <c r="BB553" s="27">
        <f t="shared" si="415"/>
        <v>0</v>
      </c>
      <c r="BC553" s="27">
        <f t="shared" si="415"/>
        <v>0</v>
      </c>
      <c r="BD553" s="27">
        <f t="shared" si="415"/>
        <v>0</v>
      </c>
      <c r="BE553" s="27">
        <f t="shared" si="415"/>
        <v>0</v>
      </c>
      <c r="BF553" s="27">
        <f t="shared" si="415"/>
        <v>0</v>
      </c>
      <c r="BG553" s="27">
        <f t="shared" si="415"/>
        <v>0</v>
      </c>
      <c r="BH553" s="27">
        <f t="shared" si="415"/>
        <v>0</v>
      </c>
      <c r="BI553" s="27">
        <f t="shared" si="415"/>
        <v>0</v>
      </c>
      <c r="BJ553" s="27">
        <f t="shared" si="415"/>
        <v>0</v>
      </c>
      <c r="BK553" s="27">
        <f t="shared" si="415"/>
        <v>0</v>
      </c>
      <c r="BL553" s="27">
        <f t="shared" si="415"/>
        <v>0</v>
      </c>
      <c r="BM553" s="27">
        <f t="shared" si="415"/>
        <v>0</v>
      </c>
    </row>
    <row r="554" spans="2:65" x14ac:dyDescent="0.25">
      <c r="B554" t="str">
        <f t="shared" si="413"/>
        <v>COSTI D'IMPIANTO E AMPLIAMENTO</v>
      </c>
      <c r="C554" s="58">
        <f t="shared" si="413"/>
        <v>0.5</v>
      </c>
      <c r="F554" s="27"/>
      <c r="G554" s="27"/>
      <c r="H554" s="27"/>
      <c r="I554" s="27"/>
      <c r="J554" s="27"/>
      <c r="K554" s="27"/>
      <c r="L554" s="27"/>
      <c r="M554" s="27"/>
      <c r="N554" s="27"/>
      <c r="O554" s="27"/>
      <c r="P554" s="27"/>
      <c r="Q554" s="27"/>
      <c r="R554" s="27"/>
      <c r="S554" s="27"/>
      <c r="T554" s="27"/>
      <c r="U554" s="27"/>
      <c r="V554" s="27"/>
      <c r="W554" s="27"/>
      <c r="X554" s="27"/>
      <c r="Y554" s="27"/>
      <c r="Z554" s="27"/>
      <c r="AA554" s="27"/>
      <c r="AB554" s="27"/>
      <c r="AC554" s="27"/>
      <c r="AD554" s="27"/>
      <c r="AE554" s="27"/>
      <c r="AF554" s="27"/>
      <c r="AG554" s="27"/>
      <c r="AH554" s="27"/>
      <c r="AI554" s="27"/>
      <c r="AJ554" s="27"/>
      <c r="AK554" s="27"/>
      <c r="AL554" s="27"/>
      <c r="AM554" s="27"/>
      <c r="AN554" s="27">
        <f>+IF(AM561=$AN$8,0,1)*(SUM($AN$8)*$C554)/12</f>
        <v>0</v>
      </c>
      <c r="AO554" s="27">
        <f t="shared" ref="AO554:BM554" si="416">+IF(AN561=$AN$8,0,1)*(SUM($AN$8)*$C554)/12</f>
        <v>0</v>
      </c>
      <c r="AP554" s="27">
        <f t="shared" si="416"/>
        <v>0</v>
      </c>
      <c r="AQ554" s="27">
        <f t="shared" si="416"/>
        <v>0</v>
      </c>
      <c r="AR554" s="27">
        <f t="shared" si="416"/>
        <v>0</v>
      </c>
      <c r="AS554" s="27">
        <f t="shared" si="416"/>
        <v>0</v>
      </c>
      <c r="AT554" s="27">
        <f t="shared" si="416"/>
        <v>0</v>
      </c>
      <c r="AU554" s="27">
        <f t="shared" si="416"/>
        <v>0</v>
      </c>
      <c r="AV554" s="27">
        <f t="shared" si="416"/>
        <v>0</v>
      </c>
      <c r="AW554" s="27">
        <f t="shared" si="416"/>
        <v>0</v>
      </c>
      <c r="AX554" s="27">
        <f t="shared" si="416"/>
        <v>0</v>
      </c>
      <c r="AY554" s="27">
        <f t="shared" si="416"/>
        <v>0</v>
      </c>
      <c r="AZ554" s="27">
        <f t="shared" si="416"/>
        <v>0</v>
      </c>
      <c r="BA554" s="27">
        <f t="shared" si="416"/>
        <v>0</v>
      </c>
      <c r="BB554" s="27">
        <f t="shared" si="416"/>
        <v>0</v>
      </c>
      <c r="BC554" s="27">
        <f t="shared" si="416"/>
        <v>0</v>
      </c>
      <c r="BD554" s="27">
        <f t="shared" si="416"/>
        <v>0</v>
      </c>
      <c r="BE554" s="27">
        <f t="shared" si="416"/>
        <v>0</v>
      </c>
      <c r="BF554" s="27">
        <f t="shared" si="416"/>
        <v>0</v>
      </c>
      <c r="BG554" s="27">
        <f t="shared" si="416"/>
        <v>0</v>
      </c>
      <c r="BH554" s="27">
        <f t="shared" si="416"/>
        <v>0</v>
      </c>
      <c r="BI554" s="27">
        <f t="shared" si="416"/>
        <v>0</v>
      </c>
      <c r="BJ554" s="27">
        <f t="shared" si="416"/>
        <v>0</v>
      </c>
      <c r="BK554" s="27">
        <f t="shared" si="416"/>
        <v>0</v>
      </c>
      <c r="BL554" s="27">
        <f t="shared" si="416"/>
        <v>0</v>
      </c>
      <c r="BM554" s="27">
        <f t="shared" si="416"/>
        <v>0</v>
      </c>
    </row>
    <row r="555" spans="2:65" x14ac:dyDescent="0.25">
      <c r="B555" t="str">
        <f t="shared" si="413"/>
        <v>FEE D'INGRESSO</v>
      </c>
      <c r="C555" s="58">
        <f t="shared" si="413"/>
        <v>0.2</v>
      </c>
      <c r="F555" s="27"/>
      <c r="G555" s="27"/>
      <c r="H555" s="27"/>
      <c r="I555" s="27"/>
      <c r="J555" s="27"/>
      <c r="K555" s="27"/>
      <c r="L555" s="27"/>
      <c r="M555" s="27"/>
      <c r="N555" s="27"/>
      <c r="O555" s="27"/>
      <c r="P555" s="27"/>
      <c r="Q555" s="27"/>
      <c r="R555" s="27"/>
      <c r="S555" s="27"/>
      <c r="T555" s="27"/>
      <c r="U555" s="27"/>
      <c r="V555" s="27"/>
      <c r="W555" s="27"/>
      <c r="X555" s="27"/>
      <c r="Y555" s="27"/>
      <c r="Z555" s="27"/>
      <c r="AA555" s="27"/>
      <c r="AB555" s="27"/>
      <c r="AC555" s="27"/>
      <c r="AD555" s="27"/>
      <c r="AE555" s="27"/>
      <c r="AF555" s="27"/>
      <c r="AG555" s="27"/>
      <c r="AH555" s="27"/>
      <c r="AI555" s="27"/>
      <c r="AJ555" s="27"/>
      <c r="AK555" s="27"/>
      <c r="AL555" s="27"/>
      <c r="AM555" s="27"/>
      <c r="AN555" s="27">
        <f>+IF(AM562=$AN$9,0,1)*(SUM($AN$9)*$C555)/12</f>
        <v>0</v>
      </c>
      <c r="AO555" s="27">
        <f t="shared" ref="AO555:BM555" si="417">+IF(AN562=$AN$9,0,1)*(SUM($AN$9)*$C555)/12</f>
        <v>0</v>
      </c>
      <c r="AP555" s="27">
        <f t="shared" si="417"/>
        <v>0</v>
      </c>
      <c r="AQ555" s="27">
        <f t="shared" si="417"/>
        <v>0</v>
      </c>
      <c r="AR555" s="27">
        <f t="shared" si="417"/>
        <v>0</v>
      </c>
      <c r="AS555" s="27">
        <f t="shared" si="417"/>
        <v>0</v>
      </c>
      <c r="AT555" s="27">
        <f t="shared" si="417"/>
        <v>0</v>
      </c>
      <c r="AU555" s="27">
        <f t="shared" si="417"/>
        <v>0</v>
      </c>
      <c r="AV555" s="27">
        <f t="shared" si="417"/>
        <v>0</v>
      </c>
      <c r="AW555" s="27">
        <f t="shared" si="417"/>
        <v>0</v>
      </c>
      <c r="AX555" s="27">
        <f t="shared" si="417"/>
        <v>0</v>
      </c>
      <c r="AY555" s="27">
        <f t="shared" si="417"/>
        <v>0</v>
      </c>
      <c r="AZ555" s="27">
        <f t="shared" si="417"/>
        <v>0</v>
      </c>
      <c r="BA555" s="27">
        <f t="shared" si="417"/>
        <v>0</v>
      </c>
      <c r="BB555" s="27">
        <f t="shared" si="417"/>
        <v>0</v>
      </c>
      <c r="BC555" s="27">
        <f t="shared" si="417"/>
        <v>0</v>
      </c>
      <c r="BD555" s="27">
        <f t="shared" si="417"/>
        <v>0</v>
      </c>
      <c r="BE555" s="27">
        <f t="shared" si="417"/>
        <v>0</v>
      </c>
      <c r="BF555" s="27">
        <f t="shared" si="417"/>
        <v>0</v>
      </c>
      <c r="BG555" s="27">
        <f t="shared" si="417"/>
        <v>0</v>
      </c>
      <c r="BH555" s="27">
        <f t="shared" si="417"/>
        <v>0</v>
      </c>
      <c r="BI555" s="27">
        <f t="shared" si="417"/>
        <v>0</v>
      </c>
      <c r="BJ555" s="27">
        <f t="shared" si="417"/>
        <v>0</v>
      </c>
      <c r="BK555" s="27">
        <f t="shared" si="417"/>
        <v>0</v>
      </c>
      <c r="BL555" s="27">
        <f t="shared" si="417"/>
        <v>0</v>
      </c>
      <c r="BM555" s="27">
        <f t="shared" si="417"/>
        <v>0</v>
      </c>
    </row>
    <row r="556" spans="2:65" x14ac:dyDescent="0.25">
      <c r="B556" t="str">
        <f t="shared" si="413"/>
        <v>ALTRE IMM.NI IMMATERIALI</v>
      </c>
      <c r="C556" s="58">
        <f t="shared" si="413"/>
        <v>0.25</v>
      </c>
      <c r="F556" s="27"/>
      <c r="G556" s="27"/>
      <c r="H556" s="27"/>
      <c r="I556" s="27"/>
      <c r="J556" s="27"/>
      <c r="K556" s="27"/>
      <c r="L556" s="27"/>
      <c r="M556" s="27"/>
      <c r="N556" s="27"/>
      <c r="O556" s="27"/>
      <c r="P556" s="27"/>
      <c r="Q556" s="27"/>
      <c r="R556" s="27"/>
      <c r="S556" s="27"/>
      <c r="T556" s="27"/>
      <c r="U556" s="27"/>
      <c r="V556" s="27"/>
      <c r="W556" s="27"/>
      <c r="X556" s="27"/>
      <c r="Y556" s="27"/>
      <c r="Z556" s="27"/>
      <c r="AA556" s="27"/>
      <c r="AB556" s="27"/>
      <c r="AC556" s="27"/>
      <c r="AD556" s="27"/>
      <c r="AE556" s="27"/>
      <c r="AF556" s="27"/>
      <c r="AG556" s="27"/>
      <c r="AH556" s="27"/>
      <c r="AI556" s="27"/>
      <c r="AJ556" s="27"/>
      <c r="AK556" s="27"/>
      <c r="AL556" s="27"/>
      <c r="AM556" s="27"/>
      <c r="AN556" s="27">
        <f>+IF(AM563=$AN$10,0,1)*(SUM($AN$10)*$C556)/12</f>
        <v>0</v>
      </c>
      <c r="AO556" s="27">
        <f t="shared" ref="AO556:BM556" si="418">+IF(AN563=$AN$10,0,1)*(SUM($AN$10)*$C556)/12</f>
        <v>0</v>
      </c>
      <c r="AP556" s="27">
        <f t="shared" si="418"/>
        <v>0</v>
      </c>
      <c r="AQ556" s="27">
        <f t="shared" si="418"/>
        <v>0</v>
      </c>
      <c r="AR556" s="27">
        <f t="shared" si="418"/>
        <v>0</v>
      </c>
      <c r="AS556" s="27">
        <f t="shared" si="418"/>
        <v>0</v>
      </c>
      <c r="AT556" s="27">
        <f t="shared" si="418"/>
        <v>0</v>
      </c>
      <c r="AU556" s="27">
        <f t="shared" si="418"/>
        <v>0</v>
      </c>
      <c r="AV556" s="27">
        <f t="shared" si="418"/>
        <v>0</v>
      </c>
      <c r="AW556" s="27">
        <f t="shared" si="418"/>
        <v>0</v>
      </c>
      <c r="AX556" s="27">
        <f t="shared" si="418"/>
        <v>0</v>
      </c>
      <c r="AY556" s="27">
        <f t="shared" si="418"/>
        <v>0</v>
      </c>
      <c r="AZ556" s="27">
        <f t="shared" si="418"/>
        <v>0</v>
      </c>
      <c r="BA556" s="27">
        <f t="shared" si="418"/>
        <v>0</v>
      </c>
      <c r="BB556" s="27">
        <f t="shared" si="418"/>
        <v>0</v>
      </c>
      <c r="BC556" s="27">
        <f t="shared" si="418"/>
        <v>0</v>
      </c>
      <c r="BD556" s="27">
        <f t="shared" si="418"/>
        <v>0</v>
      </c>
      <c r="BE556" s="27">
        <f t="shared" si="418"/>
        <v>0</v>
      </c>
      <c r="BF556" s="27">
        <f t="shared" si="418"/>
        <v>0</v>
      </c>
      <c r="BG556" s="27">
        <f t="shared" si="418"/>
        <v>0</v>
      </c>
      <c r="BH556" s="27">
        <f t="shared" si="418"/>
        <v>0</v>
      </c>
      <c r="BI556" s="27">
        <f t="shared" si="418"/>
        <v>0</v>
      </c>
      <c r="BJ556" s="27">
        <f t="shared" si="418"/>
        <v>0</v>
      </c>
      <c r="BK556" s="27">
        <f t="shared" si="418"/>
        <v>0</v>
      </c>
      <c r="BL556" s="27">
        <f t="shared" si="418"/>
        <v>0</v>
      </c>
      <c r="BM556" s="27">
        <f t="shared" si="418"/>
        <v>0</v>
      </c>
    </row>
    <row r="557" spans="2:65" ht="30" x14ac:dyDescent="0.25">
      <c r="C557" s="57"/>
      <c r="F557" s="57" t="s">
        <v>161</v>
      </c>
      <c r="G557" s="57" t="s">
        <v>161</v>
      </c>
      <c r="H557" s="57" t="s">
        <v>161</v>
      </c>
      <c r="I557" s="57" t="s">
        <v>161</v>
      </c>
      <c r="J557" s="57" t="s">
        <v>161</v>
      </c>
      <c r="K557" s="57" t="s">
        <v>161</v>
      </c>
      <c r="L557" s="57" t="s">
        <v>161</v>
      </c>
      <c r="M557" s="57" t="s">
        <v>161</v>
      </c>
      <c r="N557" s="57" t="s">
        <v>161</v>
      </c>
      <c r="O557" s="57" t="s">
        <v>161</v>
      </c>
      <c r="P557" s="57" t="s">
        <v>161</v>
      </c>
      <c r="Q557" s="57" t="s">
        <v>161</v>
      </c>
      <c r="R557" s="57" t="s">
        <v>161</v>
      </c>
      <c r="S557" s="57" t="s">
        <v>161</v>
      </c>
      <c r="T557" s="57" t="s">
        <v>161</v>
      </c>
      <c r="U557" s="57" t="s">
        <v>161</v>
      </c>
      <c r="V557" s="57" t="s">
        <v>161</v>
      </c>
      <c r="W557" s="57" t="s">
        <v>161</v>
      </c>
      <c r="X557" s="57" t="s">
        <v>161</v>
      </c>
      <c r="Y557" s="57" t="s">
        <v>161</v>
      </c>
      <c r="Z557" s="57" t="s">
        <v>161</v>
      </c>
      <c r="AA557" s="57" t="s">
        <v>161</v>
      </c>
      <c r="AB557" s="57" t="s">
        <v>161</v>
      </c>
      <c r="AC557" s="57" t="s">
        <v>161</v>
      </c>
      <c r="AD557" s="57" t="s">
        <v>161</v>
      </c>
      <c r="AE557" s="57" t="s">
        <v>161</v>
      </c>
      <c r="AF557" s="57" t="s">
        <v>161</v>
      </c>
      <c r="AG557" s="57" t="s">
        <v>161</v>
      </c>
      <c r="AH557" s="57" t="s">
        <v>161</v>
      </c>
      <c r="AI557" s="57" t="s">
        <v>161</v>
      </c>
      <c r="AJ557" s="57" t="s">
        <v>161</v>
      </c>
      <c r="AK557" s="57" t="s">
        <v>161</v>
      </c>
      <c r="AL557" s="57" t="s">
        <v>161</v>
      </c>
      <c r="AM557" s="57" t="s">
        <v>161</v>
      </c>
      <c r="AN557" s="57" t="s">
        <v>161</v>
      </c>
      <c r="AO557" s="57" t="s">
        <v>161</v>
      </c>
      <c r="AP557" s="57" t="s">
        <v>161</v>
      </c>
      <c r="AQ557" s="57" t="s">
        <v>161</v>
      </c>
      <c r="AR557" s="57" t="s">
        <v>161</v>
      </c>
      <c r="AS557" s="57" t="s">
        <v>161</v>
      </c>
      <c r="AT557" s="57" t="s">
        <v>161</v>
      </c>
      <c r="AU557" s="57" t="s">
        <v>161</v>
      </c>
      <c r="AV557" s="57" t="s">
        <v>161</v>
      </c>
      <c r="AW557" s="57" t="s">
        <v>161</v>
      </c>
      <c r="AX557" s="57" t="s">
        <v>161</v>
      </c>
      <c r="AY557" s="57" t="s">
        <v>161</v>
      </c>
      <c r="AZ557" s="57" t="s">
        <v>161</v>
      </c>
      <c r="BA557" s="57" t="s">
        <v>161</v>
      </c>
      <c r="BB557" s="57" t="s">
        <v>161</v>
      </c>
      <c r="BC557" s="57" t="s">
        <v>161</v>
      </c>
      <c r="BD557" s="57" t="s">
        <v>161</v>
      </c>
      <c r="BE557" s="57" t="s">
        <v>161</v>
      </c>
      <c r="BF557" s="57" t="s">
        <v>161</v>
      </c>
      <c r="BG557" s="57" t="s">
        <v>161</v>
      </c>
      <c r="BH557" s="57" t="s">
        <v>161</v>
      </c>
      <c r="BI557" s="57" t="s">
        <v>161</v>
      </c>
      <c r="BJ557" s="57" t="s">
        <v>161</v>
      </c>
      <c r="BK557" s="57" t="s">
        <v>161</v>
      </c>
      <c r="BL557" s="57" t="s">
        <v>161</v>
      </c>
      <c r="BM557" s="57" t="s">
        <v>161</v>
      </c>
    </row>
    <row r="558" spans="2:65" x14ac:dyDescent="0.25">
      <c r="B558" t="str">
        <f>+B551</f>
        <v>FABBRICATI</v>
      </c>
      <c r="C558" s="58"/>
      <c r="F558" s="27"/>
      <c r="G558" s="27"/>
      <c r="H558" s="27"/>
      <c r="I558" s="27"/>
      <c r="J558" s="27"/>
      <c r="K558" s="27"/>
      <c r="L558" s="27"/>
      <c r="M558" s="27"/>
      <c r="N558" s="27"/>
      <c r="O558" s="27"/>
      <c r="P558" s="27"/>
      <c r="Q558" s="27"/>
      <c r="R558" s="27"/>
      <c r="S558" s="27"/>
      <c r="T558" s="27"/>
      <c r="U558" s="27"/>
      <c r="V558" s="27"/>
      <c r="W558" s="27"/>
      <c r="X558" s="27"/>
      <c r="Y558" s="27"/>
      <c r="Z558" s="27"/>
      <c r="AA558" s="27"/>
      <c r="AB558" s="27"/>
      <c r="AC558" s="27"/>
      <c r="AD558" s="27"/>
      <c r="AE558" s="27"/>
      <c r="AF558" s="27"/>
      <c r="AG558" s="27"/>
      <c r="AH558" s="27"/>
      <c r="AI558" s="27"/>
      <c r="AJ558" s="27"/>
      <c r="AK558" s="27"/>
      <c r="AL558" s="27"/>
      <c r="AM558" s="27"/>
      <c r="AN558" s="27">
        <f t="shared" ref="AN558:BM563" si="419">+AM558+AN551</f>
        <v>0</v>
      </c>
      <c r="AO558" s="27">
        <f t="shared" si="419"/>
        <v>0</v>
      </c>
      <c r="AP558" s="27">
        <f t="shared" si="419"/>
        <v>0</v>
      </c>
      <c r="AQ558" s="27">
        <f t="shared" si="419"/>
        <v>0</v>
      </c>
      <c r="AR558" s="27">
        <f t="shared" si="419"/>
        <v>0</v>
      </c>
      <c r="AS558" s="27">
        <f t="shared" si="419"/>
        <v>0</v>
      </c>
      <c r="AT558" s="27">
        <f t="shared" si="419"/>
        <v>0</v>
      </c>
      <c r="AU558" s="27">
        <f t="shared" si="419"/>
        <v>0</v>
      </c>
      <c r="AV558" s="27">
        <f t="shared" si="419"/>
        <v>0</v>
      </c>
      <c r="AW558" s="27">
        <f t="shared" si="419"/>
        <v>0</v>
      </c>
      <c r="AX558" s="27">
        <f t="shared" si="419"/>
        <v>0</v>
      </c>
      <c r="AY558" s="27">
        <f t="shared" si="419"/>
        <v>0</v>
      </c>
      <c r="AZ558" s="27">
        <f t="shared" si="419"/>
        <v>0</v>
      </c>
      <c r="BA558" s="27">
        <f t="shared" si="419"/>
        <v>0</v>
      </c>
      <c r="BB558" s="27">
        <f t="shared" si="419"/>
        <v>0</v>
      </c>
      <c r="BC558" s="27">
        <f t="shared" si="419"/>
        <v>0</v>
      </c>
      <c r="BD558" s="27">
        <f t="shared" si="419"/>
        <v>0</v>
      </c>
      <c r="BE558" s="27">
        <f t="shared" si="419"/>
        <v>0</v>
      </c>
      <c r="BF558" s="27">
        <f t="shared" si="419"/>
        <v>0</v>
      </c>
      <c r="BG558" s="27">
        <f t="shared" si="419"/>
        <v>0</v>
      </c>
      <c r="BH558" s="27">
        <f t="shared" si="419"/>
        <v>0</v>
      </c>
      <c r="BI558" s="27">
        <f t="shared" si="419"/>
        <v>0</v>
      </c>
      <c r="BJ558" s="27">
        <f t="shared" si="419"/>
        <v>0</v>
      </c>
      <c r="BK558" s="27">
        <f t="shared" si="419"/>
        <v>0</v>
      </c>
      <c r="BL558" s="27">
        <f t="shared" si="419"/>
        <v>0</v>
      </c>
      <c r="BM558" s="27">
        <f t="shared" si="419"/>
        <v>0</v>
      </c>
    </row>
    <row r="559" spans="2:65" x14ac:dyDescent="0.25">
      <c r="B559" t="str">
        <f t="shared" ref="B559:B562" si="420">+B552</f>
        <v>IMPIANTI E MACCHINARI</v>
      </c>
      <c r="C559" s="58"/>
      <c r="F559" s="27"/>
      <c r="G559" s="27"/>
      <c r="H559" s="27"/>
      <c r="I559" s="27"/>
      <c r="J559" s="27"/>
      <c r="K559" s="27"/>
      <c r="L559" s="27"/>
      <c r="M559" s="27"/>
      <c r="N559" s="27"/>
      <c r="O559" s="27"/>
      <c r="P559" s="27"/>
      <c r="Q559" s="27"/>
      <c r="R559" s="27"/>
      <c r="S559" s="27"/>
      <c r="T559" s="27"/>
      <c r="U559" s="27"/>
      <c r="V559" s="27"/>
      <c r="W559" s="27"/>
      <c r="X559" s="27"/>
      <c r="Y559" s="27"/>
      <c r="Z559" s="27"/>
      <c r="AA559" s="27"/>
      <c r="AB559" s="27"/>
      <c r="AC559" s="27"/>
      <c r="AD559" s="27"/>
      <c r="AE559" s="27"/>
      <c r="AF559" s="27"/>
      <c r="AG559" s="27"/>
      <c r="AH559" s="27"/>
      <c r="AI559" s="27"/>
      <c r="AJ559" s="27"/>
      <c r="AK559" s="27"/>
      <c r="AL559" s="27"/>
      <c r="AM559" s="27"/>
      <c r="AN559" s="27">
        <f t="shared" si="419"/>
        <v>0</v>
      </c>
      <c r="AO559" s="27">
        <f t="shared" si="419"/>
        <v>0</v>
      </c>
      <c r="AP559" s="27">
        <f t="shared" si="419"/>
        <v>0</v>
      </c>
      <c r="AQ559" s="27">
        <f t="shared" si="419"/>
        <v>0</v>
      </c>
      <c r="AR559" s="27">
        <f t="shared" si="419"/>
        <v>0</v>
      </c>
      <c r="AS559" s="27">
        <f t="shared" si="419"/>
        <v>0</v>
      </c>
      <c r="AT559" s="27">
        <f t="shared" si="419"/>
        <v>0</v>
      </c>
      <c r="AU559" s="27">
        <f t="shared" si="419"/>
        <v>0</v>
      </c>
      <c r="AV559" s="27">
        <f t="shared" si="419"/>
        <v>0</v>
      </c>
      <c r="AW559" s="27">
        <f t="shared" si="419"/>
        <v>0</v>
      </c>
      <c r="AX559" s="27">
        <f t="shared" si="419"/>
        <v>0</v>
      </c>
      <c r="AY559" s="27">
        <f t="shared" si="419"/>
        <v>0</v>
      </c>
      <c r="AZ559" s="27">
        <f t="shared" si="419"/>
        <v>0</v>
      </c>
      <c r="BA559" s="27">
        <f t="shared" si="419"/>
        <v>0</v>
      </c>
      <c r="BB559" s="27">
        <f t="shared" si="419"/>
        <v>0</v>
      </c>
      <c r="BC559" s="27">
        <f t="shared" si="419"/>
        <v>0</v>
      </c>
      <c r="BD559" s="27">
        <f t="shared" si="419"/>
        <v>0</v>
      </c>
      <c r="BE559" s="27">
        <f t="shared" si="419"/>
        <v>0</v>
      </c>
      <c r="BF559" s="27">
        <f t="shared" si="419"/>
        <v>0</v>
      </c>
      <c r="BG559" s="27">
        <f t="shared" si="419"/>
        <v>0</v>
      </c>
      <c r="BH559" s="27">
        <f t="shared" si="419"/>
        <v>0</v>
      </c>
      <c r="BI559" s="27">
        <f t="shared" si="419"/>
        <v>0</v>
      </c>
      <c r="BJ559" s="27">
        <f t="shared" si="419"/>
        <v>0</v>
      </c>
      <c r="BK559" s="27">
        <f t="shared" si="419"/>
        <v>0</v>
      </c>
      <c r="BL559" s="27">
        <f t="shared" si="419"/>
        <v>0</v>
      </c>
      <c r="BM559" s="27">
        <f t="shared" si="419"/>
        <v>0</v>
      </c>
    </row>
    <row r="560" spans="2:65" x14ac:dyDescent="0.25">
      <c r="B560" t="str">
        <f t="shared" si="420"/>
        <v>ATTREZZATURE IND.LI E COMM.LI</v>
      </c>
      <c r="C560" s="58"/>
      <c r="F560" s="27"/>
      <c r="G560" s="27"/>
      <c r="H560" s="27"/>
      <c r="I560" s="27"/>
      <c r="J560" s="27"/>
      <c r="K560" s="27"/>
      <c r="L560" s="27"/>
      <c r="M560" s="27"/>
      <c r="N560" s="27"/>
      <c r="O560" s="27"/>
      <c r="P560" s="27"/>
      <c r="Q560" s="27"/>
      <c r="R560" s="27"/>
      <c r="S560" s="27"/>
      <c r="T560" s="27"/>
      <c r="U560" s="27"/>
      <c r="V560" s="27"/>
      <c r="W560" s="27"/>
      <c r="X560" s="27"/>
      <c r="Y560" s="27"/>
      <c r="Z560" s="27"/>
      <c r="AA560" s="27"/>
      <c r="AB560" s="27"/>
      <c r="AC560" s="27"/>
      <c r="AD560" s="27"/>
      <c r="AE560" s="27"/>
      <c r="AF560" s="27"/>
      <c r="AG560" s="27"/>
      <c r="AH560" s="27"/>
      <c r="AI560" s="27"/>
      <c r="AJ560" s="27"/>
      <c r="AK560" s="27"/>
      <c r="AL560" s="27"/>
      <c r="AM560" s="27"/>
      <c r="AN560" s="27">
        <f t="shared" si="419"/>
        <v>0</v>
      </c>
      <c r="AO560" s="27">
        <f t="shared" si="419"/>
        <v>0</v>
      </c>
      <c r="AP560" s="27">
        <f t="shared" si="419"/>
        <v>0</v>
      </c>
      <c r="AQ560" s="27">
        <f t="shared" si="419"/>
        <v>0</v>
      </c>
      <c r="AR560" s="27">
        <f t="shared" si="419"/>
        <v>0</v>
      </c>
      <c r="AS560" s="27">
        <f t="shared" si="419"/>
        <v>0</v>
      </c>
      <c r="AT560" s="27">
        <f t="shared" si="419"/>
        <v>0</v>
      </c>
      <c r="AU560" s="27">
        <f t="shared" si="419"/>
        <v>0</v>
      </c>
      <c r="AV560" s="27">
        <f t="shared" si="419"/>
        <v>0</v>
      </c>
      <c r="AW560" s="27">
        <f t="shared" si="419"/>
        <v>0</v>
      </c>
      <c r="AX560" s="27">
        <f t="shared" si="419"/>
        <v>0</v>
      </c>
      <c r="AY560" s="27">
        <f t="shared" si="419"/>
        <v>0</v>
      </c>
      <c r="AZ560" s="27">
        <f t="shared" si="419"/>
        <v>0</v>
      </c>
      <c r="BA560" s="27">
        <f t="shared" si="419"/>
        <v>0</v>
      </c>
      <c r="BB560" s="27">
        <f t="shared" si="419"/>
        <v>0</v>
      </c>
      <c r="BC560" s="27">
        <f t="shared" si="419"/>
        <v>0</v>
      </c>
      <c r="BD560" s="27">
        <f t="shared" si="419"/>
        <v>0</v>
      </c>
      <c r="BE560" s="27">
        <f t="shared" si="419"/>
        <v>0</v>
      </c>
      <c r="BF560" s="27">
        <f t="shared" si="419"/>
        <v>0</v>
      </c>
      <c r="BG560" s="27">
        <f t="shared" si="419"/>
        <v>0</v>
      </c>
      <c r="BH560" s="27">
        <f t="shared" si="419"/>
        <v>0</v>
      </c>
      <c r="BI560" s="27">
        <f t="shared" si="419"/>
        <v>0</v>
      </c>
      <c r="BJ560" s="27">
        <f t="shared" si="419"/>
        <v>0</v>
      </c>
      <c r="BK560" s="27">
        <f t="shared" si="419"/>
        <v>0</v>
      </c>
      <c r="BL560" s="27">
        <f t="shared" si="419"/>
        <v>0</v>
      </c>
      <c r="BM560" s="27">
        <f t="shared" si="419"/>
        <v>0</v>
      </c>
    </row>
    <row r="561" spans="2:65" x14ac:dyDescent="0.25">
      <c r="B561" t="str">
        <f t="shared" si="420"/>
        <v>COSTI D'IMPIANTO E AMPLIAMENTO</v>
      </c>
      <c r="C561" s="58"/>
      <c r="F561" s="27"/>
      <c r="G561" s="27"/>
      <c r="H561" s="27"/>
      <c r="I561" s="27"/>
      <c r="J561" s="27"/>
      <c r="K561" s="27"/>
      <c r="L561" s="27"/>
      <c r="M561" s="27"/>
      <c r="N561" s="27"/>
      <c r="O561" s="27"/>
      <c r="P561" s="27"/>
      <c r="Q561" s="27"/>
      <c r="R561" s="27"/>
      <c r="S561" s="27"/>
      <c r="T561" s="27"/>
      <c r="U561" s="27"/>
      <c r="V561" s="27"/>
      <c r="W561" s="27"/>
      <c r="X561" s="27"/>
      <c r="Y561" s="27"/>
      <c r="Z561" s="27"/>
      <c r="AA561" s="27"/>
      <c r="AB561" s="27"/>
      <c r="AC561" s="27"/>
      <c r="AD561" s="27"/>
      <c r="AE561" s="27"/>
      <c r="AF561" s="27"/>
      <c r="AG561" s="27"/>
      <c r="AH561" s="27"/>
      <c r="AI561" s="27"/>
      <c r="AJ561" s="27"/>
      <c r="AK561" s="27"/>
      <c r="AL561" s="27"/>
      <c r="AM561" s="27"/>
      <c r="AN561" s="27">
        <f t="shared" si="419"/>
        <v>0</v>
      </c>
      <c r="AO561" s="27">
        <f t="shared" si="419"/>
        <v>0</v>
      </c>
      <c r="AP561" s="27">
        <f t="shared" si="419"/>
        <v>0</v>
      </c>
      <c r="AQ561" s="27">
        <f t="shared" si="419"/>
        <v>0</v>
      </c>
      <c r="AR561" s="27">
        <f t="shared" si="419"/>
        <v>0</v>
      </c>
      <c r="AS561" s="27">
        <f t="shared" si="419"/>
        <v>0</v>
      </c>
      <c r="AT561" s="27">
        <f t="shared" si="419"/>
        <v>0</v>
      </c>
      <c r="AU561" s="27">
        <f t="shared" si="419"/>
        <v>0</v>
      </c>
      <c r="AV561" s="27">
        <f t="shared" si="419"/>
        <v>0</v>
      </c>
      <c r="AW561" s="27">
        <f t="shared" si="419"/>
        <v>0</v>
      </c>
      <c r="AX561" s="27">
        <f t="shared" si="419"/>
        <v>0</v>
      </c>
      <c r="AY561" s="27">
        <f t="shared" si="419"/>
        <v>0</v>
      </c>
      <c r="AZ561" s="27">
        <f t="shared" si="419"/>
        <v>0</v>
      </c>
      <c r="BA561" s="27">
        <f t="shared" si="419"/>
        <v>0</v>
      </c>
      <c r="BB561" s="27">
        <f t="shared" si="419"/>
        <v>0</v>
      </c>
      <c r="BC561" s="27">
        <f t="shared" si="419"/>
        <v>0</v>
      </c>
      <c r="BD561" s="27">
        <f t="shared" si="419"/>
        <v>0</v>
      </c>
      <c r="BE561" s="27">
        <f t="shared" si="419"/>
        <v>0</v>
      </c>
      <c r="BF561" s="27">
        <f t="shared" si="419"/>
        <v>0</v>
      </c>
      <c r="BG561" s="27">
        <f t="shared" si="419"/>
        <v>0</v>
      </c>
      <c r="BH561" s="27">
        <f t="shared" si="419"/>
        <v>0</v>
      </c>
      <c r="BI561" s="27">
        <f t="shared" si="419"/>
        <v>0</v>
      </c>
      <c r="BJ561" s="27">
        <f t="shared" si="419"/>
        <v>0</v>
      </c>
      <c r="BK561" s="27">
        <f t="shared" si="419"/>
        <v>0</v>
      </c>
      <c r="BL561" s="27">
        <f t="shared" si="419"/>
        <v>0</v>
      </c>
      <c r="BM561" s="27">
        <f t="shared" si="419"/>
        <v>0</v>
      </c>
    </row>
    <row r="562" spans="2:65" x14ac:dyDescent="0.25">
      <c r="B562" t="str">
        <f t="shared" si="420"/>
        <v>FEE D'INGRESSO</v>
      </c>
      <c r="C562" s="58"/>
      <c r="F562" s="27"/>
      <c r="G562" s="27"/>
      <c r="H562" s="27"/>
      <c r="I562" s="27"/>
      <c r="J562" s="27"/>
      <c r="K562" s="27"/>
      <c r="L562" s="27"/>
      <c r="M562" s="27"/>
      <c r="N562" s="27"/>
      <c r="O562" s="27"/>
      <c r="P562" s="27"/>
      <c r="Q562" s="27"/>
      <c r="R562" s="27"/>
      <c r="S562" s="27"/>
      <c r="T562" s="27"/>
      <c r="U562" s="27"/>
      <c r="V562" s="27"/>
      <c r="W562" s="27"/>
      <c r="X562" s="27"/>
      <c r="Y562" s="27"/>
      <c r="Z562" s="27"/>
      <c r="AA562" s="27"/>
      <c r="AB562" s="27"/>
      <c r="AC562" s="27"/>
      <c r="AD562" s="27"/>
      <c r="AE562" s="27"/>
      <c r="AF562" s="27"/>
      <c r="AG562" s="27"/>
      <c r="AH562" s="27"/>
      <c r="AI562" s="27"/>
      <c r="AJ562" s="27"/>
      <c r="AK562" s="27"/>
      <c r="AL562" s="27"/>
      <c r="AM562" s="27"/>
      <c r="AN562" s="27">
        <f t="shared" si="419"/>
        <v>0</v>
      </c>
      <c r="AO562" s="27">
        <f t="shared" si="419"/>
        <v>0</v>
      </c>
      <c r="AP562" s="27">
        <f t="shared" si="419"/>
        <v>0</v>
      </c>
      <c r="AQ562" s="27">
        <f t="shared" si="419"/>
        <v>0</v>
      </c>
      <c r="AR562" s="27">
        <f t="shared" si="419"/>
        <v>0</v>
      </c>
      <c r="AS562" s="27">
        <f t="shared" si="419"/>
        <v>0</v>
      </c>
      <c r="AT562" s="27">
        <f t="shared" si="419"/>
        <v>0</v>
      </c>
      <c r="AU562" s="27">
        <f t="shared" si="419"/>
        <v>0</v>
      </c>
      <c r="AV562" s="27">
        <f t="shared" si="419"/>
        <v>0</v>
      </c>
      <c r="AW562" s="27">
        <f t="shared" si="419"/>
        <v>0</v>
      </c>
      <c r="AX562" s="27">
        <f t="shared" si="419"/>
        <v>0</v>
      </c>
      <c r="AY562" s="27">
        <f t="shared" si="419"/>
        <v>0</v>
      </c>
      <c r="AZ562" s="27">
        <f t="shared" si="419"/>
        <v>0</v>
      </c>
      <c r="BA562" s="27">
        <f t="shared" si="419"/>
        <v>0</v>
      </c>
      <c r="BB562" s="27">
        <f t="shared" si="419"/>
        <v>0</v>
      </c>
      <c r="BC562" s="27">
        <f t="shared" si="419"/>
        <v>0</v>
      </c>
      <c r="BD562" s="27">
        <f t="shared" si="419"/>
        <v>0</v>
      </c>
      <c r="BE562" s="27">
        <f t="shared" si="419"/>
        <v>0</v>
      </c>
      <c r="BF562" s="27">
        <f t="shared" si="419"/>
        <v>0</v>
      </c>
      <c r="BG562" s="27">
        <f t="shared" si="419"/>
        <v>0</v>
      </c>
      <c r="BH562" s="27">
        <f t="shared" si="419"/>
        <v>0</v>
      </c>
      <c r="BI562" s="27">
        <f t="shared" si="419"/>
        <v>0</v>
      </c>
      <c r="BJ562" s="27">
        <f t="shared" si="419"/>
        <v>0</v>
      </c>
      <c r="BK562" s="27">
        <f t="shared" si="419"/>
        <v>0</v>
      </c>
      <c r="BL562" s="27">
        <f t="shared" si="419"/>
        <v>0</v>
      </c>
      <c r="BM562" s="27">
        <f t="shared" si="419"/>
        <v>0</v>
      </c>
    </row>
    <row r="563" spans="2:65" x14ac:dyDescent="0.25">
      <c r="B563" t="str">
        <f>+B556</f>
        <v>ALTRE IMM.NI IMMATERIALI</v>
      </c>
      <c r="C563" s="58"/>
      <c r="F563" s="27"/>
      <c r="G563" s="27"/>
      <c r="H563" s="27"/>
      <c r="I563" s="27"/>
      <c r="J563" s="27"/>
      <c r="K563" s="27"/>
      <c r="L563" s="27"/>
      <c r="M563" s="27"/>
      <c r="N563" s="27"/>
      <c r="O563" s="27"/>
      <c r="P563" s="27"/>
      <c r="Q563" s="27"/>
      <c r="R563" s="27"/>
      <c r="S563" s="27"/>
      <c r="T563" s="27"/>
      <c r="U563" s="27"/>
      <c r="V563" s="27"/>
      <c r="W563" s="27"/>
      <c r="X563" s="27"/>
      <c r="Y563" s="27"/>
      <c r="Z563" s="27"/>
      <c r="AA563" s="27"/>
      <c r="AB563" s="27"/>
      <c r="AC563" s="27"/>
      <c r="AD563" s="27"/>
      <c r="AE563" s="27"/>
      <c r="AF563" s="27"/>
      <c r="AG563" s="27"/>
      <c r="AH563" s="27"/>
      <c r="AI563" s="27"/>
      <c r="AJ563" s="27"/>
      <c r="AK563" s="27"/>
      <c r="AL563" s="27"/>
      <c r="AM563" s="27"/>
      <c r="AN563" s="27">
        <f t="shared" si="419"/>
        <v>0</v>
      </c>
      <c r="AO563" s="27">
        <f t="shared" si="419"/>
        <v>0</v>
      </c>
      <c r="AP563" s="27">
        <f t="shared" si="419"/>
        <v>0</v>
      </c>
      <c r="AQ563" s="27">
        <f t="shared" si="419"/>
        <v>0</v>
      </c>
      <c r="AR563" s="27">
        <f t="shared" si="419"/>
        <v>0</v>
      </c>
      <c r="AS563" s="27">
        <f t="shared" si="419"/>
        <v>0</v>
      </c>
      <c r="AT563" s="27">
        <f t="shared" si="419"/>
        <v>0</v>
      </c>
      <c r="AU563" s="27">
        <f t="shared" si="419"/>
        <v>0</v>
      </c>
      <c r="AV563" s="27">
        <f t="shared" si="419"/>
        <v>0</v>
      </c>
      <c r="AW563" s="27">
        <f t="shared" si="419"/>
        <v>0</v>
      </c>
      <c r="AX563" s="27">
        <f t="shared" si="419"/>
        <v>0</v>
      </c>
      <c r="AY563" s="27">
        <f t="shared" si="419"/>
        <v>0</v>
      </c>
      <c r="AZ563" s="27">
        <f t="shared" si="419"/>
        <v>0</v>
      </c>
      <c r="BA563" s="27">
        <f t="shared" si="419"/>
        <v>0</v>
      </c>
      <c r="BB563" s="27">
        <f t="shared" si="419"/>
        <v>0</v>
      </c>
      <c r="BC563" s="27">
        <f t="shared" si="419"/>
        <v>0</v>
      </c>
      <c r="BD563" s="27">
        <f t="shared" si="419"/>
        <v>0</v>
      </c>
      <c r="BE563" s="27">
        <f t="shared" si="419"/>
        <v>0</v>
      </c>
      <c r="BF563" s="27">
        <f t="shared" si="419"/>
        <v>0</v>
      </c>
      <c r="BG563" s="27">
        <f t="shared" si="419"/>
        <v>0</v>
      </c>
      <c r="BH563" s="27">
        <f t="shared" si="419"/>
        <v>0</v>
      </c>
      <c r="BI563" s="27">
        <f t="shared" si="419"/>
        <v>0</v>
      </c>
      <c r="BJ563" s="27">
        <f t="shared" si="419"/>
        <v>0</v>
      </c>
      <c r="BK563" s="27">
        <f t="shared" si="419"/>
        <v>0</v>
      </c>
      <c r="BL563" s="27">
        <f t="shared" si="419"/>
        <v>0</v>
      </c>
      <c r="BM563" s="27">
        <f t="shared" si="419"/>
        <v>0</v>
      </c>
    </row>
    <row r="565" spans="2:65" ht="30" x14ac:dyDescent="0.25">
      <c r="C565" s="57" t="s">
        <v>159</v>
      </c>
      <c r="F565" s="57" t="s">
        <v>160</v>
      </c>
      <c r="G565" s="57" t="s">
        <v>160</v>
      </c>
      <c r="H565" s="57" t="s">
        <v>160</v>
      </c>
      <c r="I565" s="57" t="s">
        <v>160</v>
      </c>
      <c r="J565" s="57" t="s">
        <v>160</v>
      </c>
      <c r="K565" s="57" t="s">
        <v>160</v>
      </c>
      <c r="L565" s="57" t="s">
        <v>160</v>
      </c>
      <c r="M565" s="57" t="s">
        <v>160</v>
      </c>
      <c r="N565" s="57" t="s">
        <v>160</v>
      </c>
      <c r="O565" s="57" t="s">
        <v>160</v>
      </c>
      <c r="P565" s="57" t="s">
        <v>160</v>
      </c>
      <c r="Q565" s="57" t="s">
        <v>160</v>
      </c>
      <c r="R565" s="57" t="s">
        <v>160</v>
      </c>
      <c r="S565" s="57" t="s">
        <v>160</v>
      </c>
      <c r="T565" s="57" t="s">
        <v>160</v>
      </c>
      <c r="U565" s="57" t="s">
        <v>160</v>
      </c>
      <c r="V565" s="57" t="s">
        <v>160</v>
      </c>
      <c r="W565" s="57" t="s">
        <v>160</v>
      </c>
      <c r="X565" s="57" t="s">
        <v>160</v>
      </c>
      <c r="Y565" s="57" t="s">
        <v>160</v>
      </c>
      <c r="Z565" s="57" t="s">
        <v>160</v>
      </c>
      <c r="AA565" s="57" t="s">
        <v>160</v>
      </c>
      <c r="AB565" s="57" t="s">
        <v>160</v>
      </c>
      <c r="AC565" s="57" t="s">
        <v>160</v>
      </c>
      <c r="AD565" s="57" t="s">
        <v>160</v>
      </c>
      <c r="AE565" s="57" t="s">
        <v>160</v>
      </c>
      <c r="AF565" s="57" t="s">
        <v>160</v>
      </c>
      <c r="AG565" s="57" t="s">
        <v>160</v>
      </c>
      <c r="AH565" s="57" t="s">
        <v>160</v>
      </c>
      <c r="AI565" s="57" t="s">
        <v>160</v>
      </c>
      <c r="AJ565" s="57" t="s">
        <v>160</v>
      </c>
      <c r="AK565" s="57" t="s">
        <v>160</v>
      </c>
      <c r="AL565" s="57" t="s">
        <v>160</v>
      </c>
      <c r="AM565" s="57" t="s">
        <v>160</v>
      </c>
      <c r="AN565" s="57" t="s">
        <v>160</v>
      </c>
      <c r="AO565" s="57" t="s">
        <v>160</v>
      </c>
      <c r="AP565" s="57" t="s">
        <v>160</v>
      </c>
      <c r="AQ565" s="57" t="s">
        <v>160</v>
      </c>
      <c r="AR565" s="57" t="s">
        <v>160</v>
      </c>
      <c r="AS565" s="57" t="s">
        <v>160</v>
      </c>
      <c r="AT565" s="57" t="s">
        <v>160</v>
      </c>
      <c r="AU565" s="57" t="s">
        <v>160</v>
      </c>
      <c r="AV565" s="57" t="s">
        <v>160</v>
      </c>
      <c r="AW565" s="57" t="s">
        <v>160</v>
      </c>
      <c r="AX565" s="57" t="s">
        <v>160</v>
      </c>
      <c r="AY565" s="57" t="s">
        <v>160</v>
      </c>
      <c r="AZ565" s="57" t="s">
        <v>160</v>
      </c>
      <c r="BA565" s="57" t="s">
        <v>160</v>
      </c>
      <c r="BB565" s="57" t="s">
        <v>160</v>
      </c>
      <c r="BC565" s="57" t="s">
        <v>160</v>
      </c>
      <c r="BD565" s="57" t="s">
        <v>160</v>
      </c>
      <c r="BE565" s="57" t="s">
        <v>160</v>
      </c>
      <c r="BF565" s="57" t="s">
        <v>160</v>
      </c>
      <c r="BG565" s="57" t="s">
        <v>160</v>
      </c>
      <c r="BH565" s="57" t="s">
        <v>160</v>
      </c>
      <c r="BI565" s="57" t="s">
        <v>160</v>
      </c>
      <c r="BJ565" s="57" t="s">
        <v>160</v>
      </c>
      <c r="BK565" s="57" t="s">
        <v>160</v>
      </c>
      <c r="BL565" s="57" t="s">
        <v>160</v>
      </c>
      <c r="BM565" s="57" t="s">
        <v>160</v>
      </c>
    </row>
    <row r="566" spans="2:65" x14ac:dyDescent="0.25">
      <c r="B566" t="str">
        <f>+B551</f>
        <v>FABBRICATI</v>
      </c>
      <c r="C566" s="58">
        <f>+C551</f>
        <v>0.25</v>
      </c>
      <c r="F566" s="27"/>
      <c r="G566" s="27"/>
      <c r="H566" s="27"/>
      <c r="I566" s="27"/>
      <c r="J566" s="27"/>
      <c r="K566" s="27"/>
      <c r="L566" s="27"/>
      <c r="M566" s="27"/>
      <c r="N566" s="27"/>
      <c r="O566" s="27"/>
      <c r="P566" s="27"/>
      <c r="Q566" s="27"/>
      <c r="R566" s="27"/>
      <c r="S566" s="27"/>
      <c r="T566" s="27"/>
      <c r="U566" s="27"/>
      <c r="V566" s="27"/>
      <c r="W566" s="27"/>
      <c r="X566" s="27"/>
      <c r="Y566" s="27"/>
      <c r="Z566" s="27"/>
      <c r="AA566" s="27"/>
      <c r="AB566" s="27"/>
      <c r="AC566" s="27"/>
      <c r="AD566" s="27"/>
      <c r="AE566" s="27"/>
      <c r="AF566" s="27"/>
      <c r="AG566" s="27"/>
      <c r="AH566" s="27"/>
      <c r="AI566" s="27"/>
      <c r="AJ566" s="27"/>
      <c r="AK566" s="27"/>
      <c r="AL566" s="27"/>
      <c r="AM566" s="27"/>
      <c r="AN566" s="27"/>
      <c r="AO566" s="27">
        <f>+IF(AN573=$AO$5,0,1)*(SUM($AO$5)*$C566)/12</f>
        <v>0</v>
      </c>
      <c r="AP566" s="27">
        <f t="shared" ref="AP566:BM566" si="421">+IF(AO573=$AO$5,0,1)*(SUM($AO$5)*$C566)/12</f>
        <v>0</v>
      </c>
      <c r="AQ566" s="27">
        <f t="shared" si="421"/>
        <v>0</v>
      </c>
      <c r="AR566" s="27">
        <f t="shared" si="421"/>
        <v>0</v>
      </c>
      <c r="AS566" s="27">
        <f t="shared" si="421"/>
        <v>0</v>
      </c>
      <c r="AT566" s="27">
        <f t="shared" si="421"/>
        <v>0</v>
      </c>
      <c r="AU566" s="27">
        <f t="shared" si="421"/>
        <v>0</v>
      </c>
      <c r="AV566" s="27">
        <f t="shared" si="421"/>
        <v>0</v>
      </c>
      <c r="AW566" s="27">
        <f t="shared" si="421"/>
        <v>0</v>
      </c>
      <c r="AX566" s="27">
        <f t="shared" si="421"/>
        <v>0</v>
      </c>
      <c r="AY566" s="27">
        <f t="shared" si="421"/>
        <v>0</v>
      </c>
      <c r="AZ566" s="27">
        <f t="shared" si="421"/>
        <v>0</v>
      </c>
      <c r="BA566" s="27">
        <f t="shared" si="421"/>
        <v>0</v>
      </c>
      <c r="BB566" s="27">
        <f t="shared" si="421"/>
        <v>0</v>
      </c>
      <c r="BC566" s="27">
        <f t="shared" si="421"/>
        <v>0</v>
      </c>
      <c r="BD566" s="27">
        <f t="shared" si="421"/>
        <v>0</v>
      </c>
      <c r="BE566" s="27">
        <f t="shared" si="421"/>
        <v>0</v>
      </c>
      <c r="BF566" s="27">
        <f t="shared" si="421"/>
        <v>0</v>
      </c>
      <c r="BG566" s="27">
        <f t="shared" si="421"/>
        <v>0</v>
      </c>
      <c r="BH566" s="27">
        <f t="shared" si="421"/>
        <v>0</v>
      </c>
      <c r="BI566" s="27">
        <f t="shared" si="421"/>
        <v>0</v>
      </c>
      <c r="BJ566" s="27">
        <f t="shared" si="421"/>
        <v>0</v>
      </c>
      <c r="BK566" s="27">
        <f t="shared" si="421"/>
        <v>0</v>
      </c>
      <c r="BL566" s="27">
        <f t="shared" si="421"/>
        <v>0</v>
      </c>
      <c r="BM566" s="27">
        <f t="shared" si="421"/>
        <v>0</v>
      </c>
    </row>
    <row r="567" spans="2:65" x14ac:dyDescent="0.25">
      <c r="B567" t="str">
        <f t="shared" ref="B567:C571" si="422">+B552</f>
        <v>IMPIANTI E MACCHINARI</v>
      </c>
      <c r="C567" s="58">
        <f t="shared" si="422"/>
        <v>0.1</v>
      </c>
      <c r="F567" s="27"/>
      <c r="G567" s="27"/>
      <c r="H567" s="27"/>
      <c r="I567" s="27"/>
      <c r="J567" s="27"/>
      <c r="K567" s="27"/>
      <c r="L567" s="27"/>
      <c r="M567" s="27"/>
      <c r="N567" s="27"/>
      <c r="O567" s="27"/>
      <c r="P567" s="27"/>
      <c r="Q567" s="27"/>
      <c r="R567" s="27"/>
      <c r="S567" s="27"/>
      <c r="T567" s="27"/>
      <c r="U567" s="27"/>
      <c r="V567" s="27"/>
      <c r="W567" s="27"/>
      <c r="X567" s="27"/>
      <c r="Y567" s="27"/>
      <c r="Z567" s="27"/>
      <c r="AA567" s="27"/>
      <c r="AB567" s="27"/>
      <c r="AC567" s="27"/>
      <c r="AD567" s="27"/>
      <c r="AE567" s="27"/>
      <c r="AF567" s="27"/>
      <c r="AG567" s="27"/>
      <c r="AH567" s="27"/>
      <c r="AI567" s="27"/>
      <c r="AJ567" s="27"/>
      <c r="AK567" s="27"/>
      <c r="AL567" s="27"/>
      <c r="AM567" s="27"/>
      <c r="AN567" s="27"/>
      <c r="AO567" s="27">
        <f>+IF(AN574=$AO$6,0,1)*(SUM($AO$6)*$C567)/12</f>
        <v>0</v>
      </c>
      <c r="AP567" s="27">
        <f t="shared" ref="AP567:BM567" si="423">+IF(AO574=$AO$6,0,1)*(SUM($AO$6)*$C567)/12</f>
        <v>0</v>
      </c>
      <c r="AQ567" s="27">
        <f t="shared" si="423"/>
        <v>0</v>
      </c>
      <c r="AR567" s="27">
        <f t="shared" si="423"/>
        <v>0</v>
      </c>
      <c r="AS567" s="27">
        <f t="shared" si="423"/>
        <v>0</v>
      </c>
      <c r="AT567" s="27">
        <f t="shared" si="423"/>
        <v>0</v>
      </c>
      <c r="AU567" s="27">
        <f t="shared" si="423"/>
        <v>0</v>
      </c>
      <c r="AV567" s="27">
        <f t="shared" si="423"/>
        <v>0</v>
      </c>
      <c r="AW567" s="27">
        <f t="shared" si="423"/>
        <v>0</v>
      </c>
      <c r="AX567" s="27">
        <f t="shared" si="423"/>
        <v>0</v>
      </c>
      <c r="AY567" s="27">
        <f t="shared" si="423"/>
        <v>0</v>
      </c>
      <c r="AZ567" s="27">
        <f t="shared" si="423"/>
        <v>0</v>
      </c>
      <c r="BA567" s="27">
        <f t="shared" si="423"/>
        <v>0</v>
      </c>
      <c r="BB567" s="27">
        <f t="shared" si="423"/>
        <v>0</v>
      </c>
      <c r="BC567" s="27">
        <f t="shared" si="423"/>
        <v>0</v>
      </c>
      <c r="BD567" s="27">
        <f t="shared" si="423"/>
        <v>0</v>
      </c>
      <c r="BE567" s="27">
        <f t="shared" si="423"/>
        <v>0</v>
      </c>
      <c r="BF567" s="27">
        <f t="shared" si="423"/>
        <v>0</v>
      </c>
      <c r="BG567" s="27">
        <f t="shared" si="423"/>
        <v>0</v>
      </c>
      <c r="BH567" s="27">
        <f t="shared" si="423"/>
        <v>0</v>
      </c>
      <c r="BI567" s="27">
        <f t="shared" si="423"/>
        <v>0</v>
      </c>
      <c r="BJ567" s="27">
        <f t="shared" si="423"/>
        <v>0</v>
      </c>
      <c r="BK567" s="27">
        <f t="shared" si="423"/>
        <v>0</v>
      </c>
      <c r="BL567" s="27">
        <f t="shared" si="423"/>
        <v>0</v>
      </c>
      <c r="BM567" s="27">
        <f t="shared" si="423"/>
        <v>0</v>
      </c>
    </row>
    <row r="568" spans="2:65" x14ac:dyDescent="0.25">
      <c r="B568" t="str">
        <f t="shared" si="422"/>
        <v>ATTREZZATURE IND.LI E COMM.LI</v>
      </c>
      <c r="C568" s="58">
        <f t="shared" si="422"/>
        <v>0.2</v>
      </c>
      <c r="F568" s="27"/>
      <c r="G568" s="27"/>
      <c r="H568" s="27"/>
      <c r="I568" s="27"/>
      <c r="J568" s="27"/>
      <c r="K568" s="27"/>
      <c r="L568" s="27"/>
      <c r="M568" s="27"/>
      <c r="N568" s="27"/>
      <c r="O568" s="27"/>
      <c r="P568" s="27"/>
      <c r="Q568" s="27"/>
      <c r="R568" s="27"/>
      <c r="S568" s="27"/>
      <c r="T568" s="27"/>
      <c r="U568" s="27"/>
      <c r="V568" s="27"/>
      <c r="W568" s="27"/>
      <c r="X568" s="27"/>
      <c r="Y568" s="27"/>
      <c r="Z568" s="27"/>
      <c r="AA568" s="27"/>
      <c r="AB568" s="27"/>
      <c r="AC568" s="27"/>
      <c r="AD568" s="27"/>
      <c r="AE568" s="27"/>
      <c r="AF568" s="27"/>
      <c r="AG568" s="27"/>
      <c r="AH568" s="27"/>
      <c r="AI568" s="27"/>
      <c r="AJ568" s="27"/>
      <c r="AK568" s="27"/>
      <c r="AL568" s="27"/>
      <c r="AM568" s="27"/>
      <c r="AN568" s="27"/>
      <c r="AO568" s="27">
        <f>+IF(AN575=$AO$7,0,1)*(SUM($AO$7)*$C568)/12</f>
        <v>0</v>
      </c>
      <c r="AP568" s="27">
        <f t="shared" ref="AP568:BM568" si="424">+IF(AO575=$AO$7,0,1)*(SUM($AO$7)*$C568)/12</f>
        <v>0</v>
      </c>
      <c r="AQ568" s="27">
        <f t="shared" si="424"/>
        <v>0</v>
      </c>
      <c r="AR568" s="27">
        <f t="shared" si="424"/>
        <v>0</v>
      </c>
      <c r="AS568" s="27">
        <f t="shared" si="424"/>
        <v>0</v>
      </c>
      <c r="AT568" s="27">
        <f t="shared" si="424"/>
        <v>0</v>
      </c>
      <c r="AU568" s="27">
        <f t="shared" si="424"/>
        <v>0</v>
      </c>
      <c r="AV568" s="27">
        <f t="shared" si="424"/>
        <v>0</v>
      </c>
      <c r="AW568" s="27">
        <f t="shared" si="424"/>
        <v>0</v>
      </c>
      <c r="AX568" s="27">
        <f t="shared" si="424"/>
        <v>0</v>
      </c>
      <c r="AY568" s="27">
        <f t="shared" si="424"/>
        <v>0</v>
      </c>
      <c r="AZ568" s="27">
        <f t="shared" si="424"/>
        <v>0</v>
      </c>
      <c r="BA568" s="27">
        <f t="shared" si="424"/>
        <v>0</v>
      </c>
      <c r="BB568" s="27">
        <f t="shared" si="424"/>
        <v>0</v>
      </c>
      <c r="BC568" s="27">
        <f t="shared" si="424"/>
        <v>0</v>
      </c>
      <c r="BD568" s="27">
        <f t="shared" si="424"/>
        <v>0</v>
      </c>
      <c r="BE568" s="27">
        <f t="shared" si="424"/>
        <v>0</v>
      </c>
      <c r="BF568" s="27">
        <f t="shared" si="424"/>
        <v>0</v>
      </c>
      <c r="BG568" s="27">
        <f t="shared" si="424"/>
        <v>0</v>
      </c>
      <c r="BH568" s="27">
        <f t="shared" si="424"/>
        <v>0</v>
      </c>
      <c r="BI568" s="27">
        <f t="shared" si="424"/>
        <v>0</v>
      </c>
      <c r="BJ568" s="27">
        <f t="shared" si="424"/>
        <v>0</v>
      </c>
      <c r="BK568" s="27">
        <f t="shared" si="424"/>
        <v>0</v>
      </c>
      <c r="BL568" s="27">
        <f t="shared" si="424"/>
        <v>0</v>
      </c>
      <c r="BM568" s="27">
        <f t="shared" si="424"/>
        <v>0</v>
      </c>
    </row>
    <row r="569" spans="2:65" x14ac:dyDescent="0.25">
      <c r="B569" t="str">
        <f t="shared" si="422"/>
        <v>COSTI D'IMPIANTO E AMPLIAMENTO</v>
      </c>
      <c r="C569" s="58">
        <f t="shared" si="422"/>
        <v>0.5</v>
      </c>
      <c r="F569" s="27"/>
      <c r="G569" s="27"/>
      <c r="H569" s="27"/>
      <c r="I569" s="27"/>
      <c r="J569" s="27"/>
      <c r="K569" s="27"/>
      <c r="L569" s="27"/>
      <c r="M569" s="27"/>
      <c r="N569" s="27"/>
      <c r="O569" s="27"/>
      <c r="P569" s="27"/>
      <c r="Q569" s="27"/>
      <c r="R569" s="27"/>
      <c r="S569" s="27"/>
      <c r="T569" s="27"/>
      <c r="U569" s="27"/>
      <c r="V569" s="27"/>
      <c r="W569" s="27"/>
      <c r="X569" s="27"/>
      <c r="Y569" s="27"/>
      <c r="Z569" s="27"/>
      <c r="AA569" s="27"/>
      <c r="AB569" s="27"/>
      <c r="AC569" s="27"/>
      <c r="AD569" s="27"/>
      <c r="AE569" s="27"/>
      <c r="AF569" s="27"/>
      <c r="AG569" s="27"/>
      <c r="AH569" s="27"/>
      <c r="AI569" s="27"/>
      <c r="AJ569" s="27"/>
      <c r="AK569" s="27"/>
      <c r="AL569" s="27"/>
      <c r="AM569" s="27"/>
      <c r="AN569" s="27"/>
      <c r="AO569" s="27">
        <f>+IF(AN576=$AO$8,0,1)*(SUM($AO$8)*$C569)/12</f>
        <v>0</v>
      </c>
      <c r="AP569" s="27">
        <f t="shared" ref="AP569:BM569" si="425">+IF(AO576=$AO$8,0,1)*(SUM($AO$8)*$C569)/12</f>
        <v>0</v>
      </c>
      <c r="AQ569" s="27">
        <f t="shared" si="425"/>
        <v>0</v>
      </c>
      <c r="AR569" s="27">
        <f t="shared" si="425"/>
        <v>0</v>
      </c>
      <c r="AS569" s="27">
        <f t="shared" si="425"/>
        <v>0</v>
      </c>
      <c r="AT569" s="27">
        <f t="shared" si="425"/>
        <v>0</v>
      </c>
      <c r="AU569" s="27">
        <f t="shared" si="425"/>
        <v>0</v>
      </c>
      <c r="AV569" s="27">
        <f t="shared" si="425"/>
        <v>0</v>
      </c>
      <c r="AW569" s="27">
        <f t="shared" si="425"/>
        <v>0</v>
      </c>
      <c r="AX569" s="27">
        <f t="shared" si="425"/>
        <v>0</v>
      </c>
      <c r="AY569" s="27">
        <f t="shared" si="425"/>
        <v>0</v>
      </c>
      <c r="AZ569" s="27">
        <f t="shared" si="425"/>
        <v>0</v>
      </c>
      <c r="BA569" s="27">
        <f t="shared" si="425"/>
        <v>0</v>
      </c>
      <c r="BB569" s="27">
        <f t="shared" si="425"/>
        <v>0</v>
      </c>
      <c r="BC569" s="27">
        <f t="shared" si="425"/>
        <v>0</v>
      </c>
      <c r="BD569" s="27">
        <f t="shared" si="425"/>
        <v>0</v>
      </c>
      <c r="BE569" s="27">
        <f t="shared" si="425"/>
        <v>0</v>
      </c>
      <c r="BF569" s="27">
        <f t="shared" si="425"/>
        <v>0</v>
      </c>
      <c r="BG569" s="27">
        <f t="shared" si="425"/>
        <v>0</v>
      </c>
      <c r="BH569" s="27">
        <f t="shared" si="425"/>
        <v>0</v>
      </c>
      <c r="BI569" s="27">
        <f t="shared" si="425"/>
        <v>0</v>
      </c>
      <c r="BJ569" s="27">
        <f t="shared" si="425"/>
        <v>0</v>
      </c>
      <c r="BK569" s="27">
        <f t="shared" si="425"/>
        <v>0</v>
      </c>
      <c r="BL569" s="27">
        <f t="shared" si="425"/>
        <v>0</v>
      </c>
      <c r="BM569" s="27">
        <f t="shared" si="425"/>
        <v>0</v>
      </c>
    </row>
    <row r="570" spans="2:65" x14ac:dyDescent="0.25">
      <c r="B570" t="str">
        <f t="shared" si="422"/>
        <v>FEE D'INGRESSO</v>
      </c>
      <c r="C570" s="58">
        <f t="shared" si="422"/>
        <v>0.2</v>
      </c>
      <c r="F570" s="27"/>
      <c r="G570" s="27"/>
      <c r="H570" s="27"/>
      <c r="I570" s="27"/>
      <c r="J570" s="27"/>
      <c r="K570" s="27"/>
      <c r="L570" s="27"/>
      <c r="M570" s="27"/>
      <c r="N570" s="27"/>
      <c r="O570" s="27"/>
      <c r="P570" s="27"/>
      <c r="Q570" s="27"/>
      <c r="R570" s="27"/>
      <c r="S570" s="27"/>
      <c r="T570" s="27"/>
      <c r="U570" s="27"/>
      <c r="V570" s="27"/>
      <c r="W570" s="27"/>
      <c r="X570" s="27"/>
      <c r="Y570" s="27"/>
      <c r="Z570" s="27"/>
      <c r="AA570" s="27"/>
      <c r="AB570" s="27"/>
      <c r="AC570" s="27"/>
      <c r="AD570" s="27"/>
      <c r="AE570" s="27"/>
      <c r="AF570" s="27"/>
      <c r="AG570" s="27"/>
      <c r="AH570" s="27"/>
      <c r="AI570" s="27"/>
      <c r="AJ570" s="27"/>
      <c r="AK570" s="27"/>
      <c r="AL570" s="27"/>
      <c r="AM570" s="27"/>
      <c r="AN570" s="27"/>
      <c r="AO570" s="27">
        <f>+IF(AN577=$AO$9,0,1)*(SUM($AO$9)*$C570)/12</f>
        <v>0</v>
      </c>
      <c r="AP570" s="27">
        <f t="shared" ref="AP570:BM570" si="426">+IF(AO577=$AO$9,0,1)*(SUM($AO$9)*$C570)/12</f>
        <v>0</v>
      </c>
      <c r="AQ570" s="27">
        <f t="shared" si="426"/>
        <v>0</v>
      </c>
      <c r="AR570" s="27">
        <f t="shared" si="426"/>
        <v>0</v>
      </c>
      <c r="AS570" s="27">
        <f t="shared" si="426"/>
        <v>0</v>
      </c>
      <c r="AT570" s="27">
        <f t="shared" si="426"/>
        <v>0</v>
      </c>
      <c r="AU570" s="27">
        <f t="shared" si="426"/>
        <v>0</v>
      </c>
      <c r="AV570" s="27">
        <f t="shared" si="426"/>
        <v>0</v>
      </c>
      <c r="AW570" s="27">
        <f t="shared" si="426"/>
        <v>0</v>
      </c>
      <c r="AX570" s="27">
        <f t="shared" si="426"/>
        <v>0</v>
      </c>
      <c r="AY570" s="27">
        <f t="shared" si="426"/>
        <v>0</v>
      </c>
      <c r="AZ570" s="27">
        <f t="shared" si="426"/>
        <v>0</v>
      </c>
      <c r="BA570" s="27">
        <f t="shared" si="426"/>
        <v>0</v>
      </c>
      <c r="BB570" s="27">
        <f t="shared" si="426"/>
        <v>0</v>
      </c>
      <c r="BC570" s="27">
        <f t="shared" si="426"/>
        <v>0</v>
      </c>
      <c r="BD570" s="27">
        <f t="shared" si="426"/>
        <v>0</v>
      </c>
      <c r="BE570" s="27">
        <f t="shared" si="426"/>
        <v>0</v>
      </c>
      <c r="BF570" s="27">
        <f t="shared" si="426"/>
        <v>0</v>
      </c>
      <c r="BG570" s="27">
        <f t="shared" si="426"/>
        <v>0</v>
      </c>
      <c r="BH570" s="27">
        <f t="shared" si="426"/>
        <v>0</v>
      </c>
      <c r="BI570" s="27">
        <f t="shared" si="426"/>
        <v>0</v>
      </c>
      <c r="BJ570" s="27">
        <f t="shared" si="426"/>
        <v>0</v>
      </c>
      <c r="BK570" s="27">
        <f t="shared" si="426"/>
        <v>0</v>
      </c>
      <c r="BL570" s="27">
        <f t="shared" si="426"/>
        <v>0</v>
      </c>
      <c r="BM570" s="27">
        <f t="shared" si="426"/>
        <v>0</v>
      </c>
    </row>
    <row r="571" spans="2:65" x14ac:dyDescent="0.25">
      <c r="B571" t="str">
        <f t="shared" si="422"/>
        <v>ALTRE IMM.NI IMMATERIALI</v>
      </c>
      <c r="C571" s="58">
        <f t="shared" si="422"/>
        <v>0.25</v>
      </c>
      <c r="F571" s="27"/>
      <c r="G571" s="27"/>
      <c r="H571" s="27"/>
      <c r="I571" s="27"/>
      <c r="J571" s="27"/>
      <c r="K571" s="27"/>
      <c r="L571" s="27"/>
      <c r="M571" s="27"/>
      <c r="N571" s="27"/>
      <c r="O571" s="27"/>
      <c r="P571" s="27"/>
      <c r="Q571" s="27"/>
      <c r="R571" s="27"/>
      <c r="S571" s="27"/>
      <c r="T571" s="27"/>
      <c r="U571" s="27"/>
      <c r="V571" s="27"/>
      <c r="W571" s="27"/>
      <c r="X571" s="27"/>
      <c r="Y571" s="27"/>
      <c r="Z571" s="27"/>
      <c r="AA571" s="27"/>
      <c r="AB571" s="27"/>
      <c r="AC571" s="27"/>
      <c r="AD571" s="27"/>
      <c r="AE571" s="27"/>
      <c r="AF571" s="27"/>
      <c r="AG571" s="27"/>
      <c r="AH571" s="27"/>
      <c r="AI571" s="27"/>
      <c r="AJ571" s="27"/>
      <c r="AK571" s="27"/>
      <c r="AL571" s="27"/>
      <c r="AM571" s="27"/>
      <c r="AN571" s="27"/>
      <c r="AO571" s="27">
        <f>+IF(AN578=$AO$10,0,1)*(SUM($AO$10)*$C571)/12</f>
        <v>0</v>
      </c>
      <c r="AP571" s="27">
        <f t="shared" ref="AP571:BM571" si="427">+IF(AO578=$AO$10,0,1)*(SUM($AO$10)*$C571)/12</f>
        <v>0</v>
      </c>
      <c r="AQ571" s="27">
        <f t="shared" si="427"/>
        <v>0</v>
      </c>
      <c r="AR571" s="27">
        <f t="shared" si="427"/>
        <v>0</v>
      </c>
      <c r="AS571" s="27">
        <f t="shared" si="427"/>
        <v>0</v>
      </c>
      <c r="AT571" s="27">
        <f t="shared" si="427"/>
        <v>0</v>
      </c>
      <c r="AU571" s="27">
        <f t="shared" si="427"/>
        <v>0</v>
      </c>
      <c r="AV571" s="27">
        <f t="shared" si="427"/>
        <v>0</v>
      </c>
      <c r="AW571" s="27">
        <f t="shared" si="427"/>
        <v>0</v>
      </c>
      <c r="AX571" s="27">
        <f t="shared" si="427"/>
        <v>0</v>
      </c>
      <c r="AY571" s="27">
        <f t="shared" si="427"/>
        <v>0</v>
      </c>
      <c r="AZ571" s="27">
        <f t="shared" si="427"/>
        <v>0</v>
      </c>
      <c r="BA571" s="27">
        <f t="shared" si="427"/>
        <v>0</v>
      </c>
      <c r="BB571" s="27">
        <f t="shared" si="427"/>
        <v>0</v>
      </c>
      <c r="BC571" s="27">
        <f t="shared" si="427"/>
        <v>0</v>
      </c>
      <c r="BD571" s="27">
        <f t="shared" si="427"/>
        <v>0</v>
      </c>
      <c r="BE571" s="27">
        <f t="shared" si="427"/>
        <v>0</v>
      </c>
      <c r="BF571" s="27">
        <f t="shared" si="427"/>
        <v>0</v>
      </c>
      <c r="BG571" s="27">
        <f t="shared" si="427"/>
        <v>0</v>
      </c>
      <c r="BH571" s="27">
        <f t="shared" si="427"/>
        <v>0</v>
      </c>
      <c r="BI571" s="27">
        <f t="shared" si="427"/>
        <v>0</v>
      </c>
      <c r="BJ571" s="27">
        <f t="shared" si="427"/>
        <v>0</v>
      </c>
      <c r="BK571" s="27">
        <f t="shared" si="427"/>
        <v>0</v>
      </c>
      <c r="BL571" s="27">
        <f t="shared" si="427"/>
        <v>0</v>
      </c>
      <c r="BM571" s="27">
        <f t="shared" si="427"/>
        <v>0</v>
      </c>
    </row>
    <row r="572" spans="2:65" ht="30" x14ac:dyDescent="0.25">
      <c r="C572" s="57"/>
      <c r="F572" s="57" t="s">
        <v>161</v>
      </c>
      <c r="G572" s="57" t="s">
        <v>161</v>
      </c>
      <c r="H572" s="57" t="s">
        <v>161</v>
      </c>
      <c r="I572" s="57" t="s">
        <v>161</v>
      </c>
      <c r="J572" s="57" t="s">
        <v>161</v>
      </c>
      <c r="K572" s="57" t="s">
        <v>161</v>
      </c>
      <c r="L572" s="57" t="s">
        <v>161</v>
      </c>
      <c r="M572" s="57" t="s">
        <v>161</v>
      </c>
      <c r="N572" s="57" t="s">
        <v>161</v>
      </c>
      <c r="O572" s="57" t="s">
        <v>161</v>
      </c>
      <c r="P572" s="57" t="s">
        <v>161</v>
      </c>
      <c r="Q572" s="57" t="s">
        <v>161</v>
      </c>
      <c r="R572" s="57" t="s">
        <v>161</v>
      </c>
      <c r="S572" s="57" t="s">
        <v>161</v>
      </c>
      <c r="T572" s="57" t="s">
        <v>161</v>
      </c>
      <c r="U572" s="57" t="s">
        <v>161</v>
      </c>
      <c r="V572" s="57" t="s">
        <v>161</v>
      </c>
      <c r="W572" s="57" t="s">
        <v>161</v>
      </c>
      <c r="X572" s="57" t="s">
        <v>161</v>
      </c>
      <c r="Y572" s="57" t="s">
        <v>161</v>
      </c>
      <c r="Z572" s="57" t="s">
        <v>161</v>
      </c>
      <c r="AA572" s="57" t="s">
        <v>161</v>
      </c>
      <c r="AB572" s="57" t="s">
        <v>161</v>
      </c>
      <c r="AC572" s="57" t="s">
        <v>161</v>
      </c>
      <c r="AD572" s="57" t="s">
        <v>161</v>
      </c>
      <c r="AE572" s="57" t="s">
        <v>161</v>
      </c>
      <c r="AF572" s="57" t="s">
        <v>161</v>
      </c>
      <c r="AG572" s="57" t="s">
        <v>161</v>
      </c>
      <c r="AH572" s="57" t="s">
        <v>161</v>
      </c>
      <c r="AI572" s="57" t="s">
        <v>161</v>
      </c>
      <c r="AJ572" s="57" t="s">
        <v>161</v>
      </c>
      <c r="AK572" s="57" t="s">
        <v>161</v>
      </c>
      <c r="AL572" s="57" t="s">
        <v>161</v>
      </c>
      <c r="AM572" s="57" t="s">
        <v>161</v>
      </c>
      <c r="AN572" s="57" t="s">
        <v>161</v>
      </c>
      <c r="AO572" s="57" t="s">
        <v>161</v>
      </c>
      <c r="AP572" s="57" t="s">
        <v>161</v>
      </c>
      <c r="AQ572" s="57" t="s">
        <v>161</v>
      </c>
      <c r="AR572" s="57" t="s">
        <v>161</v>
      </c>
      <c r="AS572" s="57" t="s">
        <v>161</v>
      </c>
      <c r="AT572" s="57" t="s">
        <v>161</v>
      </c>
      <c r="AU572" s="57" t="s">
        <v>161</v>
      </c>
      <c r="AV572" s="57" t="s">
        <v>161</v>
      </c>
      <c r="AW572" s="57" t="s">
        <v>161</v>
      </c>
      <c r="AX572" s="57" t="s">
        <v>161</v>
      </c>
      <c r="AY572" s="57" t="s">
        <v>161</v>
      </c>
      <c r="AZ572" s="57" t="s">
        <v>161</v>
      </c>
      <c r="BA572" s="57" t="s">
        <v>161</v>
      </c>
      <c r="BB572" s="57" t="s">
        <v>161</v>
      </c>
      <c r="BC572" s="57" t="s">
        <v>161</v>
      </c>
      <c r="BD572" s="57" t="s">
        <v>161</v>
      </c>
      <c r="BE572" s="57" t="s">
        <v>161</v>
      </c>
      <c r="BF572" s="57" t="s">
        <v>161</v>
      </c>
      <c r="BG572" s="57" t="s">
        <v>161</v>
      </c>
      <c r="BH572" s="57" t="s">
        <v>161</v>
      </c>
      <c r="BI572" s="57" t="s">
        <v>161</v>
      </c>
      <c r="BJ572" s="57" t="s">
        <v>161</v>
      </c>
      <c r="BK572" s="57" t="s">
        <v>161</v>
      </c>
      <c r="BL572" s="57" t="s">
        <v>161</v>
      </c>
      <c r="BM572" s="57" t="s">
        <v>161</v>
      </c>
    </row>
    <row r="573" spans="2:65" x14ac:dyDescent="0.25">
      <c r="B573" t="str">
        <f>+B566</f>
        <v>FABBRICATI</v>
      </c>
      <c r="C573" s="58"/>
      <c r="F573" s="27"/>
      <c r="G573" s="27"/>
      <c r="H573" s="27"/>
      <c r="I573" s="27"/>
      <c r="J573" s="27"/>
      <c r="K573" s="27"/>
      <c r="L573" s="27"/>
      <c r="M573" s="27"/>
      <c r="N573" s="27"/>
      <c r="O573" s="27"/>
      <c r="P573" s="27"/>
      <c r="Q573" s="27"/>
      <c r="R573" s="27"/>
      <c r="S573" s="27"/>
      <c r="T573" s="27"/>
      <c r="U573" s="27"/>
      <c r="V573" s="27"/>
      <c r="W573" s="27"/>
      <c r="X573" s="27"/>
      <c r="Y573" s="27"/>
      <c r="Z573" s="27"/>
      <c r="AA573" s="27"/>
      <c r="AB573" s="27"/>
      <c r="AC573" s="27"/>
      <c r="AD573" s="27"/>
      <c r="AE573" s="27"/>
      <c r="AF573" s="27"/>
      <c r="AG573" s="27"/>
      <c r="AH573" s="27"/>
      <c r="AI573" s="27"/>
      <c r="AJ573" s="27"/>
      <c r="AK573" s="27"/>
      <c r="AL573" s="27"/>
      <c r="AM573" s="27"/>
      <c r="AN573" s="27"/>
      <c r="AO573" s="27">
        <f t="shared" ref="AO573:BM578" si="428">+AN573+AO566</f>
        <v>0</v>
      </c>
      <c r="AP573" s="27">
        <f t="shared" si="428"/>
        <v>0</v>
      </c>
      <c r="AQ573" s="27">
        <f t="shared" si="428"/>
        <v>0</v>
      </c>
      <c r="AR573" s="27">
        <f t="shared" si="428"/>
        <v>0</v>
      </c>
      <c r="AS573" s="27">
        <f t="shared" si="428"/>
        <v>0</v>
      </c>
      <c r="AT573" s="27">
        <f t="shared" si="428"/>
        <v>0</v>
      </c>
      <c r="AU573" s="27">
        <f t="shared" si="428"/>
        <v>0</v>
      </c>
      <c r="AV573" s="27">
        <f t="shared" si="428"/>
        <v>0</v>
      </c>
      <c r="AW573" s="27">
        <f t="shared" si="428"/>
        <v>0</v>
      </c>
      <c r="AX573" s="27">
        <f t="shared" si="428"/>
        <v>0</v>
      </c>
      <c r="AY573" s="27">
        <f t="shared" si="428"/>
        <v>0</v>
      </c>
      <c r="AZ573" s="27">
        <f t="shared" si="428"/>
        <v>0</v>
      </c>
      <c r="BA573" s="27">
        <f t="shared" si="428"/>
        <v>0</v>
      </c>
      <c r="BB573" s="27">
        <f t="shared" si="428"/>
        <v>0</v>
      </c>
      <c r="BC573" s="27">
        <f t="shared" si="428"/>
        <v>0</v>
      </c>
      <c r="BD573" s="27">
        <f t="shared" si="428"/>
        <v>0</v>
      </c>
      <c r="BE573" s="27">
        <f t="shared" si="428"/>
        <v>0</v>
      </c>
      <c r="BF573" s="27">
        <f t="shared" si="428"/>
        <v>0</v>
      </c>
      <c r="BG573" s="27">
        <f t="shared" si="428"/>
        <v>0</v>
      </c>
      <c r="BH573" s="27">
        <f t="shared" si="428"/>
        <v>0</v>
      </c>
      <c r="BI573" s="27">
        <f t="shared" si="428"/>
        <v>0</v>
      </c>
      <c r="BJ573" s="27">
        <f t="shared" si="428"/>
        <v>0</v>
      </c>
      <c r="BK573" s="27">
        <f t="shared" si="428"/>
        <v>0</v>
      </c>
      <c r="BL573" s="27">
        <f t="shared" si="428"/>
        <v>0</v>
      </c>
      <c r="BM573" s="27">
        <f t="shared" si="428"/>
        <v>0</v>
      </c>
    </row>
    <row r="574" spans="2:65" x14ac:dyDescent="0.25">
      <c r="B574" t="str">
        <f t="shared" ref="B574:B577" si="429">+B567</f>
        <v>IMPIANTI E MACCHINARI</v>
      </c>
      <c r="C574" s="58"/>
      <c r="F574" s="27"/>
      <c r="G574" s="27"/>
      <c r="H574" s="27"/>
      <c r="I574" s="27"/>
      <c r="J574" s="27"/>
      <c r="K574" s="27"/>
      <c r="L574" s="27"/>
      <c r="M574" s="27"/>
      <c r="N574" s="27"/>
      <c r="O574" s="27"/>
      <c r="P574" s="27"/>
      <c r="Q574" s="27"/>
      <c r="R574" s="27"/>
      <c r="S574" s="27"/>
      <c r="T574" s="27"/>
      <c r="U574" s="27"/>
      <c r="V574" s="27"/>
      <c r="W574" s="27"/>
      <c r="X574" s="27"/>
      <c r="Y574" s="27"/>
      <c r="Z574" s="27"/>
      <c r="AA574" s="27"/>
      <c r="AB574" s="27"/>
      <c r="AC574" s="27"/>
      <c r="AD574" s="27"/>
      <c r="AE574" s="27"/>
      <c r="AF574" s="27"/>
      <c r="AG574" s="27"/>
      <c r="AH574" s="27"/>
      <c r="AI574" s="27"/>
      <c r="AJ574" s="27"/>
      <c r="AK574" s="27"/>
      <c r="AL574" s="27"/>
      <c r="AM574" s="27"/>
      <c r="AN574" s="27"/>
      <c r="AO574" s="27">
        <f t="shared" si="428"/>
        <v>0</v>
      </c>
      <c r="AP574" s="27">
        <f t="shared" si="428"/>
        <v>0</v>
      </c>
      <c r="AQ574" s="27">
        <f t="shared" si="428"/>
        <v>0</v>
      </c>
      <c r="AR574" s="27">
        <f t="shared" si="428"/>
        <v>0</v>
      </c>
      <c r="AS574" s="27">
        <f t="shared" si="428"/>
        <v>0</v>
      </c>
      <c r="AT574" s="27">
        <f t="shared" si="428"/>
        <v>0</v>
      </c>
      <c r="AU574" s="27">
        <f t="shared" si="428"/>
        <v>0</v>
      </c>
      <c r="AV574" s="27">
        <f t="shared" si="428"/>
        <v>0</v>
      </c>
      <c r="AW574" s="27">
        <f t="shared" si="428"/>
        <v>0</v>
      </c>
      <c r="AX574" s="27">
        <f t="shared" si="428"/>
        <v>0</v>
      </c>
      <c r="AY574" s="27">
        <f t="shared" si="428"/>
        <v>0</v>
      </c>
      <c r="AZ574" s="27">
        <f t="shared" si="428"/>
        <v>0</v>
      </c>
      <c r="BA574" s="27">
        <f t="shared" si="428"/>
        <v>0</v>
      </c>
      <c r="BB574" s="27">
        <f t="shared" si="428"/>
        <v>0</v>
      </c>
      <c r="BC574" s="27">
        <f t="shared" si="428"/>
        <v>0</v>
      </c>
      <c r="BD574" s="27">
        <f t="shared" si="428"/>
        <v>0</v>
      </c>
      <c r="BE574" s="27">
        <f t="shared" si="428"/>
        <v>0</v>
      </c>
      <c r="BF574" s="27">
        <f t="shared" si="428"/>
        <v>0</v>
      </c>
      <c r="BG574" s="27">
        <f t="shared" si="428"/>
        <v>0</v>
      </c>
      <c r="BH574" s="27">
        <f t="shared" si="428"/>
        <v>0</v>
      </c>
      <c r="BI574" s="27">
        <f t="shared" si="428"/>
        <v>0</v>
      </c>
      <c r="BJ574" s="27">
        <f t="shared" si="428"/>
        <v>0</v>
      </c>
      <c r="BK574" s="27">
        <f t="shared" si="428"/>
        <v>0</v>
      </c>
      <c r="BL574" s="27">
        <f t="shared" si="428"/>
        <v>0</v>
      </c>
      <c r="BM574" s="27">
        <f t="shared" si="428"/>
        <v>0</v>
      </c>
    </row>
    <row r="575" spans="2:65" x14ac:dyDescent="0.25">
      <c r="B575" t="str">
        <f t="shared" si="429"/>
        <v>ATTREZZATURE IND.LI E COMM.LI</v>
      </c>
      <c r="C575" s="58"/>
      <c r="F575" s="27"/>
      <c r="G575" s="27"/>
      <c r="H575" s="27"/>
      <c r="I575" s="27"/>
      <c r="J575" s="27"/>
      <c r="K575" s="27"/>
      <c r="L575" s="27"/>
      <c r="M575" s="27"/>
      <c r="N575" s="27"/>
      <c r="O575" s="27"/>
      <c r="P575" s="27"/>
      <c r="Q575" s="27"/>
      <c r="R575" s="27"/>
      <c r="S575" s="27"/>
      <c r="T575" s="27"/>
      <c r="U575" s="27"/>
      <c r="V575" s="27"/>
      <c r="W575" s="27"/>
      <c r="X575" s="27"/>
      <c r="Y575" s="27"/>
      <c r="Z575" s="27"/>
      <c r="AA575" s="27"/>
      <c r="AB575" s="27"/>
      <c r="AC575" s="27"/>
      <c r="AD575" s="27"/>
      <c r="AE575" s="27"/>
      <c r="AF575" s="27"/>
      <c r="AG575" s="27"/>
      <c r="AH575" s="27"/>
      <c r="AI575" s="27"/>
      <c r="AJ575" s="27"/>
      <c r="AK575" s="27"/>
      <c r="AL575" s="27"/>
      <c r="AM575" s="27"/>
      <c r="AN575" s="27"/>
      <c r="AO575" s="27">
        <f t="shared" si="428"/>
        <v>0</v>
      </c>
      <c r="AP575" s="27">
        <f t="shared" si="428"/>
        <v>0</v>
      </c>
      <c r="AQ575" s="27">
        <f t="shared" si="428"/>
        <v>0</v>
      </c>
      <c r="AR575" s="27">
        <f t="shared" si="428"/>
        <v>0</v>
      </c>
      <c r="AS575" s="27">
        <f t="shared" si="428"/>
        <v>0</v>
      </c>
      <c r="AT575" s="27">
        <f t="shared" si="428"/>
        <v>0</v>
      </c>
      <c r="AU575" s="27">
        <f t="shared" si="428"/>
        <v>0</v>
      </c>
      <c r="AV575" s="27">
        <f t="shared" si="428"/>
        <v>0</v>
      </c>
      <c r="AW575" s="27">
        <f t="shared" si="428"/>
        <v>0</v>
      </c>
      <c r="AX575" s="27">
        <f t="shared" si="428"/>
        <v>0</v>
      </c>
      <c r="AY575" s="27">
        <f t="shared" si="428"/>
        <v>0</v>
      </c>
      <c r="AZ575" s="27">
        <f t="shared" si="428"/>
        <v>0</v>
      </c>
      <c r="BA575" s="27">
        <f t="shared" si="428"/>
        <v>0</v>
      </c>
      <c r="BB575" s="27">
        <f t="shared" si="428"/>
        <v>0</v>
      </c>
      <c r="BC575" s="27">
        <f t="shared" si="428"/>
        <v>0</v>
      </c>
      <c r="BD575" s="27">
        <f t="shared" si="428"/>
        <v>0</v>
      </c>
      <c r="BE575" s="27">
        <f t="shared" si="428"/>
        <v>0</v>
      </c>
      <c r="BF575" s="27">
        <f t="shared" si="428"/>
        <v>0</v>
      </c>
      <c r="BG575" s="27">
        <f t="shared" si="428"/>
        <v>0</v>
      </c>
      <c r="BH575" s="27">
        <f t="shared" si="428"/>
        <v>0</v>
      </c>
      <c r="BI575" s="27">
        <f t="shared" si="428"/>
        <v>0</v>
      </c>
      <c r="BJ575" s="27">
        <f t="shared" si="428"/>
        <v>0</v>
      </c>
      <c r="BK575" s="27">
        <f t="shared" si="428"/>
        <v>0</v>
      </c>
      <c r="BL575" s="27">
        <f t="shared" si="428"/>
        <v>0</v>
      </c>
      <c r="BM575" s="27">
        <f t="shared" si="428"/>
        <v>0</v>
      </c>
    </row>
    <row r="576" spans="2:65" x14ac:dyDescent="0.25">
      <c r="B576" t="str">
        <f t="shared" si="429"/>
        <v>COSTI D'IMPIANTO E AMPLIAMENTO</v>
      </c>
      <c r="C576" s="58"/>
      <c r="F576" s="27"/>
      <c r="G576" s="27"/>
      <c r="H576" s="27"/>
      <c r="I576" s="27"/>
      <c r="J576" s="27"/>
      <c r="K576" s="27"/>
      <c r="L576" s="27"/>
      <c r="M576" s="27"/>
      <c r="N576" s="27"/>
      <c r="O576" s="27"/>
      <c r="P576" s="27"/>
      <c r="Q576" s="27"/>
      <c r="R576" s="27"/>
      <c r="S576" s="27"/>
      <c r="T576" s="27"/>
      <c r="U576" s="27"/>
      <c r="V576" s="27"/>
      <c r="W576" s="27"/>
      <c r="X576" s="27"/>
      <c r="Y576" s="27"/>
      <c r="Z576" s="27"/>
      <c r="AA576" s="27"/>
      <c r="AB576" s="27"/>
      <c r="AC576" s="27"/>
      <c r="AD576" s="27"/>
      <c r="AE576" s="27"/>
      <c r="AF576" s="27"/>
      <c r="AG576" s="27"/>
      <c r="AH576" s="27"/>
      <c r="AI576" s="27"/>
      <c r="AJ576" s="27"/>
      <c r="AK576" s="27"/>
      <c r="AL576" s="27"/>
      <c r="AM576" s="27"/>
      <c r="AN576" s="27"/>
      <c r="AO576" s="27">
        <f t="shared" si="428"/>
        <v>0</v>
      </c>
      <c r="AP576" s="27">
        <f t="shared" si="428"/>
        <v>0</v>
      </c>
      <c r="AQ576" s="27">
        <f t="shared" si="428"/>
        <v>0</v>
      </c>
      <c r="AR576" s="27">
        <f t="shared" si="428"/>
        <v>0</v>
      </c>
      <c r="AS576" s="27">
        <f t="shared" si="428"/>
        <v>0</v>
      </c>
      <c r="AT576" s="27">
        <f t="shared" si="428"/>
        <v>0</v>
      </c>
      <c r="AU576" s="27">
        <f t="shared" si="428"/>
        <v>0</v>
      </c>
      <c r="AV576" s="27">
        <f t="shared" si="428"/>
        <v>0</v>
      </c>
      <c r="AW576" s="27">
        <f t="shared" si="428"/>
        <v>0</v>
      </c>
      <c r="AX576" s="27">
        <f t="shared" si="428"/>
        <v>0</v>
      </c>
      <c r="AY576" s="27">
        <f t="shared" si="428"/>
        <v>0</v>
      </c>
      <c r="AZ576" s="27">
        <f t="shared" si="428"/>
        <v>0</v>
      </c>
      <c r="BA576" s="27">
        <f t="shared" si="428"/>
        <v>0</v>
      </c>
      <c r="BB576" s="27">
        <f t="shared" si="428"/>
        <v>0</v>
      </c>
      <c r="BC576" s="27">
        <f t="shared" si="428"/>
        <v>0</v>
      </c>
      <c r="BD576" s="27">
        <f t="shared" si="428"/>
        <v>0</v>
      </c>
      <c r="BE576" s="27">
        <f t="shared" si="428"/>
        <v>0</v>
      </c>
      <c r="BF576" s="27">
        <f t="shared" si="428"/>
        <v>0</v>
      </c>
      <c r="BG576" s="27">
        <f t="shared" si="428"/>
        <v>0</v>
      </c>
      <c r="BH576" s="27">
        <f t="shared" si="428"/>
        <v>0</v>
      </c>
      <c r="BI576" s="27">
        <f t="shared" si="428"/>
        <v>0</v>
      </c>
      <c r="BJ576" s="27">
        <f t="shared" si="428"/>
        <v>0</v>
      </c>
      <c r="BK576" s="27">
        <f t="shared" si="428"/>
        <v>0</v>
      </c>
      <c r="BL576" s="27">
        <f t="shared" si="428"/>
        <v>0</v>
      </c>
      <c r="BM576" s="27">
        <f t="shared" si="428"/>
        <v>0</v>
      </c>
    </row>
    <row r="577" spans="2:65" x14ac:dyDescent="0.25">
      <c r="B577" t="str">
        <f t="shared" si="429"/>
        <v>FEE D'INGRESSO</v>
      </c>
      <c r="C577" s="58"/>
      <c r="F577" s="27"/>
      <c r="G577" s="27"/>
      <c r="H577" s="27"/>
      <c r="I577" s="27"/>
      <c r="J577" s="27"/>
      <c r="K577" s="27"/>
      <c r="L577" s="27"/>
      <c r="M577" s="27"/>
      <c r="N577" s="27"/>
      <c r="O577" s="27"/>
      <c r="P577" s="27"/>
      <c r="Q577" s="27"/>
      <c r="R577" s="27"/>
      <c r="S577" s="27"/>
      <c r="T577" s="27"/>
      <c r="U577" s="27"/>
      <c r="V577" s="27"/>
      <c r="W577" s="27"/>
      <c r="X577" s="27"/>
      <c r="Y577" s="27"/>
      <c r="Z577" s="27"/>
      <c r="AA577" s="27"/>
      <c r="AB577" s="27"/>
      <c r="AC577" s="27"/>
      <c r="AD577" s="27"/>
      <c r="AE577" s="27"/>
      <c r="AF577" s="27"/>
      <c r="AG577" s="27"/>
      <c r="AH577" s="27"/>
      <c r="AI577" s="27"/>
      <c r="AJ577" s="27"/>
      <c r="AK577" s="27"/>
      <c r="AL577" s="27"/>
      <c r="AM577" s="27"/>
      <c r="AN577" s="27"/>
      <c r="AO577" s="27">
        <f t="shared" si="428"/>
        <v>0</v>
      </c>
      <c r="AP577" s="27">
        <f t="shared" si="428"/>
        <v>0</v>
      </c>
      <c r="AQ577" s="27">
        <f t="shared" si="428"/>
        <v>0</v>
      </c>
      <c r="AR577" s="27">
        <f t="shared" si="428"/>
        <v>0</v>
      </c>
      <c r="AS577" s="27">
        <f t="shared" si="428"/>
        <v>0</v>
      </c>
      <c r="AT577" s="27">
        <f t="shared" si="428"/>
        <v>0</v>
      </c>
      <c r="AU577" s="27">
        <f t="shared" si="428"/>
        <v>0</v>
      </c>
      <c r="AV577" s="27">
        <f t="shared" si="428"/>
        <v>0</v>
      </c>
      <c r="AW577" s="27">
        <f t="shared" si="428"/>
        <v>0</v>
      </c>
      <c r="AX577" s="27">
        <f t="shared" si="428"/>
        <v>0</v>
      </c>
      <c r="AY577" s="27">
        <f t="shared" si="428"/>
        <v>0</v>
      </c>
      <c r="AZ577" s="27">
        <f t="shared" si="428"/>
        <v>0</v>
      </c>
      <c r="BA577" s="27">
        <f t="shared" si="428"/>
        <v>0</v>
      </c>
      <c r="BB577" s="27">
        <f t="shared" si="428"/>
        <v>0</v>
      </c>
      <c r="BC577" s="27">
        <f t="shared" si="428"/>
        <v>0</v>
      </c>
      <c r="BD577" s="27">
        <f t="shared" si="428"/>
        <v>0</v>
      </c>
      <c r="BE577" s="27">
        <f t="shared" si="428"/>
        <v>0</v>
      </c>
      <c r="BF577" s="27">
        <f t="shared" si="428"/>
        <v>0</v>
      </c>
      <c r="BG577" s="27">
        <f t="shared" si="428"/>
        <v>0</v>
      </c>
      <c r="BH577" s="27">
        <f t="shared" si="428"/>
        <v>0</v>
      </c>
      <c r="BI577" s="27">
        <f t="shared" si="428"/>
        <v>0</v>
      </c>
      <c r="BJ577" s="27">
        <f t="shared" si="428"/>
        <v>0</v>
      </c>
      <c r="BK577" s="27">
        <f t="shared" si="428"/>
        <v>0</v>
      </c>
      <c r="BL577" s="27">
        <f t="shared" si="428"/>
        <v>0</v>
      </c>
      <c r="BM577" s="27">
        <f t="shared" si="428"/>
        <v>0</v>
      </c>
    </row>
    <row r="578" spans="2:65" x14ac:dyDescent="0.25">
      <c r="B578" t="str">
        <f>+B571</f>
        <v>ALTRE IMM.NI IMMATERIALI</v>
      </c>
      <c r="C578" s="58"/>
      <c r="F578" s="27"/>
      <c r="G578" s="27"/>
      <c r="H578" s="27"/>
      <c r="I578" s="27"/>
      <c r="J578" s="27"/>
      <c r="K578" s="27"/>
      <c r="L578" s="27"/>
      <c r="M578" s="27"/>
      <c r="N578" s="27"/>
      <c r="O578" s="27"/>
      <c r="P578" s="27"/>
      <c r="Q578" s="27"/>
      <c r="R578" s="27"/>
      <c r="S578" s="27"/>
      <c r="T578" s="27"/>
      <c r="U578" s="27"/>
      <c r="V578" s="27"/>
      <c r="W578" s="27"/>
      <c r="X578" s="27"/>
      <c r="Y578" s="27"/>
      <c r="Z578" s="27"/>
      <c r="AA578" s="27"/>
      <c r="AB578" s="27"/>
      <c r="AC578" s="27"/>
      <c r="AD578" s="27"/>
      <c r="AE578" s="27"/>
      <c r="AF578" s="27"/>
      <c r="AG578" s="27"/>
      <c r="AH578" s="27"/>
      <c r="AI578" s="27"/>
      <c r="AJ578" s="27"/>
      <c r="AK578" s="27"/>
      <c r="AL578" s="27"/>
      <c r="AM578" s="27"/>
      <c r="AN578" s="27"/>
      <c r="AO578" s="27">
        <f t="shared" si="428"/>
        <v>0</v>
      </c>
      <c r="AP578" s="27">
        <f t="shared" si="428"/>
        <v>0</v>
      </c>
      <c r="AQ578" s="27">
        <f t="shared" si="428"/>
        <v>0</v>
      </c>
      <c r="AR578" s="27">
        <f t="shared" si="428"/>
        <v>0</v>
      </c>
      <c r="AS578" s="27">
        <f t="shared" si="428"/>
        <v>0</v>
      </c>
      <c r="AT578" s="27">
        <f t="shared" si="428"/>
        <v>0</v>
      </c>
      <c r="AU578" s="27">
        <f t="shared" si="428"/>
        <v>0</v>
      </c>
      <c r="AV578" s="27">
        <f t="shared" si="428"/>
        <v>0</v>
      </c>
      <c r="AW578" s="27">
        <f t="shared" si="428"/>
        <v>0</v>
      </c>
      <c r="AX578" s="27">
        <f t="shared" si="428"/>
        <v>0</v>
      </c>
      <c r="AY578" s="27">
        <f t="shared" si="428"/>
        <v>0</v>
      </c>
      <c r="AZ578" s="27">
        <f t="shared" si="428"/>
        <v>0</v>
      </c>
      <c r="BA578" s="27">
        <f t="shared" si="428"/>
        <v>0</v>
      </c>
      <c r="BB578" s="27">
        <f t="shared" si="428"/>
        <v>0</v>
      </c>
      <c r="BC578" s="27">
        <f t="shared" si="428"/>
        <v>0</v>
      </c>
      <c r="BD578" s="27">
        <f t="shared" si="428"/>
        <v>0</v>
      </c>
      <c r="BE578" s="27">
        <f t="shared" si="428"/>
        <v>0</v>
      </c>
      <c r="BF578" s="27">
        <f t="shared" si="428"/>
        <v>0</v>
      </c>
      <c r="BG578" s="27">
        <f t="shared" si="428"/>
        <v>0</v>
      </c>
      <c r="BH578" s="27">
        <f t="shared" si="428"/>
        <v>0</v>
      </c>
      <c r="BI578" s="27">
        <f t="shared" si="428"/>
        <v>0</v>
      </c>
      <c r="BJ578" s="27">
        <f t="shared" si="428"/>
        <v>0</v>
      </c>
      <c r="BK578" s="27">
        <f t="shared" si="428"/>
        <v>0</v>
      </c>
      <c r="BL578" s="27">
        <f t="shared" si="428"/>
        <v>0</v>
      </c>
      <c r="BM578" s="27">
        <f t="shared" si="428"/>
        <v>0</v>
      </c>
    </row>
    <row r="580" spans="2:65" ht="30" x14ac:dyDescent="0.25">
      <c r="C580" s="57" t="s">
        <v>159</v>
      </c>
      <c r="F580" s="57" t="s">
        <v>160</v>
      </c>
      <c r="G580" s="57" t="s">
        <v>160</v>
      </c>
      <c r="H580" s="57" t="s">
        <v>160</v>
      </c>
      <c r="I580" s="57" t="s">
        <v>160</v>
      </c>
      <c r="J580" s="57" t="s">
        <v>160</v>
      </c>
      <c r="K580" s="57" t="s">
        <v>160</v>
      </c>
      <c r="L580" s="57" t="s">
        <v>160</v>
      </c>
      <c r="M580" s="57" t="s">
        <v>160</v>
      </c>
      <c r="N580" s="57" t="s">
        <v>160</v>
      </c>
      <c r="O580" s="57" t="s">
        <v>160</v>
      </c>
      <c r="P580" s="57" t="s">
        <v>160</v>
      </c>
      <c r="Q580" s="57" t="s">
        <v>160</v>
      </c>
      <c r="R580" s="57" t="s">
        <v>160</v>
      </c>
      <c r="S580" s="57" t="s">
        <v>160</v>
      </c>
      <c r="T580" s="57" t="s">
        <v>160</v>
      </c>
      <c r="U580" s="57" t="s">
        <v>160</v>
      </c>
      <c r="V580" s="57" t="s">
        <v>160</v>
      </c>
      <c r="W580" s="57" t="s">
        <v>160</v>
      </c>
      <c r="X580" s="57" t="s">
        <v>160</v>
      </c>
      <c r="Y580" s="57" t="s">
        <v>160</v>
      </c>
      <c r="Z580" s="57" t="s">
        <v>160</v>
      </c>
      <c r="AA580" s="57" t="s">
        <v>160</v>
      </c>
      <c r="AB580" s="57" t="s">
        <v>160</v>
      </c>
      <c r="AC580" s="57" t="s">
        <v>160</v>
      </c>
      <c r="AD580" s="57" t="s">
        <v>160</v>
      </c>
      <c r="AE580" s="57" t="s">
        <v>160</v>
      </c>
      <c r="AF580" s="57" t="s">
        <v>160</v>
      </c>
      <c r="AG580" s="57" t="s">
        <v>160</v>
      </c>
      <c r="AH580" s="57" t="s">
        <v>160</v>
      </c>
      <c r="AI580" s="57" t="s">
        <v>160</v>
      </c>
      <c r="AJ580" s="57" t="s">
        <v>160</v>
      </c>
      <c r="AK580" s="57" t="s">
        <v>160</v>
      </c>
      <c r="AL580" s="57" t="s">
        <v>160</v>
      </c>
      <c r="AM580" s="57" t="s">
        <v>160</v>
      </c>
      <c r="AN580" s="57" t="s">
        <v>160</v>
      </c>
      <c r="AO580" s="57" t="s">
        <v>160</v>
      </c>
      <c r="AP580" s="57" t="s">
        <v>160</v>
      </c>
      <c r="AQ580" s="57" t="s">
        <v>160</v>
      </c>
      <c r="AR580" s="57" t="s">
        <v>160</v>
      </c>
      <c r="AS580" s="57" t="s">
        <v>160</v>
      </c>
      <c r="AT580" s="57" t="s">
        <v>160</v>
      </c>
      <c r="AU580" s="57" t="s">
        <v>160</v>
      </c>
      <c r="AV580" s="57" t="s">
        <v>160</v>
      </c>
      <c r="AW580" s="57" t="s">
        <v>160</v>
      </c>
      <c r="AX580" s="57" t="s">
        <v>160</v>
      </c>
      <c r="AY580" s="57" t="s">
        <v>160</v>
      </c>
      <c r="AZ580" s="57" t="s">
        <v>160</v>
      </c>
      <c r="BA580" s="57" t="s">
        <v>160</v>
      </c>
      <c r="BB580" s="57" t="s">
        <v>160</v>
      </c>
      <c r="BC580" s="57" t="s">
        <v>160</v>
      </c>
      <c r="BD580" s="57" t="s">
        <v>160</v>
      </c>
      <c r="BE580" s="57" t="s">
        <v>160</v>
      </c>
      <c r="BF580" s="57" t="s">
        <v>160</v>
      </c>
      <c r="BG580" s="57" t="s">
        <v>160</v>
      </c>
      <c r="BH580" s="57" t="s">
        <v>160</v>
      </c>
      <c r="BI580" s="57" t="s">
        <v>160</v>
      </c>
      <c r="BJ580" s="57" t="s">
        <v>160</v>
      </c>
      <c r="BK580" s="57" t="s">
        <v>160</v>
      </c>
      <c r="BL580" s="57" t="s">
        <v>160</v>
      </c>
      <c r="BM580" s="57" t="s">
        <v>160</v>
      </c>
    </row>
    <row r="581" spans="2:65" x14ac:dyDescent="0.25">
      <c r="B581" t="str">
        <f>+B566</f>
        <v>FABBRICATI</v>
      </c>
      <c r="C581" s="58">
        <f>+C566</f>
        <v>0.25</v>
      </c>
      <c r="F581" s="27"/>
      <c r="G581" s="27"/>
      <c r="H581" s="27"/>
      <c r="I581" s="27"/>
      <c r="J581" s="27"/>
      <c r="K581" s="27"/>
      <c r="L581" s="27"/>
      <c r="M581" s="27"/>
      <c r="N581" s="27"/>
      <c r="O581" s="27"/>
      <c r="P581" s="27"/>
      <c r="Q581" s="27"/>
      <c r="R581" s="27"/>
      <c r="S581" s="27"/>
      <c r="T581" s="27"/>
      <c r="U581" s="27"/>
      <c r="V581" s="27"/>
      <c r="W581" s="27"/>
      <c r="X581" s="27"/>
      <c r="Y581" s="27"/>
      <c r="Z581" s="27"/>
      <c r="AA581" s="27"/>
      <c r="AB581" s="27"/>
      <c r="AC581" s="27"/>
      <c r="AD581" s="27"/>
      <c r="AE581" s="27"/>
      <c r="AF581" s="27"/>
      <c r="AG581" s="27"/>
      <c r="AH581" s="27"/>
      <c r="AI581" s="27"/>
      <c r="AJ581" s="27"/>
      <c r="AK581" s="27"/>
      <c r="AL581" s="27"/>
      <c r="AM581" s="27"/>
      <c r="AN581" s="27"/>
      <c r="AO581" s="27"/>
      <c r="AP581" s="27">
        <f>+IF(AO588=$AP$5,0,1)*(SUM($AP$5)*$C581)/12</f>
        <v>0</v>
      </c>
      <c r="AQ581" s="27">
        <f t="shared" ref="AQ581:BM581" si="430">+IF(AP588=$AP$5,0,1)*(SUM($AP$5)*$C581)/12</f>
        <v>0</v>
      </c>
      <c r="AR581" s="27">
        <f t="shared" si="430"/>
        <v>0</v>
      </c>
      <c r="AS581" s="27">
        <f t="shared" si="430"/>
        <v>0</v>
      </c>
      <c r="AT581" s="27">
        <f t="shared" si="430"/>
        <v>0</v>
      </c>
      <c r="AU581" s="27">
        <f t="shared" si="430"/>
        <v>0</v>
      </c>
      <c r="AV581" s="27">
        <f t="shared" si="430"/>
        <v>0</v>
      </c>
      <c r="AW581" s="27">
        <f t="shared" si="430"/>
        <v>0</v>
      </c>
      <c r="AX581" s="27">
        <f t="shared" si="430"/>
        <v>0</v>
      </c>
      <c r="AY581" s="27">
        <f t="shared" si="430"/>
        <v>0</v>
      </c>
      <c r="AZ581" s="27">
        <f t="shared" si="430"/>
        <v>0</v>
      </c>
      <c r="BA581" s="27">
        <f t="shared" si="430"/>
        <v>0</v>
      </c>
      <c r="BB581" s="27">
        <f t="shared" si="430"/>
        <v>0</v>
      </c>
      <c r="BC581" s="27">
        <f t="shared" si="430"/>
        <v>0</v>
      </c>
      <c r="BD581" s="27">
        <f t="shared" si="430"/>
        <v>0</v>
      </c>
      <c r="BE581" s="27">
        <f t="shared" si="430"/>
        <v>0</v>
      </c>
      <c r="BF581" s="27">
        <f t="shared" si="430"/>
        <v>0</v>
      </c>
      <c r="BG581" s="27">
        <f t="shared" si="430"/>
        <v>0</v>
      </c>
      <c r="BH581" s="27">
        <f t="shared" si="430"/>
        <v>0</v>
      </c>
      <c r="BI581" s="27">
        <f t="shared" si="430"/>
        <v>0</v>
      </c>
      <c r="BJ581" s="27">
        <f t="shared" si="430"/>
        <v>0</v>
      </c>
      <c r="BK581" s="27">
        <f t="shared" si="430"/>
        <v>0</v>
      </c>
      <c r="BL581" s="27">
        <f t="shared" si="430"/>
        <v>0</v>
      </c>
      <c r="BM581" s="27">
        <f t="shared" si="430"/>
        <v>0</v>
      </c>
    </row>
    <row r="582" spans="2:65" x14ac:dyDescent="0.25">
      <c r="B582" t="str">
        <f t="shared" ref="B582:C586" si="431">+B567</f>
        <v>IMPIANTI E MACCHINARI</v>
      </c>
      <c r="C582" s="58">
        <f t="shared" si="431"/>
        <v>0.1</v>
      </c>
      <c r="F582" s="27"/>
      <c r="G582" s="27"/>
      <c r="H582" s="27"/>
      <c r="I582" s="27"/>
      <c r="J582" s="27"/>
      <c r="K582" s="27"/>
      <c r="L582" s="27"/>
      <c r="M582" s="27"/>
      <c r="N582" s="27"/>
      <c r="O582" s="27"/>
      <c r="P582" s="27"/>
      <c r="Q582" s="27"/>
      <c r="R582" s="27"/>
      <c r="S582" s="27"/>
      <c r="T582" s="27"/>
      <c r="U582" s="27"/>
      <c r="V582" s="27"/>
      <c r="W582" s="27"/>
      <c r="X582" s="27"/>
      <c r="Y582" s="27"/>
      <c r="Z582" s="27"/>
      <c r="AA582" s="27"/>
      <c r="AB582" s="27"/>
      <c r="AC582" s="27"/>
      <c r="AD582" s="27"/>
      <c r="AE582" s="27"/>
      <c r="AF582" s="27"/>
      <c r="AG582" s="27"/>
      <c r="AH582" s="27"/>
      <c r="AI582" s="27"/>
      <c r="AJ582" s="27"/>
      <c r="AK582" s="27"/>
      <c r="AL582" s="27"/>
      <c r="AM582" s="27"/>
      <c r="AN582" s="27"/>
      <c r="AO582" s="27"/>
      <c r="AP582" s="27">
        <f>+IF(AO589=$AP$6,0,1)*(SUM($AP$6)*$C582)/12</f>
        <v>0</v>
      </c>
      <c r="AQ582" s="27">
        <f t="shared" ref="AQ582:BM582" si="432">+IF(AP589=$AP$6,0,1)*(SUM($AP$6)*$C582)/12</f>
        <v>0</v>
      </c>
      <c r="AR582" s="27">
        <f t="shared" si="432"/>
        <v>0</v>
      </c>
      <c r="AS582" s="27">
        <f t="shared" si="432"/>
        <v>0</v>
      </c>
      <c r="AT582" s="27">
        <f t="shared" si="432"/>
        <v>0</v>
      </c>
      <c r="AU582" s="27">
        <f t="shared" si="432"/>
        <v>0</v>
      </c>
      <c r="AV582" s="27">
        <f t="shared" si="432"/>
        <v>0</v>
      </c>
      <c r="AW582" s="27">
        <f t="shared" si="432"/>
        <v>0</v>
      </c>
      <c r="AX582" s="27">
        <f t="shared" si="432"/>
        <v>0</v>
      </c>
      <c r="AY582" s="27">
        <f t="shared" si="432"/>
        <v>0</v>
      </c>
      <c r="AZ582" s="27">
        <f t="shared" si="432"/>
        <v>0</v>
      </c>
      <c r="BA582" s="27">
        <f t="shared" si="432"/>
        <v>0</v>
      </c>
      <c r="BB582" s="27">
        <f t="shared" si="432"/>
        <v>0</v>
      </c>
      <c r="BC582" s="27">
        <f t="shared" si="432"/>
        <v>0</v>
      </c>
      <c r="BD582" s="27">
        <f t="shared" si="432"/>
        <v>0</v>
      </c>
      <c r="BE582" s="27">
        <f t="shared" si="432"/>
        <v>0</v>
      </c>
      <c r="BF582" s="27">
        <f t="shared" si="432"/>
        <v>0</v>
      </c>
      <c r="BG582" s="27">
        <f t="shared" si="432"/>
        <v>0</v>
      </c>
      <c r="BH582" s="27">
        <f t="shared" si="432"/>
        <v>0</v>
      </c>
      <c r="BI582" s="27">
        <f t="shared" si="432"/>
        <v>0</v>
      </c>
      <c r="BJ582" s="27">
        <f t="shared" si="432"/>
        <v>0</v>
      </c>
      <c r="BK582" s="27">
        <f t="shared" si="432"/>
        <v>0</v>
      </c>
      <c r="BL582" s="27">
        <f t="shared" si="432"/>
        <v>0</v>
      </c>
      <c r="BM582" s="27">
        <f t="shared" si="432"/>
        <v>0</v>
      </c>
    </row>
    <row r="583" spans="2:65" x14ac:dyDescent="0.25">
      <c r="B583" t="str">
        <f t="shared" si="431"/>
        <v>ATTREZZATURE IND.LI E COMM.LI</v>
      </c>
      <c r="C583" s="58">
        <f t="shared" si="431"/>
        <v>0.2</v>
      </c>
      <c r="F583" s="27"/>
      <c r="G583" s="27"/>
      <c r="H583" s="27"/>
      <c r="I583" s="27"/>
      <c r="J583" s="27"/>
      <c r="K583" s="27"/>
      <c r="L583" s="27"/>
      <c r="M583" s="27"/>
      <c r="N583" s="27"/>
      <c r="O583" s="27"/>
      <c r="P583" s="27"/>
      <c r="Q583" s="27"/>
      <c r="R583" s="27"/>
      <c r="S583" s="27"/>
      <c r="T583" s="27"/>
      <c r="U583" s="27"/>
      <c r="V583" s="27"/>
      <c r="W583" s="27"/>
      <c r="X583" s="27"/>
      <c r="Y583" s="27"/>
      <c r="Z583" s="27"/>
      <c r="AA583" s="27"/>
      <c r="AB583" s="27"/>
      <c r="AC583" s="27"/>
      <c r="AD583" s="27"/>
      <c r="AE583" s="27"/>
      <c r="AF583" s="27"/>
      <c r="AG583" s="27"/>
      <c r="AH583" s="27"/>
      <c r="AI583" s="27"/>
      <c r="AJ583" s="27"/>
      <c r="AK583" s="27"/>
      <c r="AL583" s="27"/>
      <c r="AM583" s="27"/>
      <c r="AN583" s="27"/>
      <c r="AO583" s="27"/>
      <c r="AP583" s="27">
        <f>+IF(AO590=$AP$7,0,1)*(SUM($AP$7)*$C583)/12</f>
        <v>0</v>
      </c>
      <c r="AQ583" s="27">
        <f t="shared" ref="AQ583:BM583" si="433">+IF(AP590=$AP$7,0,1)*(SUM($AP$7)*$C583)/12</f>
        <v>0</v>
      </c>
      <c r="AR583" s="27">
        <f t="shared" si="433"/>
        <v>0</v>
      </c>
      <c r="AS583" s="27">
        <f t="shared" si="433"/>
        <v>0</v>
      </c>
      <c r="AT583" s="27">
        <f t="shared" si="433"/>
        <v>0</v>
      </c>
      <c r="AU583" s="27">
        <f t="shared" si="433"/>
        <v>0</v>
      </c>
      <c r="AV583" s="27">
        <f t="shared" si="433"/>
        <v>0</v>
      </c>
      <c r="AW583" s="27">
        <f t="shared" si="433"/>
        <v>0</v>
      </c>
      <c r="AX583" s="27">
        <f t="shared" si="433"/>
        <v>0</v>
      </c>
      <c r="AY583" s="27">
        <f t="shared" si="433"/>
        <v>0</v>
      </c>
      <c r="AZ583" s="27">
        <f t="shared" si="433"/>
        <v>0</v>
      </c>
      <c r="BA583" s="27">
        <f t="shared" si="433"/>
        <v>0</v>
      </c>
      <c r="BB583" s="27">
        <f t="shared" si="433"/>
        <v>0</v>
      </c>
      <c r="BC583" s="27">
        <f t="shared" si="433"/>
        <v>0</v>
      </c>
      <c r="BD583" s="27">
        <f t="shared" si="433"/>
        <v>0</v>
      </c>
      <c r="BE583" s="27">
        <f t="shared" si="433"/>
        <v>0</v>
      </c>
      <c r="BF583" s="27">
        <f t="shared" si="433"/>
        <v>0</v>
      </c>
      <c r="BG583" s="27">
        <f t="shared" si="433"/>
        <v>0</v>
      </c>
      <c r="BH583" s="27">
        <f t="shared" si="433"/>
        <v>0</v>
      </c>
      <c r="BI583" s="27">
        <f t="shared" si="433"/>
        <v>0</v>
      </c>
      <c r="BJ583" s="27">
        <f t="shared" si="433"/>
        <v>0</v>
      </c>
      <c r="BK583" s="27">
        <f t="shared" si="433"/>
        <v>0</v>
      </c>
      <c r="BL583" s="27">
        <f t="shared" si="433"/>
        <v>0</v>
      </c>
      <c r="BM583" s="27">
        <f t="shared" si="433"/>
        <v>0</v>
      </c>
    </row>
    <row r="584" spans="2:65" x14ac:dyDescent="0.25">
      <c r="B584" t="str">
        <f t="shared" si="431"/>
        <v>COSTI D'IMPIANTO E AMPLIAMENTO</v>
      </c>
      <c r="C584" s="58">
        <f t="shared" si="431"/>
        <v>0.5</v>
      </c>
      <c r="F584" s="27"/>
      <c r="G584" s="27"/>
      <c r="H584" s="27"/>
      <c r="I584" s="27"/>
      <c r="J584" s="27"/>
      <c r="K584" s="27"/>
      <c r="L584" s="27"/>
      <c r="M584" s="27"/>
      <c r="N584" s="27"/>
      <c r="O584" s="27"/>
      <c r="P584" s="27"/>
      <c r="Q584" s="27"/>
      <c r="R584" s="27"/>
      <c r="S584" s="27"/>
      <c r="T584" s="27"/>
      <c r="U584" s="27"/>
      <c r="V584" s="27"/>
      <c r="W584" s="27"/>
      <c r="X584" s="27"/>
      <c r="Y584" s="27"/>
      <c r="Z584" s="27"/>
      <c r="AA584" s="27"/>
      <c r="AB584" s="27"/>
      <c r="AC584" s="27"/>
      <c r="AD584" s="27"/>
      <c r="AE584" s="27"/>
      <c r="AF584" s="27"/>
      <c r="AG584" s="27"/>
      <c r="AH584" s="27"/>
      <c r="AI584" s="27"/>
      <c r="AJ584" s="27"/>
      <c r="AK584" s="27"/>
      <c r="AL584" s="27"/>
      <c r="AM584" s="27"/>
      <c r="AN584" s="27"/>
      <c r="AO584" s="27"/>
      <c r="AP584" s="27">
        <f>+IF(AO591=$AP$8,0,1)*(SUM($AP$8)*$C584)/12</f>
        <v>0</v>
      </c>
      <c r="AQ584" s="27">
        <f t="shared" ref="AQ584:BM584" si="434">+IF(AP591=$AP$8,0,1)*(SUM($AP$8)*$C584)/12</f>
        <v>0</v>
      </c>
      <c r="AR584" s="27">
        <f t="shared" si="434"/>
        <v>0</v>
      </c>
      <c r="AS584" s="27">
        <f t="shared" si="434"/>
        <v>0</v>
      </c>
      <c r="AT584" s="27">
        <f t="shared" si="434"/>
        <v>0</v>
      </c>
      <c r="AU584" s="27">
        <f t="shared" si="434"/>
        <v>0</v>
      </c>
      <c r="AV584" s="27">
        <f t="shared" si="434"/>
        <v>0</v>
      </c>
      <c r="AW584" s="27">
        <f t="shared" si="434"/>
        <v>0</v>
      </c>
      <c r="AX584" s="27">
        <f t="shared" si="434"/>
        <v>0</v>
      </c>
      <c r="AY584" s="27">
        <f t="shared" si="434"/>
        <v>0</v>
      </c>
      <c r="AZ584" s="27">
        <f t="shared" si="434"/>
        <v>0</v>
      </c>
      <c r="BA584" s="27">
        <f t="shared" si="434"/>
        <v>0</v>
      </c>
      <c r="BB584" s="27">
        <f t="shared" si="434"/>
        <v>0</v>
      </c>
      <c r="BC584" s="27">
        <f t="shared" si="434"/>
        <v>0</v>
      </c>
      <c r="BD584" s="27">
        <f t="shared" si="434"/>
        <v>0</v>
      </c>
      <c r="BE584" s="27">
        <f t="shared" si="434"/>
        <v>0</v>
      </c>
      <c r="BF584" s="27">
        <f t="shared" si="434"/>
        <v>0</v>
      </c>
      <c r="BG584" s="27">
        <f t="shared" si="434"/>
        <v>0</v>
      </c>
      <c r="BH584" s="27">
        <f t="shared" si="434"/>
        <v>0</v>
      </c>
      <c r="BI584" s="27">
        <f t="shared" si="434"/>
        <v>0</v>
      </c>
      <c r="BJ584" s="27">
        <f t="shared" si="434"/>
        <v>0</v>
      </c>
      <c r="BK584" s="27">
        <f t="shared" si="434"/>
        <v>0</v>
      </c>
      <c r="BL584" s="27">
        <f t="shared" si="434"/>
        <v>0</v>
      </c>
      <c r="BM584" s="27">
        <f t="shared" si="434"/>
        <v>0</v>
      </c>
    </row>
    <row r="585" spans="2:65" x14ac:dyDescent="0.25">
      <c r="B585" t="str">
        <f t="shared" si="431"/>
        <v>FEE D'INGRESSO</v>
      </c>
      <c r="C585" s="58">
        <f t="shared" si="431"/>
        <v>0.2</v>
      </c>
      <c r="F585" s="27"/>
      <c r="G585" s="27"/>
      <c r="H585" s="27"/>
      <c r="I585" s="27"/>
      <c r="J585" s="27"/>
      <c r="K585" s="27"/>
      <c r="L585" s="27"/>
      <c r="M585" s="27"/>
      <c r="N585" s="27"/>
      <c r="O585" s="27"/>
      <c r="P585" s="27"/>
      <c r="Q585" s="27"/>
      <c r="R585" s="27"/>
      <c r="S585" s="27"/>
      <c r="T585" s="27"/>
      <c r="U585" s="27"/>
      <c r="V585" s="27"/>
      <c r="W585" s="27"/>
      <c r="X585" s="27"/>
      <c r="Y585" s="27"/>
      <c r="Z585" s="27"/>
      <c r="AA585" s="27"/>
      <c r="AB585" s="27"/>
      <c r="AC585" s="27"/>
      <c r="AD585" s="27"/>
      <c r="AE585" s="27"/>
      <c r="AF585" s="27"/>
      <c r="AG585" s="27"/>
      <c r="AH585" s="27"/>
      <c r="AI585" s="27"/>
      <c r="AJ585" s="27"/>
      <c r="AK585" s="27"/>
      <c r="AL585" s="27"/>
      <c r="AM585" s="27"/>
      <c r="AN585" s="27"/>
      <c r="AO585" s="27"/>
      <c r="AP585" s="27">
        <f>+IF(AO592=$AP$9,0,1)*(SUM($AP$9)*$C585)/12</f>
        <v>0</v>
      </c>
      <c r="AQ585" s="27">
        <f t="shared" ref="AQ585:BM585" si="435">+IF(AP592=$AP$9,0,1)*(SUM($AP$9)*$C585)/12</f>
        <v>0</v>
      </c>
      <c r="AR585" s="27">
        <f t="shared" si="435"/>
        <v>0</v>
      </c>
      <c r="AS585" s="27">
        <f t="shared" si="435"/>
        <v>0</v>
      </c>
      <c r="AT585" s="27">
        <f t="shared" si="435"/>
        <v>0</v>
      </c>
      <c r="AU585" s="27">
        <f t="shared" si="435"/>
        <v>0</v>
      </c>
      <c r="AV585" s="27">
        <f t="shared" si="435"/>
        <v>0</v>
      </c>
      <c r="AW585" s="27">
        <f t="shared" si="435"/>
        <v>0</v>
      </c>
      <c r="AX585" s="27">
        <f t="shared" si="435"/>
        <v>0</v>
      </c>
      <c r="AY585" s="27">
        <f t="shared" si="435"/>
        <v>0</v>
      </c>
      <c r="AZ585" s="27">
        <f t="shared" si="435"/>
        <v>0</v>
      </c>
      <c r="BA585" s="27">
        <f t="shared" si="435"/>
        <v>0</v>
      </c>
      <c r="BB585" s="27">
        <f t="shared" si="435"/>
        <v>0</v>
      </c>
      <c r="BC585" s="27">
        <f t="shared" si="435"/>
        <v>0</v>
      </c>
      <c r="BD585" s="27">
        <f t="shared" si="435"/>
        <v>0</v>
      </c>
      <c r="BE585" s="27">
        <f t="shared" si="435"/>
        <v>0</v>
      </c>
      <c r="BF585" s="27">
        <f t="shared" si="435"/>
        <v>0</v>
      </c>
      <c r="BG585" s="27">
        <f t="shared" si="435"/>
        <v>0</v>
      </c>
      <c r="BH585" s="27">
        <f t="shared" si="435"/>
        <v>0</v>
      </c>
      <c r="BI585" s="27">
        <f t="shared" si="435"/>
        <v>0</v>
      </c>
      <c r="BJ585" s="27">
        <f t="shared" si="435"/>
        <v>0</v>
      </c>
      <c r="BK585" s="27">
        <f t="shared" si="435"/>
        <v>0</v>
      </c>
      <c r="BL585" s="27">
        <f t="shared" si="435"/>
        <v>0</v>
      </c>
      <c r="BM585" s="27">
        <f t="shared" si="435"/>
        <v>0</v>
      </c>
    </row>
    <row r="586" spans="2:65" x14ac:dyDescent="0.25">
      <c r="B586" t="str">
        <f t="shared" si="431"/>
        <v>ALTRE IMM.NI IMMATERIALI</v>
      </c>
      <c r="C586" s="58">
        <f t="shared" si="431"/>
        <v>0.25</v>
      </c>
      <c r="F586" s="27"/>
      <c r="G586" s="27"/>
      <c r="H586" s="27"/>
      <c r="I586" s="27"/>
      <c r="J586" s="27"/>
      <c r="K586" s="27"/>
      <c r="L586" s="27"/>
      <c r="M586" s="27"/>
      <c r="N586" s="27"/>
      <c r="O586" s="27"/>
      <c r="P586" s="27"/>
      <c r="Q586" s="27"/>
      <c r="R586" s="27"/>
      <c r="S586" s="27"/>
      <c r="T586" s="27"/>
      <c r="U586" s="27"/>
      <c r="V586" s="27"/>
      <c r="W586" s="27"/>
      <c r="X586" s="27"/>
      <c r="Y586" s="27"/>
      <c r="Z586" s="27"/>
      <c r="AA586" s="27"/>
      <c r="AB586" s="27"/>
      <c r="AC586" s="27"/>
      <c r="AD586" s="27"/>
      <c r="AE586" s="27"/>
      <c r="AF586" s="27"/>
      <c r="AG586" s="27"/>
      <c r="AH586" s="27"/>
      <c r="AI586" s="27"/>
      <c r="AJ586" s="27"/>
      <c r="AK586" s="27"/>
      <c r="AL586" s="27"/>
      <c r="AM586" s="27"/>
      <c r="AN586" s="27"/>
      <c r="AO586" s="27"/>
      <c r="AP586" s="27">
        <f>+IF(AO593=$AP$10,0,1)*(SUM($AP$10)*$C586)/12</f>
        <v>0</v>
      </c>
      <c r="AQ586" s="27">
        <f t="shared" ref="AQ586:BM586" si="436">+IF(AP593=$AP$10,0,1)*(SUM($AP$10)*$C586)/12</f>
        <v>0</v>
      </c>
      <c r="AR586" s="27">
        <f t="shared" si="436"/>
        <v>0</v>
      </c>
      <c r="AS586" s="27">
        <f t="shared" si="436"/>
        <v>0</v>
      </c>
      <c r="AT586" s="27">
        <f t="shared" si="436"/>
        <v>0</v>
      </c>
      <c r="AU586" s="27">
        <f t="shared" si="436"/>
        <v>0</v>
      </c>
      <c r="AV586" s="27">
        <f t="shared" si="436"/>
        <v>0</v>
      </c>
      <c r="AW586" s="27">
        <f t="shared" si="436"/>
        <v>0</v>
      </c>
      <c r="AX586" s="27">
        <f t="shared" si="436"/>
        <v>0</v>
      </c>
      <c r="AY586" s="27">
        <f t="shared" si="436"/>
        <v>0</v>
      </c>
      <c r="AZ586" s="27">
        <f t="shared" si="436"/>
        <v>0</v>
      </c>
      <c r="BA586" s="27">
        <f t="shared" si="436"/>
        <v>0</v>
      </c>
      <c r="BB586" s="27">
        <f t="shared" si="436"/>
        <v>0</v>
      </c>
      <c r="BC586" s="27">
        <f t="shared" si="436"/>
        <v>0</v>
      </c>
      <c r="BD586" s="27">
        <f t="shared" si="436"/>
        <v>0</v>
      </c>
      <c r="BE586" s="27">
        <f t="shared" si="436"/>
        <v>0</v>
      </c>
      <c r="BF586" s="27">
        <f t="shared" si="436"/>
        <v>0</v>
      </c>
      <c r="BG586" s="27">
        <f t="shared" si="436"/>
        <v>0</v>
      </c>
      <c r="BH586" s="27">
        <f t="shared" si="436"/>
        <v>0</v>
      </c>
      <c r="BI586" s="27">
        <f t="shared" si="436"/>
        <v>0</v>
      </c>
      <c r="BJ586" s="27">
        <f t="shared" si="436"/>
        <v>0</v>
      </c>
      <c r="BK586" s="27">
        <f t="shared" si="436"/>
        <v>0</v>
      </c>
      <c r="BL586" s="27">
        <f t="shared" si="436"/>
        <v>0</v>
      </c>
      <c r="BM586" s="27">
        <f t="shared" si="436"/>
        <v>0</v>
      </c>
    </row>
    <row r="587" spans="2:65" ht="30" x14ac:dyDescent="0.25">
      <c r="C587" s="57"/>
      <c r="F587" s="57" t="s">
        <v>161</v>
      </c>
      <c r="G587" s="57" t="s">
        <v>161</v>
      </c>
      <c r="H587" s="57" t="s">
        <v>161</v>
      </c>
      <c r="I587" s="57" t="s">
        <v>161</v>
      </c>
      <c r="J587" s="57" t="s">
        <v>161</v>
      </c>
      <c r="K587" s="57" t="s">
        <v>161</v>
      </c>
      <c r="L587" s="57" t="s">
        <v>161</v>
      </c>
      <c r="M587" s="57" t="s">
        <v>161</v>
      </c>
      <c r="N587" s="57" t="s">
        <v>161</v>
      </c>
      <c r="O587" s="57" t="s">
        <v>161</v>
      </c>
      <c r="P587" s="57" t="s">
        <v>161</v>
      </c>
      <c r="Q587" s="57" t="s">
        <v>161</v>
      </c>
      <c r="R587" s="57" t="s">
        <v>161</v>
      </c>
      <c r="S587" s="57" t="s">
        <v>161</v>
      </c>
      <c r="T587" s="57" t="s">
        <v>161</v>
      </c>
      <c r="U587" s="57" t="s">
        <v>161</v>
      </c>
      <c r="V587" s="57" t="s">
        <v>161</v>
      </c>
      <c r="W587" s="57" t="s">
        <v>161</v>
      </c>
      <c r="X587" s="57" t="s">
        <v>161</v>
      </c>
      <c r="Y587" s="57" t="s">
        <v>161</v>
      </c>
      <c r="Z587" s="57" t="s">
        <v>161</v>
      </c>
      <c r="AA587" s="57" t="s">
        <v>161</v>
      </c>
      <c r="AB587" s="57" t="s">
        <v>161</v>
      </c>
      <c r="AC587" s="57" t="s">
        <v>161</v>
      </c>
      <c r="AD587" s="57" t="s">
        <v>161</v>
      </c>
      <c r="AE587" s="57" t="s">
        <v>161</v>
      </c>
      <c r="AF587" s="57" t="s">
        <v>161</v>
      </c>
      <c r="AG587" s="57" t="s">
        <v>161</v>
      </c>
      <c r="AH587" s="57" t="s">
        <v>161</v>
      </c>
      <c r="AI587" s="57" t="s">
        <v>161</v>
      </c>
      <c r="AJ587" s="57" t="s">
        <v>161</v>
      </c>
      <c r="AK587" s="57" t="s">
        <v>161</v>
      </c>
      <c r="AL587" s="57" t="s">
        <v>161</v>
      </c>
      <c r="AM587" s="57" t="s">
        <v>161</v>
      </c>
      <c r="AN587" s="57" t="s">
        <v>161</v>
      </c>
      <c r="AO587" s="57" t="s">
        <v>161</v>
      </c>
      <c r="AP587" s="57" t="s">
        <v>161</v>
      </c>
      <c r="AQ587" s="57" t="s">
        <v>161</v>
      </c>
      <c r="AR587" s="57" t="s">
        <v>161</v>
      </c>
      <c r="AS587" s="57" t="s">
        <v>161</v>
      </c>
      <c r="AT587" s="57" t="s">
        <v>161</v>
      </c>
      <c r="AU587" s="57" t="s">
        <v>161</v>
      </c>
      <c r="AV587" s="57" t="s">
        <v>161</v>
      </c>
      <c r="AW587" s="57" t="s">
        <v>161</v>
      </c>
      <c r="AX587" s="57" t="s">
        <v>161</v>
      </c>
      <c r="AY587" s="57" t="s">
        <v>161</v>
      </c>
      <c r="AZ587" s="57" t="s">
        <v>161</v>
      </c>
      <c r="BA587" s="57" t="s">
        <v>161</v>
      </c>
      <c r="BB587" s="57" t="s">
        <v>161</v>
      </c>
      <c r="BC587" s="57" t="s">
        <v>161</v>
      </c>
      <c r="BD587" s="57" t="s">
        <v>161</v>
      </c>
      <c r="BE587" s="57" t="s">
        <v>161</v>
      </c>
      <c r="BF587" s="57" t="s">
        <v>161</v>
      </c>
      <c r="BG587" s="57" t="s">
        <v>161</v>
      </c>
      <c r="BH587" s="57" t="s">
        <v>161</v>
      </c>
      <c r="BI587" s="57" t="s">
        <v>161</v>
      </c>
      <c r="BJ587" s="57" t="s">
        <v>161</v>
      </c>
      <c r="BK587" s="57" t="s">
        <v>161</v>
      </c>
      <c r="BL587" s="57" t="s">
        <v>161</v>
      </c>
      <c r="BM587" s="57" t="s">
        <v>161</v>
      </c>
    </row>
    <row r="588" spans="2:65" x14ac:dyDescent="0.25">
      <c r="B588" t="str">
        <f>+B581</f>
        <v>FABBRICATI</v>
      </c>
      <c r="C588" s="58"/>
      <c r="F588" s="27"/>
      <c r="G588" s="27"/>
      <c r="H588" s="27"/>
      <c r="I588" s="27"/>
      <c r="J588" s="27"/>
      <c r="K588" s="27"/>
      <c r="L588" s="27"/>
      <c r="M588" s="27"/>
      <c r="N588" s="27"/>
      <c r="O588" s="27"/>
      <c r="P588" s="27"/>
      <c r="Q588" s="27"/>
      <c r="R588" s="27"/>
      <c r="S588" s="27"/>
      <c r="T588" s="27"/>
      <c r="U588" s="27"/>
      <c r="V588" s="27"/>
      <c r="W588" s="27"/>
      <c r="X588" s="27"/>
      <c r="Y588" s="27"/>
      <c r="Z588" s="27"/>
      <c r="AA588" s="27"/>
      <c r="AB588" s="27"/>
      <c r="AC588" s="27"/>
      <c r="AD588" s="27"/>
      <c r="AE588" s="27"/>
      <c r="AF588" s="27"/>
      <c r="AG588" s="27"/>
      <c r="AH588" s="27"/>
      <c r="AI588" s="27"/>
      <c r="AJ588" s="27"/>
      <c r="AK588" s="27"/>
      <c r="AL588" s="27"/>
      <c r="AM588" s="27"/>
      <c r="AN588" s="27"/>
      <c r="AO588" s="27"/>
      <c r="AP588" s="27">
        <f t="shared" ref="AP588:BM593" si="437">+AO588+AP581</f>
        <v>0</v>
      </c>
      <c r="AQ588" s="27">
        <f t="shared" si="437"/>
        <v>0</v>
      </c>
      <c r="AR588" s="27">
        <f t="shared" si="437"/>
        <v>0</v>
      </c>
      <c r="AS588" s="27">
        <f t="shared" si="437"/>
        <v>0</v>
      </c>
      <c r="AT588" s="27">
        <f t="shared" si="437"/>
        <v>0</v>
      </c>
      <c r="AU588" s="27">
        <f t="shared" si="437"/>
        <v>0</v>
      </c>
      <c r="AV588" s="27">
        <f t="shared" si="437"/>
        <v>0</v>
      </c>
      <c r="AW588" s="27">
        <f t="shared" si="437"/>
        <v>0</v>
      </c>
      <c r="AX588" s="27">
        <f t="shared" si="437"/>
        <v>0</v>
      </c>
      <c r="AY588" s="27">
        <f t="shared" si="437"/>
        <v>0</v>
      </c>
      <c r="AZ588" s="27">
        <f t="shared" si="437"/>
        <v>0</v>
      </c>
      <c r="BA588" s="27">
        <f t="shared" si="437"/>
        <v>0</v>
      </c>
      <c r="BB588" s="27">
        <f t="shared" si="437"/>
        <v>0</v>
      </c>
      <c r="BC588" s="27">
        <f t="shared" si="437"/>
        <v>0</v>
      </c>
      <c r="BD588" s="27">
        <f t="shared" si="437"/>
        <v>0</v>
      </c>
      <c r="BE588" s="27">
        <f t="shared" si="437"/>
        <v>0</v>
      </c>
      <c r="BF588" s="27">
        <f t="shared" si="437"/>
        <v>0</v>
      </c>
      <c r="BG588" s="27">
        <f t="shared" si="437"/>
        <v>0</v>
      </c>
      <c r="BH588" s="27">
        <f t="shared" si="437"/>
        <v>0</v>
      </c>
      <c r="BI588" s="27">
        <f t="shared" si="437"/>
        <v>0</v>
      </c>
      <c r="BJ588" s="27">
        <f t="shared" si="437"/>
        <v>0</v>
      </c>
      <c r="BK588" s="27">
        <f t="shared" si="437"/>
        <v>0</v>
      </c>
      <c r="BL588" s="27">
        <f t="shared" si="437"/>
        <v>0</v>
      </c>
      <c r="BM588" s="27">
        <f t="shared" si="437"/>
        <v>0</v>
      </c>
    </row>
    <row r="589" spans="2:65" x14ac:dyDescent="0.25">
      <c r="B589" t="str">
        <f t="shared" ref="B589:B592" si="438">+B582</f>
        <v>IMPIANTI E MACCHINARI</v>
      </c>
      <c r="C589" s="58"/>
      <c r="F589" s="27"/>
      <c r="G589" s="27"/>
      <c r="H589" s="27"/>
      <c r="I589" s="27"/>
      <c r="J589" s="27"/>
      <c r="K589" s="27"/>
      <c r="L589" s="27"/>
      <c r="M589" s="27"/>
      <c r="N589" s="27"/>
      <c r="O589" s="27"/>
      <c r="P589" s="27"/>
      <c r="Q589" s="27"/>
      <c r="R589" s="27"/>
      <c r="S589" s="27"/>
      <c r="T589" s="27"/>
      <c r="U589" s="27"/>
      <c r="V589" s="27"/>
      <c r="W589" s="27"/>
      <c r="X589" s="27"/>
      <c r="Y589" s="27"/>
      <c r="Z589" s="27"/>
      <c r="AA589" s="27"/>
      <c r="AB589" s="27"/>
      <c r="AC589" s="27"/>
      <c r="AD589" s="27"/>
      <c r="AE589" s="27"/>
      <c r="AF589" s="27"/>
      <c r="AG589" s="27"/>
      <c r="AH589" s="27"/>
      <c r="AI589" s="27"/>
      <c r="AJ589" s="27"/>
      <c r="AK589" s="27"/>
      <c r="AL589" s="27"/>
      <c r="AM589" s="27"/>
      <c r="AN589" s="27"/>
      <c r="AO589" s="27"/>
      <c r="AP589" s="27">
        <f t="shared" si="437"/>
        <v>0</v>
      </c>
      <c r="AQ589" s="27">
        <f t="shared" si="437"/>
        <v>0</v>
      </c>
      <c r="AR589" s="27">
        <f t="shared" si="437"/>
        <v>0</v>
      </c>
      <c r="AS589" s="27">
        <f t="shared" si="437"/>
        <v>0</v>
      </c>
      <c r="AT589" s="27">
        <f t="shared" si="437"/>
        <v>0</v>
      </c>
      <c r="AU589" s="27">
        <f t="shared" si="437"/>
        <v>0</v>
      </c>
      <c r="AV589" s="27">
        <f t="shared" si="437"/>
        <v>0</v>
      </c>
      <c r="AW589" s="27">
        <f t="shared" si="437"/>
        <v>0</v>
      </c>
      <c r="AX589" s="27">
        <f t="shared" si="437"/>
        <v>0</v>
      </c>
      <c r="AY589" s="27">
        <f t="shared" si="437"/>
        <v>0</v>
      </c>
      <c r="AZ589" s="27">
        <f t="shared" si="437"/>
        <v>0</v>
      </c>
      <c r="BA589" s="27">
        <f t="shared" si="437"/>
        <v>0</v>
      </c>
      <c r="BB589" s="27">
        <f t="shared" si="437"/>
        <v>0</v>
      </c>
      <c r="BC589" s="27">
        <f t="shared" si="437"/>
        <v>0</v>
      </c>
      <c r="BD589" s="27">
        <f t="shared" si="437"/>
        <v>0</v>
      </c>
      <c r="BE589" s="27">
        <f t="shared" si="437"/>
        <v>0</v>
      </c>
      <c r="BF589" s="27">
        <f t="shared" si="437"/>
        <v>0</v>
      </c>
      <c r="BG589" s="27">
        <f t="shared" si="437"/>
        <v>0</v>
      </c>
      <c r="BH589" s="27">
        <f t="shared" si="437"/>
        <v>0</v>
      </c>
      <c r="BI589" s="27">
        <f t="shared" si="437"/>
        <v>0</v>
      </c>
      <c r="BJ589" s="27">
        <f t="shared" si="437"/>
        <v>0</v>
      </c>
      <c r="BK589" s="27">
        <f t="shared" si="437"/>
        <v>0</v>
      </c>
      <c r="BL589" s="27">
        <f t="shared" si="437"/>
        <v>0</v>
      </c>
      <c r="BM589" s="27">
        <f t="shared" si="437"/>
        <v>0</v>
      </c>
    </row>
    <row r="590" spans="2:65" x14ac:dyDescent="0.25">
      <c r="B590" t="str">
        <f t="shared" si="438"/>
        <v>ATTREZZATURE IND.LI E COMM.LI</v>
      </c>
      <c r="C590" s="58"/>
      <c r="F590" s="27"/>
      <c r="G590" s="27"/>
      <c r="H590" s="27"/>
      <c r="I590" s="27"/>
      <c r="J590" s="27"/>
      <c r="K590" s="27"/>
      <c r="L590" s="27"/>
      <c r="M590" s="27"/>
      <c r="N590" s="27"/>
      <c r="O590" s="27"/>
      <c r="P590" s="27"/>
      <c r="Q590" s="27"/>
      <c r="R590" s="27"/>
      <c r="S590" s="27"/>
      <c r="T590" s="27"/>
      <c r="U590" s="27"/>
      <c r="V590" s="27"/>
      <c r="W590" s="27"/>
      <c r="X590" s="27"/>
      <c r="Y590" s="27"/>
      <c r="Z590" s="27"/>
      <c r="AA590" s="27"/>
      <c r="AB590" s="27"/>
      <c r="AC590" s="27"/>
      <c r="AD590" s="27"/>
      <c r="AE590" s="27"/>
      <c r="AF590" s="27"/>
      <c r="AG590" s="27"/>
      <c r="AH590" s="27"/>
      <c r="AI590" s="27"/>
      <c r="AJ590" s="27"/>
      <c r="AK590" s="27"/>
      <c r="AL590" s="27"/>
      <c r="AM590" s="27"/>
      <c r="AN590" s="27"/>
      <c r="AO590" s="27"/>
      <c r="AP590" s="27">
        <f t="shared" si="437"/>
        <v>0</v>
      </c>
      <c r="AQ590" s="27">
        <f t="shared" si="437"/>
        <v>0</v>
      </c>
      <c r="AR590" s="27">
        <f t="shared" si="437"/>
        <v>0</v>
      </c>
      <c r="AS590" s="27">
        <f t="shared" si="437"/>
        <v>0</v>
      </c>
      <c r="AT590" s="27">
        <f t="shared" si="437"/>
        <v>0</v>
      </c>
      <c r="AU590" s="27">
        <f t="shared" si="437"/>
        <v>0</v>
      </c>
      <c r="AV590" s="27">
        <f t="shared" si="437"/>
        <v>0</v>
      </c>
      <c r="AW590" s="27">
        <f t="shared" si="437"/>
        <v>0</v>
      </c>
      <c r="AX590" s="27">
        <f t="shared" si="437"/>
        <v>0</v>
      </c>
      <c r="AY590" s="27">
        <f t="shared" si="437"/>
        <v>0</v>
      </c>
      <c r="AZ590" s="27">
        <f t="shared" si="437"/>
        <v>0</v>
      </c>
      <c r="BA590" s="27">
        <f t="shared" si="437"/>
        <v>0</v>
      </c>
      <c r="BB590" s="27">
        <f t="shared" si="437"/>
        <v>0</v>
      </c>
      <c r="BC590" s="27">
        <f t="shared" si="437"/>
        <v>0</v>
      </c>
      <c r="BD590" s="27">
        <f t="shared" si="437"/>
        <v>0</v>
      </c>
      <c r="BE590" s="27">
        <f t="shared" si="437"/>
        <v>0</v>
      </c>
      <c r="BF590" s="27">
        <f t="shared" si="437"/>
        <v>0</v>
      </c>
      <c r="BG590" s="27">
        <f t="shared" si="437"/>
        <v>0</v>
      </c>
      <c r="BH590" s="27">
        <f t="shared" si="437"/>
        <v>0</v>
      </c>
      <c r="BI590" s="27">
        <f t="shared" si="437"/>
        <v>0</v>
      </c>
      <c r="BJ590" s="27">
        <f t="shared" si="437"/>
        <v>0</v>
      </c>
      <c r="BK590" s="27">
        <f t="shared" si="437"/>
        <v>0</v>
      </c>
      <c r="BL590" s="27">
        <f t="shared" si="437"/>
        <v>0</v>
      </c>
      <c r="BM590" s="27">
        <f t="shared" si="437"/>
        <v>0</v>
      </c>
    </row>
    <row r="591" spans="2:65" x14ac:dyDescent="0.25">
      <c r="B591" t="str">
        <f t="shared" si="438"/>
        <v>COSTI D'IMPIANTO E AMPLIAMENTO</v>
      </c>
      <c r="C591" s="58"/>
      <c r="F591" s="27"/>
      <c r="G591" s="27"/>
      <c r="H591" s="27"/>
      <c r="I591" s="27"/>
      <c r="J591" s="27"/>
      <c r="K591" s="27"/>
      <c r="L591" s="27"/>
      <c r="M591" s="27"/>
      <c r="N591" s="27"/>
      <c r="O591" s="27"/>
      <c r="P591" s="27"/>
      <c r="Q591" s="27"/>
      <c r="R591" s="27"/>
      <c r="S591" s="27"/>
      <c r="T591" s="27"/>
      <c r="U591" s="27"/>
      <c r="V591" s="27"/>
      <c r="W591" s="27"/>
      <c r="X591" s="27"/>
      <c r="Y591" s="27"/>
      <c r="Z591" s="27"/>
      <c r="AA591" s="27"/>
      <c r="AB591" s="27"/>
      <c r="AC591" s="27"/>
      <c r="AD591" s="27"/>
      <c r="AE591" s="27"/>
      <c r="AF591" s="27"/>
      <c r="AG591" s="27"/>
      <c r="AH591" s="27"/>
      <c r="AI591" s="27"/>
      <c r="AJ591" s="27"/>
      <c r="AK591" s="27"/>
      <c r="AL591" s="27"/>
      <c r="AM591" s="27"/>
      <c r="AN591" s="27"/>
      <c r="AO591" s="27"/>
      <c r="AP591" s="27">
        <f t="shared" si="437"/>
        <v>0</v>
      </c>
      <c r="AQ591" s="27">
        <f t="shared" si="437"/>
        <v>0</v>
      </c>
      <c r="AR591" s="27">
        <f t="shared" si="437"/>
        <v>0</v>
      </c>
      <c r="AS591" s="27">
        <f t="shared" si="437"/>
        <v>0</v>
      </c>
      <c r="AT591" s="27">
        <f t="shared" si="437"/>
        <v>0</v>
      </c>
      <c r="AU591" s="27">
        <f t="shared" si="437"/>
        <v>0</v>
      </c>
      <c r="AV591" s="27">
        <f t="shared" si="437"/>
        <v>0</v>
      </c>
      <c r="AW591" s="27">
        <f t="shared" si="437"/>
        <v>0</v>
      </c>
      <c r="AX591" s="27">
        <f t="shared" si="437"/>
        <v>0</v>
      </c>
      <c r="AY591" s="27">
        <f t="shared" si="437"/>
        <v>0</v>
      </c>
      <c r="AZ591" s="27">
        <f t="shared" si="437"/>
        <v>0</v>
      </c>
      <c r="BA591" s="27">
        <f t="shared" si="437"/>
        <v>0</v>
      </c>
      <c r="BB591" s="27">
        <f t="shared" si="437"/>
        <v>0</v>
      </c>
      <c r="BC591" s="27">
        <f t="shared" si="437"/>
        <v>0</v>
      </c>
      <c r="BD591" s="27">
        <f t="shared" si="437"/>
        <v>0</v>
      </c>
      <c r="BE591" s="27">
        <f t="shared" si="437"/>
        <v>0</v>
      </c>
      <c r="BF591" s="27">
        <f t="shared" si="437"/>
        <v>0</v>
      </c>
      <c r="BG591" s="27">
        <f t="shared" si="437"/>
        <v>0</v>
      </c>
      <c r="BH591" s="27">
        <f t="shared" si="437"/>
        <v>0</v>
      </c>
      <c r="BI591" s="27">
        <f t="shared" si="437"/>
        <v>0</v>
      </c>
      <c r="BJ591" s="27">
        <f t="shared" si="437"/>
        <v>0</v>
      </c>
      <c r="BK591" s="27">
        <f t="shared" si="437"/>
        <v>0</v>
      </c>
      <c r="BL591" s="27">
        <f t="shared" si="437"/>
        <v>0</v>
      </c>
      <c r="BM591" s="27">
        <f t="shared" si="437"/>
        <v>0</v>
      </c>
    </row>
    <row r="592" spans="2:65" x14ac:dyDescent="0.25">
      <c r="B592" t="str">
        <f t="shared" si="438"/>
        <v>FEE D'INGRESSO</v>
      </c>
      <c r="C592" s="58"/>
      <c r="F592" s="27"/>
      <c r="G592" s="27"/>
      <c r="H592" s="27"/>
      <c r="I592" s="27"/>
      <c r="J592" s="27"/>
      <c r="K592" s="27"/>
      <c r="L592" s="27"/>
      <c r="M592" s="27"/>
      <c r="N592" s="27"/>
      <c r="O592" s="27"/>
      <c r="P592" s="27"/>
      <c r="Q592" s="27"/>
      <c r="R592" s="27"/>
      <c r="S592" s="27"/>
      <c r="T592" s="27"/>
      <c r="U592" s="27"/>
      <c r="V592" s="27"/>
      <c r="W592" s="27"/>
      <c r="X592" s="27"/>
      <c r="Y592" s="27"/>
      <c r="Z592" s="27"/>
      <c r="AA592" s="27"/>
      <c r="AB592" s="27"/>
      <c r="AC592" s="27"/>
      <c r="AD592" s="27"/>
      <c r="AE592" s="27"/>
      <c r="AF592" s="27"/>
      <c r="AG592" s="27"/>
      <c r="AH592" s="27"/>
      <c r="AI592" s="27"/>
      <c r="AJ592" s="27"/>
      <c r="AK592" s="27"/>
      <c r="AL592" s="27"/>
      <c r="AM592" s="27"/>
      <c r="AN592" s="27"/>
      <c r="AO592" s="27"/>
      <c r="AP592" s="27">
        <f t="shared" si="437"/>
        <v>0</v>
      </c>
      <c r="AQ592" s="27">
        <f t="shared" si="437"/>
        <v>0</v>
      </c>
      <c r="AR592" s="27">
        <f t="shared" si="437"/>
        <v>0</v>
      </c>
      <c r="AS592" s="27">
        <f t="shared" si="437"/>
        <v>0</v>
      </c>
      <c r="AT592" s="27">
        <f t="shared" si="437"/>
        <v>0</v>
      </c>
      <c r="AU592" s="27">
        <f t="shared" si="437"/>
        <v>0</v>
      </c>
      <c r="AV592" s="27">
        <f t="shared" si="437"/>
        <v>0</v>
      </c>
      <c r="AW592" s="27">
        <f t="shared" si="437"/>
        <v>0</v>
      </c>
      <c r="AX592" s="27">
        <f t="shared" si="437"/>
        <v>0</v>
      </c>
      <c r="AY592" s="27">
        <f t="shared" si="437"/>
        <v>0</v>
      </c>
      <c r="AZ592" s="27">
        <f t="shared" si="437"/>
        <v>0</v>
      </c>
      <c r="BA592" s="27">
        <f t="shared" si="437"/>
        <v>0</v>
      </c>
      <c r="BB592" s="27">
        <f t="shared" si="437"/>
        <v>0</v>
      </c>
      <c r="BC592" s="27">
        <f t="shared" si="437"/>
        <v>0</v>
      </c>
      <c r="BD592" s="27">
        <f t="shared" si="437"/>
        <v>0</v>
      </c>
      <c r="BE592" s="27">
        <f t="shared" si="437"/>
        <v>0</v>
      </c>
      <c r="BF592" s="27">
        <f t="shared" si="437"/>
        <v>0</v>
      </c>
      <c r="BG592" s="27">
        <f t="shared" si="437"/>
        <v>0</v>
      </c>
      <c r="BH592" s="27">
        <f t="shared" si="437"/>
        <v>0</v>
      </c>
      <c r="BI592" s="27">
        <f t="shared" si="437"/>
        <v>0</v>
      </c>
      <c r="BJ592" s="27">
        <f t="shared" si="437"/>
        <v>0</v>
      </c>
      <c r="BK592" s="27">
        <f t="shared" si="437"/>
        <v>0</v>
      </c>
      <c r="BL592" s="27">
        <f t="shared" si="437"/>
        <v>0</v>
      </c>
      <c r="BM592" s="27">
        <f t="shared" si="437"/>
        <v>0</v>
      </c>
    </row>
    <row r="593" spans="2:65" x14ac:dyDescent="0.25">
      <c r="B593" t="str">
        <f>+B586</f>
        <v>ALTRE IMM.NI IMMATERIALI</v>
      </c>
      <c r="C593" s="58"/>
      <c r="F593" s="27"/>
      <c r="G593" s="27"/>
      <c r="H593" s="27"/>
      <c r="I593" s="27"/>
      <c r="J593" s="27"/>
      <c r="K593" s="27"/>
      <c r="L593" s="27"/>
      <c r="M593" s="27"/>
      <c r="N593" s="27"/>
      <c r="O593" s="27"/>
      <c r="P593" s="27"/>
      <c r="Q593" s="27"/>
      <c r="R593" s="27"/>
      <c r="S593" s="27"/>
      <c r="T593" s="27"/>
      <c r="U593" s="27"/>
      <c r="V593" s="27"/>
      <c r="W593" s="27"/>
      <c r="X593" s="27"/>
      <c r="Y593" s="27"/>
      <c r="Z593" s="27"/>
      <c r="AA593" s="27"/>
      <c r="AB593" s="27"/>
      <c r="AC593" s="27"/>
      <c r="AD593" s="27"/>
      <c r="AE593" s="27"/>
      <c r="AF593" s="27"/>
      <c r="AG593" s="27"/>
      <c r="AH593" s="27"/>
      <c r="AI593" s="27"/>
      <c r="AJ593" s="27"/>
      <c r="AK593" s="27"/>
      <c r="AL593" s="27"/>
      <c r="AM593" s="27"/>
      <c r="AN593" s="27"/>
      <c r="AO593" s="27"/>
      <c r="AP593" s="27">
        <f t="shared" si="437"/>
        <v>0</v>
      </c>
      <c r="AQ593" s="27">
        <f t="shared" si="437"/>
        <v>0</v>
      </c>
      <c r="AR593" s="27">
        <f t="shared" si="437"/>
        <v>0</v>
      </c>
      <c r="AS593" s="27">
        <f t="shared" si="437"/>
        <v>0</v>
      </c>
      <c r="AT593" s="27">
        <f t="shared" si="437"/>
        <v>0</v>
      </c>
      <c r="AU593" s="27">
        <f t="shared" si="437"/>
        <v>0</v>
      </c>
      <c r="AV593" s="27">
        <f t="shared" si="437"/>
        <v>0</v>
      </c>
      <c r="AW593" s="27">
        <f t="shared" si="437"/>
        <v>0</v>
      </c>
      <c r="AX593" s="27">
        <f t="shared" si="437"/>
        <v>0</v>
      </c>
      <c r="AY593" s="27">
        <f t="shared" si="437"/>
        <v>0</v>
      </c>
      <c r="AZ593" s="27">
        <f t="shared" si="437"/>
        <v>0</v>
      </c>
      <c r="BA593" s="27">
        <f t="shared" si="437"/>
        <v>0</v>
      </c>
      <c r="BB593" s="27">
        <f t="shared" si="437"/>
        <v>0</v>
      </c>
      <c r="BC593" s="27">
        <f t="shared" si="437"/>
        <v>0</v>
      </c>
      <c r="BD593" s="27">
        <f t="shared" si="437"/>
        <v>0</v>
      </c>
      <c r="BE593" s="27">
        <f t="shared" si="437"/>
        <v>0</v>
      </c>
      <c r="BF593" s="27">
        <f t="shared" si="437"/>
        <v>0</v>
      </c>
      <c r="BG593" s="27">
        <f t="shared" si="437"/>
        <v>0</v>
      </c>
      <c r="BH593" s="27">
        <f t="shared" si="437"/>
        <v>0</v>
      </c>
      <c r="BI593" s="27">
        <f t="shared" si="437"/>
        <v>0</v>
      </c>
      <c r="BJ593" s="27">
        <f t="shared" si="437"/>
        <v>0</v>
      </c>
      <c r="BK593" s="27">
        <f t="shared" si="437"/>
        <v>0</v>
      </c>
      <c r="BL593" s="27">
        <f t="shared" si="437"/>
        <v>0</v>
      </c>
      <c r="BM593" s="27">
        <f t="shared" si="437"/>
        <v>0</v>
      </c>
    </row>
    <row r="595" spans="2:65" ht="30" x14ac:dyDescent="0.25">
      <c r="C595" s="57" t="s">
        <v>159</v>
      </c>
      <c r="F595" s="57" t="s">
        <v>160</v>
      </c>
      <c r="G595" s="57" t="s">
        <v>160</v>
      </c>
      <c r="H595" s="57" t="s">
        <v>160</v>
      </c>
      <c r="I595" s="57" t="s">
        <v>160</v>
      </c>
      <c r="J595" s="57" t="s">
        <v>160</v>
      </c>
      <c r="K595" s="57" t="s">
        <v>160</v>
      </c>
      <c r="L595" s="57" t="s">
        <v>160</v>
      </c>
      <c r="M595" s="57" t="s">
        <v>160</v>
      </c>
      <c r="N595" s="57" t="s">
        <v>160</v>
      </c>
      <c r="O595" s="57" t="s">
        <v>160</v>
      </c>
      <c r="P595" s="57" t="s">
        <v>160</v>
      </c>
      <c r="Q595" s="57" t="s">
        <v>160</v>
      </c>
      <c r="R595" s="57" t="s">
        <v>160</v>
      </c>
      <c r="S595" s="57" t="s">
        <v>160</v>
      </c>
      <c r="T595" s="57" t="s">
        <v>160</v>
      </c>
      <c r="U595" s="57" t="s">
        <v>160</v>
      </c>
      <c r="V595" s="57" t="s">
        <v>160</v>
      </c>
      <c r="W595" s="57" t="s">
        <v>160</v>
      </c>
      <c r="X595" s="57" t="s">
        <v>160</v>
      </c>
      <c r="Y595" s="57" t="s">
        <v>160</v>
      </c>
      <c r="Z595" s="57" t="s">
        <v>160</v>
      </c>
      <c r="AA595" s="57" t="s">
        <v>160</v>
      </c>
      <c r="AB595" s="57" t="s">
        <v>160</v>
      </c>
      <c r="AC595" s="57" t="s">
        <v>160</v>
      </c>
      <c r="AD595" s="57" t="s">
        <v>160</v>
      </c>
      <c r="AE595" s="57" t="s">
        <v>160</v>
      </c>
      <c r="AF595" s="57" t="s">
        <v>160</v>
      </c>
      <c r="AG595" s="57" t="s">
        <v>160</v>
      </c>
      <c r="AH595" s="57" t="s">
        <v>160</v>
      </c>
      <c r="AI595" s="57" t="s">
        <v>160</v>
      </c>
      <c r="AJ595" s="57" t="s">
        <v>160</v>
      </c>
      <c r="AK595" s="57" t="s">
        <v>160</v>
      </c>
      <c r="AL595" s="57" t="s">
        <v>160</v>
      </c>
      <c r="AM595" s="57" t="s">
        <v>160</v>
      </c>
      <c r="AN595" s="57" t="s">
        <v>160</v>
      </c>
      <c r="AO595" s="57" t="s">
        <v>160</v>
      </c>
      <c r="AP595" s="57" t="s">
        <v>160</v>
      </c>
      <c r="AQ595" s="57" t="s">
        <v>160</v>
      </c>
      <c r="AR595" s="57" t="s">
        <v>160</v>
      </c>
      <c r="AS595" s="57" t="s">
        <v>160</v>
      </c>
      <c r="AT595" s="57" t="s">
        <v>160</v>
      </c>
      <c r="AU595" s="57" t="s">
        <v>160</v>
      </c>
      <c r="AV595" s="57" t="s">
        <v>160</v>
      </c>
      <c r="AW595" s="57" t="s">
        <v>160</v>
      </c>
      <c r="AX595" s="57" t="s">
        <v>160</v>
      </c>
      <c r="AY595" s="57" t="s">
        <v>160</v>
      </c>
      <c r="AZ595" s="57" t="s">
        <v>160</v>
      </c>
      <c r="BA595" s="57" t="s">
        <v>160</v>
      </c>
      <c r="BB595" s="57" t="s">
        <v>160</v>
      </c>
      <c r="BC595" s="57" t="s">
        <v>160</v>
      </c>
      <c r="BD595" s="57" t="s">
        <v>160</v>
      </c>
      <c r="BE595" s="57" t="s">
        <v>160</v>
      </c>
      <c r="BF595" s="57" t="s">
        <v>160</v>
      </c>
      <c r="BG595" s="57" t="s">
        <v>160</v>
      </c>
      <c r="BH595" s="57" t="s">
        <v>160</v>
      </c>
      <c r="BI595" s="57" t="s">
        <v>160</v>
      </c>
      <c r="BJ595" s="57" t="s">
        <v>160</v>
      </c>
      <c r="BK595" s="57" t="s">
        <v>160</v>
      </c>
      <c r="BL595" s="57" t="s">
        <v>160</v>
      </c>
      <c r="BM595" s="57" t="s">
        <v>160</v>
      </c>
    </row>
    <row r="596" spans="2:65" x14ac:dyDescent="0.25">
      <c r="B596" t="str">
        <f>+B581</f>
        <v>FABBRICATI</v>
      </c>
      <c r="C596" s="58">
        <f>+C581</f>
        <v>0.25</v>
      </c>
      <c r="F596" s="27"/>
      <c r="G596" s="27"/>
      <c r="H596" s="27"/>
      <c r="I596" s="27"/>
      <c r="J596" s="27"/>
      <c r="K596" s="27"/>
      <c r="L596" s="27"/>
      <c r="M596" s="27"/>
      <c r="N596" s="27"/>
      <c r="O596" s="27"/>
      <c r="P596" s="27"/>
      <c r="Q596" s="27"/>
      <c r="R596" s="27"/>
      <c r="S596" s="27"/>
      <c r="T596" s="27"/>
      <c r="U596" s="27"/>
      <c r="V596" s="27"/>
      <c r="W596" s="27"/>
      <c r="X596" s="27"/>
      <c r="Y596" s="27"/>
      <c r="Z596" s="27"/>
      <c r="AA596" s="27"/>
      <c r="AB596" s="27"/>
      <c r="AC596" s="27"/>
      <c r="AD596" s="27"/>
      <c r="AE596" s="27"/>
      <c r="AF596" s="27"/>
      <c r="AG596" s="27"/>
      <c r="AH596" s="27"/>
      <c r="AI596" s="27"/>
      <c r="AJ596" s="27"/>
      <c r="AK596" s="27"/>
      <c r="AL596" s="27"/>
      <c r="AM596" s="27"/>
      <c r="AN596" s="27"/>
      <c r="AO596" s="27"/>
      <c r="AP596" s="27"/>
      <c r="AQ596" s="27">
        <f>+IF(AP603=$AQ$5,0,1)*(SUM($AQ$5)*$C596)/12</f>
        <v>0</v>
      </c>
      <c r="AR596" s="27">
        <f t="shared" ref="AR596:BM596" si="439">+IF(AQ603=$AQ$5,0,1)*(SUM($AQ$5)*$C596)/12</f>
        <v>0</v>
      </c>
      <c r="AS596" s="27">
        <f t="shared" si="439"/>
        <v>0</v>
      </c>
      <c r="AT596" s="27">
        <f t="shared" si="439"/>
        <v>0</v>
      </c>
      <c r="AU596" s="27">
        <f t="shared" si="439"/>
        <v>0</v>
      </c>
      <c r="AV596" s="27">
        <f t="shared" si="439"/>
        <v>0</v>
      </c>
      <c r="AW596" s="27">
        <f t="shared" si="439"/>
        <v>0</v>
      </c>
      <c r="AX596" s="27">
        <f t="shared" si="439"/>
        <v>0</v>
      </c>
      <c r="AY596" s="27">
        <f t="shared" si="439"/>
        <v>0</v>
      </c>
      <c r="AZ596" s="27">
        <f t="shared" si="439"/>
        <v>0</v>
      </c>
      <c r="BA596" s="27">
        <f t="shared" si="439"/>
        <v>0</v>
      </c>
      <c r="BB596" s="27">
        <f t="shared" si="439"/>
        <v>0</v>
      </c>
      <c r="BC596" s="27">
        <f t="shared" si="439"/>
        <v>0</v>
      </c>
      <c r="BD596" s="27">
        <f t="shared" si="439"/>
        <v>0</v>
      </c>
      <c r="BE596" s="27">
        <f t="shared" si="439"/>
        <v>0</v>
      </c>
      <c r="BF596" s="27">
        <f t="shared" si="439"/>
        <v>0</v>
      </c>
      <c r="BG596" s="27">
        <f t="shared" si="439"/>
        <v>0</v>
      </c>
      <c r="BH596" s="27">
        <f t="shared" si="439"/>
        <v>0</v>
      </c>
      <c r="BI596" s="27">
        <f t="shared" si="439"/>
        <v>0</v>
      </c>
      <c r="BJ596" s="27">
        <f t="shared" si="439"/>
        <v>0</v>
      </c>
      <c r="BK596" s="27">
        <f t="shared" si="439"/>
        <v>0</v>
      </c>
      <c r="BL596" s="27">
        <f t="shared" si="439"/>
        <v>0</v>
      </c>
      <c r="BM596" s="27">
        <f t="shared" si="439"/>
        <v>0</v>
      </c>
    </row>
    <row r="597" spans="2:65" x14ac:dyDescent="0.25">
      <c r="B597" t="str">
        <f t="shared" ref="B597:C601" si="440">+B582</f>
        <v>IMPIANTI E MACCHINARI</v>
      </c>
      <c r="C597" s="58">
        <f t="shared" si="440"/>
        <v>0.1</v>
      </c>
      <c r="F597" s="27"/>
      <c r="G597" s="27"/>
      <c r="H597" s="27"/>
      <c r="I597" s="27"/>
      <c r="J597" s="27"/>
      <c r="K597" s="27"/>
      <c r="L597" s="27"/>
      <c r="M597" s="27"/>
      <c r="N597" s="27"/>
      <c r="O597" s="27"/>
      <c r="P597" s="27"/>
      <c r="Q597" s="27"/>
      <c r="R597" s="27"/>
      <c r="S597" s="27"/>
      <c r="T597" s="27"/>
      <c r="U597" s="27"/>
      <c r="V597" s="27"/>
      <c r="W597" s="27"/>
      <c r="X597" s="27"/>
      <c r="Y597" s="27"/>
      <c r="Z597" s="27"/>
      <c r="AA597" s="27"/>
      <c r="AB597" s="27"/>
      <c r="AC597" s="27"/>
      <c r="AD597" s="27"/>
      <c r="AE597" s="27"/>
      <c r="AF597" s="27"/>
      <c r="AG597" s="27"/>
      <c r="AH597" s="27"/>
      <c r="AI597" s="27"/>
      <c r="AJ597" s="27"/>
      <c r="AK597" s="27"/>
      <c r="AL597" s="27"/>
      <c r="AM597" s="27"/>
      <c r="AN597" s="27"/>
      <c r="AO597" s="27"/>
      <c r="AP597" s="27"/>
      <c r="AQ597" s="27">
        <f>+IF(AP604=$AQ$6,0,1)*(SUM($AQ$6)*$C597)/12</f>
        <v>0</v>
      </c>
      <c r="AR597" s="27">
        <f t="shared" ref="AR597:BM597" si="441">+IF(AQ604=$AQ$6,0,1)*(SUM($AQ$6)*$C597)/12</f>
        <v>0</v>
      </c>
      <c r="AS597" s="27">
        <f t="shared" si="441"/>
        <v>0</v>
      </c>
      <c r="AT597" s="27">
        <f t="shared" si="441"/>
        <v>0</v>
      </c>
      <c r="AU597" s="27">
        <f t="shared" si="441"/>
        <v>0</v>
      </c>
      <c r="AV597" s="27">
        <f t="shared" si="441"/>
        <v>0</v>
      </c>
      <c r="AW597" s="27">
        <f t="shared" si="441"/>
        <v>0</v>
      </c>
      <c r="AX597" s="27">
        <f t="shared" si="441"/>
        <v>0</v>
      </c>
      <c r="AY597" s="27">
        <f t="shared" si="441"/>
        <v>0</v>
      </c>
      <c r="AZ597" s="27">
        <f t="shared" si="441"/>
        <v>0</v>
      </c>
      <c r="BA597" s="27">
        <f t="shared" si="441"/>
        <v>0</v>
      </c>
      <c r="BB597" s="27">
        <f t="shared" si="441"/>
        <v>0</v>
      </c>
      <c r="BC597" s="27">
        <f t="shared" si="441"/>
        <v>0</v>
      </c>
      <c r="BD597" s="27">
        <f t="shared" si="441"/>
        <v>0</v>
      </c>
      <c r="BE597" s="27">
        <f t="shared" si="441"/>
        <v>0</v>
      </c>
      <c r="BF597" s="27">
        <f t="shared" si="441"/>
        <v>0</v>
      </c>
      <c r="BG597" s="27">
        <f t="shared" si="441"/>
        <v>0</v>
      </c>
      <c r="BH597" s="27">
        <f t="shared" si="441"/>
        <v>0</v>
      </c>
      <c r="BI597" s="27">
        <f t="shared" si="441"/>
        <v>0</v>
      </c>
      <c r="BJ597" s="27">
        <f t="shared" si="441"/>
        <v>0</v>
      </c>
      <c r="BK597" s="27">
        <f t="shared" si="441"/>
        <v>0</v>
      </c>
      <c r="BL597" s="27">
        <f t="shared" si="441"/>
        <v>0</v>
      </c>
      <c r="BM597" s="27">
        <f t="shared" si="441"/>
        <v>0</v>
      </c>
    </row>
    <row r="598" spans="2:65" x14ac:dyDescent="0.25">
      <c r="B598" t="str">
        <f t="shared" si="440"/>
        <v>ATTREZZATURE IND.LI E COMM.LI</v>
      </c>
      <c r="C598" s="58">
        <f t="shared" si="440"/>
        <v>0.2</v>
      </c>
      <c r="F598" s="27"/>
      <c r="G598" s="27"/>
      <c r="H598" s="27"/>
      <c r="I598" s="27"/>
      <c r="J598" s="27"/>
      <c r="K598" s="27"/>
      <c r="L598" s="27"/>
      <c r="M598" s="27"/>
      <c r="N598" s="27"/>
      <c r="O598" s="27"/>
      <c r="P598" s="27"/>
      <c r="Q598" s="27"/>
      <c r="R598" s="27"/>
      <c r="S598" s="27"/>
      <c r="T598" s="27"/>
      <c r="U598" s="27"/>
      <c r="V598" s="27"/>
      <c r="W598" s="27"/>
      <c r="X598" s="27"/>
      <c r="Y598" s="27"/>
      <c r="Z598" s="27"/>
      <c r="AA598" s="27"/>
      <c r="AB598" s="27"/>
      <c r="AC598" s="27"/>
      <c r="AD598" s="27"/>
      <c r="AE598" s="27"/>
      <c r="AF598" s="27"/>
      <c r="AG598" s="27"/>
      <c r="AH598" s="27"/>
      <c r="AI598" s="27"/>
      <c r="AJ598" s="27"/>
      <c r="AK598" s="27"/>
      <c r="AL598" s="27"/>
      <c r="AM598" s="27"/>
      <c r="AN598" s="27"/>
      <c r="AO598" s="27"/>
      <c r="AP598" s="27"/>
      <c r="AQ598" s="27">
        <f>+IF(AP605=$AQ$7,0,1)*(SUM($AQ$7)*$C598)/12</f>
        <v>0</v>
      </c>
      <c r="AR598" s="27">
        <f t="shared" ref="AR598:BM598" si="442">+IF(AQ605=$AQ$7,0,1)*(SUM($AQ$7)*$C598)/12</f>
        <v>0</v>
      </c>
      <c r="AS598" s="27">
        <f t="shared" si="442"/>
        <v>0</v>
      </c>
      <c r="AT598" s="27">
        <f t="shared" si="442"/>
        <v>0</v>
      </c>
      <c r="AU598" s="27">
        <f t="shared" si="442"/>
        <v>0</v>
      </c>
      <c r="AV598" s="27">
        <f t="shared" si="442"/>
        <v>0</v>
      </c>
      <c r="AW598" s="27">
        <f t="shared" si="442"/>
        <v>0</v>
      </c>
      <c r="AX598" s="27">
        <f t="shared" si="442"/>
        <v>0</v>
      </c>
      <c r="AY598" s="27">
        <f t="shared" si="442"/>
        <v>0</v>
      </c>
      <c r="AZ598" s="27">
        <f t="shared" si="442"/>
        <v>0</v>
      </c>
      <c r="BA598" s="27">
        <f t="shared" si="442"/>
        <v>0</v>
      </c>
      <c r="BB598" s="27">
        <f t="shared" si="442"/>
        <v>0</v>
      </c>
      <c r="BC598" s="27">
        <f t="shared" si="442"/>
        <v>0</v>
      </c>
      <c r="BD598" s="27">
        <f t="shared" si="442"/>
        <v>0</v>
      </c>
      <c r="BE598" s="27">
        <f t="shared" si="442"/>
        <v>0</v>
      </c>
      <c r="BF598" s="27">
        <f t="shared" si="442"/>
        <v>0</v>
      </c>
      <c r="BG598" s="27">
        <f t="shared" si="442"/>
        <v>0</v>
      </c>
      <c r="BH598" s="27">
        <f t="shared" si="442"/>
        <v>0</v>
      </c>
      <c r="BI598" s="27">
        <f t="shared" si="442"/>
        <v>0</v>
      </c>
      <c r="BJ598" s="27">
        <f t="shared" si="442"/>
        <v>0</v>
      </c>
      <c r="BK598" s="27">
        <f t="shared" si="442"/>
        <v>0</v>
      </c>
      <c r="BL598" s="27">
        <f t="shared" si="442"/>
        <v>0</v>
      </c>
      <c r="BM598" s="27">
        <f t="shared" si="442"/>
        <v>0</v>
      </c>
    </row>
    <row r="599" spans="2:65" x14ac:dyDescent="0.25">
      <c r="B599" t="str">
        <f t="shared" si="440"/>
        <v>COSTI D'IMPIANTO E AMPLIAMENTO</v>
      </c>
      <c r="C599" s="58">
        <f t="shared" si="440"/>
        <v>0.5</v>
      </c>
      <c r="F599" s="27"/>
      <c r="G599" s="27"/>
      <c r="H599" s="27"/>
      <c r="I599" s="27"/>
      <c r="J599" s="27"/>
      <c r="K599" s="27"/>
      <c r="L599" s="27"/>
      <c r="M599" s="27"/>
      <c r="N599" s="27"/>
      <c r="O599" s="27"/>
      <c r="P599" s="27"/>
      <c r="Q599" s="27"/>
      <c r="R599" s="27"/>
      <c r="S599" s="27"/>
      <c r="T599" s="27"/>
      <c r="U599" s="27"/>
      <c r="V599" s="27"/>
      <c r="W599" s="27"/>
      <c r="X599" s="27"/>
      <c r="Y599" s="27"/>
      <c r="Z599" s="27"/>
      <c r="AA599" s="27"/>
      <c r="AB599" s="27"/>
      <c r="AC599" s="27"/>
      <c r="AD599" s="27"/>
      <c r="AE599" s="27"/>
      <c r="AF599" s="27"/>
      <c r="AG599" s="27"/>
      <c r="AH599" s="27"/>
      <c r="AI599" s="27"/>
      <c r="AJ599" s="27"/>
      <c r="AK599" s="27"/>
      <c r="AL599" s="27"/>
      <c r="AM599" s="27"/>
      <c r="AN599" s="27"/>
      <c r="AO599" s="27"/>
      <c r="AP599" s="27"/>
      <c r="AQ599" s="27">
        <f>+IF(AP606=$AQ$8,0,1)*(SUM($AQ$8)*$C599)/12</f>
        <v>0</v>
      </c>
      <c r="AR599" s="27">
        <f t="shared" ref="AR599:BM599" si="443">+IF(AQ606=$AQ$8,0,1)*(SUM($AQ$8)*$C599)/12</f>
        <v>0</v>
      </c>
      <c r="AS599" s="27">
        <f t="shared" si="443"/>
        <v>0</v>
      </c>
      <c r="AT599" s="27">
        <f t="shared" si="443"/>
        <v>0</v>
      </c>
      <c r="AU599" s="27">
        <f t="shared" si="443"/>
        <v>0</v>
      </c>
      <c r="AV599" s="27">
        <f t="shared" si="443"/>
        <v>0</v>
      </c>
      <c r="AW599" s="27">
        <f t="shared" si="443"/>
        <v>0</v>
      </c>
      <c r="AX599" s="27">
        <f t="shared" si="443"/>
        <v>0</v>
      </c>
      <c r="AY599" s="27">
        <f t="shared" si="443"/>
        <v>0</v>
      </c>
      <c r="AZ599" s="27">
        <f t="shared" si="443"/>
        <v>0</v>
      </c>
      <c r="BA599" s="27">
        <f t="shared" si="443"/>
        <v>0</v>
      </c>
      <c r="BB599" s="27">
        <f t="shared" si="443"/>
        <v>0</v>
      </c>
      <c r="BC599" s="27">
        <f t="shared" si="443"/>
        <v>0</v>
      </c>
      <c r="BD599" s="27">
        <f t="shared" si="443"/>
        <v>0</v>
      </c>
      <c r="BE599" s="27">
        <f t="shared" si="443"/>
        <v>0</v>
      </c>
      <c r="BF599" s="27">
        <f t="shared" si="443"/>
        <v>0</v>
      </c>
      <c r="BG599" s="27">
        <f t="shared" si="443"/>
        <v>0</v>
      </c>
      <c r="BH599" s="27">
        <f t="shared" si="443"/>
        <v>0</v>
      </c>
      <c r="BI599" s="27">
        <f t="shared" si="443"/>
        <v>0</v>
      </c>
      <c r="BJ599" s="27">
        <f t="shared" si="443"/>
        <v>0</v>
      </c>
      <c r="BK599" s="27">
        <f t="shared" si="443"/>
        <v>0</v>
      </c>
      <c r="BL599" s="27">
        <f t="shared" si="443"/>
        <v>0</v>
      </c>
      <c r="BM599" s="27">
        <f t="shared" si="443"/>
        <v>0</v>
      </c>
    </row>
    <row r="600" spans="2:65" x14ac:dyDescent="0.25">
      <c r="B600" t="str">
        <f t="shared" si="440"/>
        <v>FEE D'INGRESSO</v>
      </c>
      <c r="C600" s="58">
        <f t="shared" si="440"/>
        <v>0.2</v>
      </c>
      <c r="F600" s="27"/>
      <c r="G600" s="27"/>
      <c r="H600" s="27"/>
      <c r="I600" s="27"/>
      <c r="J600" s="27"/>
      <c r="K600" s="27"/>
      <c r="L600" s="27"/>
      <c r="M600" s="27"/>
      <c r="N600" s="27"/>
      <c r="O600" s="27"/>
      <c r="P600" s="27"/>
      <c r="Q600" s="27"/>
      <c r="R600" s="27"/>
      <c r="S600" s="27"/>
      <c r="T600" s="27"/>
      <c r="U600" s="27"/>
      <c r="V600" s="27"/>
      <c r="W600" s="27"/>
      <c r="X600" s="27"/>
      <c r="Y600" s="27"/>
      <c r="Z600" s="27"/>
      <c r="AA600" s="27"/>
      <c r="AB600" s="27"/>
      <c r="AC600" s="27"/>
      <c r="AD600" s="27"/>
      <c r="AE600" s="27"/>
      <c r="AF600" s="27"/>
      <c r="AG600" s="27"/>
      <c r="AH600" s="27"/>
      <c r="AI600" s="27"/>
      <c r="AJ600" s="27"/>
      <c r="AK600" s="27"/>
      <c r="AL600" s="27"/>
      <c r="AM600" s="27"/>
      <c r="AN600" s="27"/>
      <c r="AO600" s="27"/>
      <c r="AP600" s="27"/>
      <c r="AQ600" s="27">
        <f>+IF(AP607=$AQ$9,0,1)*(SUM($AQ$9)*$C600)/12</f>
        <v>0</v>
      </c>
      <c r="AR600" s="27">
        <f t="shared" ref="AR600:BM600" si="444">+IF(AQ607=$AQ$9,0,1)*(SUM($AQ$9)*$C600)/12</f>
        <v>0</v>
      </c>
      <c r="AS600" s="27">
        <f t="shared" si="444"/>
        <v>0</v>
      </c>
      <c r="AT600" s="27">
        <f t="shared" si="444"/>
        <v>0</v>
      </c>
      <c r="AU600" s="27">
        <f t="shared" si="444"/>
        <v>0</v>
      </c>
      <c r="AV600" s="27">
        <f t="shared" si="444"/>
        <v>0</v>
      </c>
      <c r="AW600" s="27">
        <f t="shared" si="444"/>
        <v>0</v>
      </c>
      <c r="AX600" s="27">
        <f t="shared" si="444"/>
        <v>0</v>
      </c>
      <c r="AY600" s="27">
        <f t="shared" si="444"/>
        <v>0</v>
      </c>
      <c r="AZ600" s="27">
        <f t="shared" si="444"/>
        <v>0</v>
      </c>
      <c r="BA600" s="27">
        <f t="shared" si="444"/>
        <v>0</v>
      </c>
      <c r="BB600" s="27">
        <f t="shared" si="444"/>
        <v>0</v>
      </c>
      <c r="BC600" s="27">
        <f t="shared" si="444"/>
        <v>0</v>
      </c>
      <c r="BD600" s="27">
        <f t="shared" si="444"/>
        <v>0</v>
      </c>
      <c r="BE600" s="27">
        <f t="shared" si="444"/>
        <v>0</v>
      </c>
      <c r="BF600" s="27">
        <f t="shared" si="444"/>
        <v>0</v>
      </c>
      <c r="BG600" s="27">
        <f t="shared" si="444"/>
        <v>0</v>
      </c>
      <c r="BH600" s="27">
        <f t="shared" si="444"/>
        <v>0</v>
      </c>
      <c r="BI600" s="27">
        <f t="shared" si="444"/>
        <v>0</v>
      </c>
      <c r="BJ600" s="27">
        <f t="shared" si="444"/>
        <v>0</v>
      </c>
      <c r="BK600" s="27">
        <f t="shared" si="444"/>
        <v>0</v>
      </c>
      <c r="BL600" s="27">
        <f t="shared" si="444"/>
        <v>0</v>
      </c>
      <c r="BM600" s="27">
        <f t="shared" si="444"/>
        <v>0</v>
      </c>
    </row>
    <row r="601" spans="2:65" x14ac:dyDescent="0.25">
      <c r="B601" t="str">
        <f t="shared" si="440"/>
        <v>ALTRE IMM.NI IMMATERIALI</v>
      </c>
      <c r="C601" s="58">
        <f t="shared" si="440"/>
        <v>0.25</v>
      </c>
      <c r="F601" s="27"/>
      <c r="G601" s="27"/>
      <c r="H601" s="27"/>
      <c r="I601" s="27"/>
      <c r="J601" s="27"/>
      <c r="K601" s="27"/>
      <c r="L601" s="27"/>
      <c r="M601" s="27"/>
      <c r="N601" s="27"/>
      <c r="O601" s="27"/>
      <c r="P601" s="27"/>
      <c r="Q601" s="27"/>
      <c r="R601" s="27"/>
      <c r="S601" s="27"/>
      <c r="T601" s="27"/>
      <c r="U601" s="27"/>
      <c r="V601" s="27"/>
      <c r="W601" s="27"/>
      <c r="X601" s="27"/>
      <c r="Y601" s="27"/>
      <c r="Z601" s="27"/>
      <c r="AA601" s="27"/>
      <c r="AB601" s="27"/>
      <c r="AC601" s="27"/>
      <c r="AD601" s="27"/>
      <c r="AE601" s="27"/>
      <c r="AF601" s="27"/>
      <c r="AG601" s="27"/>
      <c r="AH601" s="27"/>
      <c r="AI601" s="27"/>
      <c r="AJ601" s="27"/>
      <c r="AK601" s="27"/>
      <c r="AL601" s="27"/>
      <c r="AM601" s="27"/>
      <c r="AN601" s="27"/>
      <c r="AO601" s="27"/>
      <c r="AP601" s="27"/>
      <c r="AQ601" s="27">
        <f>+IF(AP608=$AQ$10,0,1)*(SUM($AQ$10)*$C601)/12</f>
        <v>0</v>
      </c>
      <c r="AR601" s="27">
        <f t="shared" ref="AR601:BM601" si="445">+IF(AQ608=$AQ$10,0,1)*(SUM($AQ$10)*$C601)/12</f>
        <v>0</v>
      </c>
      <c r="AS601" s="27">
        <f t="shared" si="445"/>
        <v>0</v>
      </c>
      <c r="AT601" s="27">
        <f t="shared" si="445"/>
        <v>0</v>
      </c>
      <c r="AU601" s="27">
        <f t="shared" si="445"/>
        <v>0</v>
      </c>
      <c r="AV601" s="27">
        <f t="shared" si="445"/>
        <v>0</v>
      </c>
      <c r="AW601" s="27">
        <f t="shared" si="445"/>
        <v>0</v>
      </c>
      <c r="AX601" s="27">
        <f t="shared" si="445"/>
        <v>0</v>
      </c>
      <c r="AY601" s="27">
        <f t="shared" si="445"/>
        <v>0</v>
      </c>
      <c r="AZ601" s="27">
        <f t="shared" si="445"/>
        <v>0</v>
      </c>
      <c r="BA601" s="27">
        <f t="shared" si="445"/>
        <v>0</v>
      </c>
      <c r="BB601" s="27">
        <f t="shared" si="445"/>
        <v>0</v>
      </c>
      <c r="BC601" s="27">
        <f t="shared" si="445"/>
        <v>0</v>
      </c>
      <c r="BD601" s="27">
        <f t="shared" si="445"/>
        <v>0</v>
      </c>
      <c r="BE601" s="27">
        <f t="shared" si="445"/>
        <v>0</v>
      </c>
      <c r="BF601" s="27">
        <f t="shared" si="445"/>
        <v>0</v>
      </c>
      <c r="BG601" s="27">
        <f t="shared" si="445"/>
        <v>0</v>
      </c>
      <c r="BH601" s="27">
        <f t="shared" si="445"/>
        <v>0</v>
      </c>
      <c r="BI601" s="27">
        <f t="shared" si="445"/>
        <v>0</v>
      </c>
      <c r="BJ601" s="27">
        <f t="shared" si="445"/>
        <v>0</v>
      </c>
      <c r="BK601" s="27">
        <f t="shared" si="445"/>
        <v>0</v>
      </c>
      <c r="BL601" s="27">
        <f t="shared" si="445"/>
        <v>0</v>
      </c>
      <c r="BM601" s="27">
        <f t="shared" si="445"/>
        <v>0</v>
      </c>
    </row>
    <row r="602" spans="2:65" ht="30" x14ac:dyDescent="0.25">
      <c r="C602" s="57"/>
      <c r="F602" s="57" t="s">
        <v>161</v>
      </c>
      <c r="G602" s="57" t="s">
        <v>161</v>
      </c>
      <c r="H602" s="57" t="s">
        <v>161</v>
      </c>
      <c r="I602" s="57" t="s">
        <v>161</v>
      </c>
      <c r="J602" s="57" t="s">
        <v>161</v>
      </c>
      <c r="K602" s="57" t="s">
        <v>161</v>
      </c>
      <c r="L602" s="57" t="s">
        <v>161</v>
      </c>
      <c r="M602" s="57" t="s">
        <v>161</v>
      </c>
      <c r="N602" s="57" t="s">
        <v>161</v>
      </c>
      <c r="O602" s="57" t="s">
        <v>161</v>
      </c>
      <c r="P602" s="57" t="s">
        <v>161</v>
      </c>
      <c r="Q602" s="57" t="s">
        <v>161</v>
      </c>
      <c r="R602" s="57" t="s">
        <v>161</v>
      </c>
      <c r="S602" s="57" t="s">
        <v>161</v>
      </c>
      <c r="T602" s="57" t="s">
        <v>161</v>
      </c>
      <c r="U602" s="57" t="s">
        <v>161</v>
      </c>
      <c r="V602" s="57" t="s">
        <v>161</v>
      </c>
      <c r="W602" s="57" t="s">
        <v>161</v>
      </c>
      <c r="X602" s="57" t="s">
        <v>161</v>
      </c>
      <c r="Y602" s="57" t="s">
        <v>161</v>
      </c>
      <c r="Z602" s="57" t="s">
        <v>161</v>
      </c>
      <c r="AA602" s="57" t="s">
        <v>161</v>
      </c>
      <c r="AB602" s="57" t="s">
        <v>161</v>
      </c>
      <c r="AC602" s="57" t="s">
        <v>161</v>
      </c>
      <c r="AD602" s="57" t="s">
        <v>161</v>
      </c>
      <c r="AE602" s="57" t="s">
        <v>161</v>
      </c>
      <c r="AF602" s="57" t="s">
        <v>161</v>
      </c>
      <c r="AG602" s="57" t="s">
        <v>161</v>
      </c>
      <c r="AH602" s="57" t="s">
        <v>161</v>
      </c>
      <c r="AI602" s="57" t="s">
        <v>161</v>
      </c>
      <c r="AJ602" s="57" t="s">
        <v>161</v>
      </c>
      <c r="AK602" s="57" t="s">
        <v>161</v>
      </c>
      <c r="AL602" s="57" t="s">
        <v>161</v>
      </c>
      <c r="AM602" s="57" t="s">
        <v>161</v>
      </c>
      <c r="AN602" s="57" t="s">
        <v>161</v>
      </c>
      <c r="AO602" s="57" t="s">
        <v>161</v>
      </c>
      <c r="AP602" s="57" t="s">
        <v>161</v>
      </c>
      <c r="AQ602" s="57" t="s">
        <v>161</v>
      </c>
      <c r="AR602" s="57" t="s">
        <v>161</v>
      </c>
      <c r="AS602" s="57" t="s">
        <v>161</v>
      </c>
      <c r="AT602" s="57" t="s">
        <v>161</v>
      </c>
      <c r="AU602" s="57" t="s">
        <v>161</v>
      </c>
      <c r="AV602" s="57" t="s">
        <v>161</v>
      </c>
      <c r="AW602" s="57" t="s">
        <v>161</v>
      </c>
      <c r="AX602" s="57" t="s">
        <v>161</v>
      </c>
      <c r="AY602" s="57" t="s">
        <v>161</v>
      </c>
      <c r="AZ602" s="57" t="s">
        <v>161</v>
      </c>
      <c r="BA602" s="57" t="s">
        <v>161</v>
      </c>
      <c r="BB602" s="57" t="s">
        <v>161</v>
      </c>
      <c r="BC602" s="57" t="s">
        <v>161</v>
      </c>
      <c r="BD602" s="57" t="s">
        <v>161</v>
      </c>
      <c r="BE602" s="57" t="s">
        <v>161</v>
      </c>
      <c r="BF602" s="57" t="s">
        <v>161</v>
      </c>
      <c r="BG602" s="57" t="s">
        <v>161</v>
      </c>
      <c r="BH602" s="57" t="s">
        <v>161</v>
      </c>
      <c r="BI602" s="57" t="s">
        <v>161</v>
      </c>
      <c r="BJ602" s="57" t="s">
        <v>161</v>
      </c>
      <c r="BK602" s="57" t="s">
        <v>161</v>
      </c>
      <c r="BL602" s="57" t="s">
        <v>161</v>
      </c>
      <c r="BM602" s="57" t="s">
        <v>161</v>
      </c>
    </row>
    <row r="603" spans="2:65" x14ac:dyDescent="0.25">
      <c r="B603" t="str">
        <f>+B596</f>
        <v>FABBRICATI</v>
      </c>
      <c r="C603" s="58"/>
      <c r="F603" s="27"/>
      <c r="G603" s="27"/>
      <c r="H603" s="27"/>
      <c r="I603" s="27"/>
      <c r="J603" s="27"/>
      <c r="K603" s="27"/>
      <c r="L603" s="27"/>
      <c r="M603" s="27"/>
      <c r="N603" s="27"/>
      <c r="O603" s="27"/>
      <c r="P603" s="27"/>
      <c r="Q603" s="27"/>
      <c r="R603" s="27"/>
      <c r="S603" s="27"/>
      <c r="T603" s="27"/>
      <c r="U603" s="27"/>
      <c r="V603" s="27"/>
      <c r="W603" s="27"/>
      <c r="X603" s="27"/>
      <c r="Y603" s="27"/>
      <c r="Z603" s="27"/>
      <c r="AA603" s="27"/>
      <c r="AB603" s="27"/>
      <c r="AC603" s="27"/>
      <c r="AD603" s="27"/>
      <c r="AE603" s="27"/>
      <c r="AF603" s="27"/>
      <c r="AG603" s="27"/>
      <c r="AH603" s="27"/>
      <c r="AI603" s="27"/>
      <c r="AJ603" s="27"/>
      <c r="AK603" s="27"/>
      <c r="AL603" s="27"/>
      <c r="AM603" s="27"/>
      <c r="AN603" s="27"/>
      <c r="AO603" s="27"/>
      <c r="AP603" s="27"/>
      <c r="AQ603" s="27">
        <f t="shared" ref="AQ603:BM608" si="446">+AP603+AQ596</f>
        <v>0</v>
      </c>
      <c r="AR603" s="27">
        <f t="shared" si="446"/>
        <v>0</v>
      </c>
      <c r="AS603" s="27">
        <f t="shared" si="446"/>
        <v>0</v>
      </c>
      <c r="AT603" s="27">
        <f t="shared" si="446"/>
        <v>0</v>
      </c>
      <c r="AU603" s="27">
        <f t="shared" si="446"/>
        <v>0</v>
      </c>
      <c r="AV603" s="27">
        <f t="shared" si="446"/>
        <v>0</v>
      </c>
      <c r="AW603" s="27">
        <f t="shared" si="446"/>
        <v>0</v>
      </c>
      <c r="AX603" s="27">
        <f t="shared" si="446"/>
        <v>0</v>
      </c>
      <c r="AY603" s="27">
        <f t="shared" si="446"/>
        <v>0</v>
      </c>
      <c r="AZ603" s="27">
        <f t="shared" si="446"/>
        <v>0</v>
      </c>
      <c r="BA603" s="27">
        <f t="shared" si="446"/>
        <v>0</v>
      </c>
      <c r="BB603" s="27">
        <f t="shared" si="446"/>
        <v>0</v>
      </c>
      <c r="BC603" s="27">
        <f t="shared" si="446"/>
        <v>0</v>
      </c>
      <c r="BD603" s="27">
        <f t="shared" si="446"/>
        <v>0</v>
      </c>
      <c r="BE603" s="27">
        <f t="shared" si="446"/>
        <v>0</v>
      </c>
      <c r="BF603" s="27">
        <f t="shared" si="446"/>
        <v>0</v>
      </c>
      <c r="BG603" s="27">
        <f t="shared" si="446"/>
        <v>0</v>
      </c>
      <c r="BH603" s="27">
        <f t="shared" si="446"/>
        <v>0</v>
      </c>
      <c r="BI603" s="27">
        <f t="shared" si="446"/>
        <v>0</v>
      </c>
      <c r="BJ603" s="27">
        <f t="shared" si="446"/>
        <v>0</v>
      </c>
      <c r="BK603" s="27">
        <f t="shared" si="446"/>
        <v>0</v>
      </c>
      <c r="BL603" s="27">
        <f t="shared" si="446"/>
        <v>0</v>
      </c>
      <c r="BM603" s="27">
        <f t="shared" si="446"/>
        <v>0</v>
      </c>
    </row>
    <row r="604" spans="2:65" x14ac:dyDescent="0.25">
      <c r="B604" t="str">
        <f t="shared" ref="B604:B607" si="447">+B597</f>
        <v>IMPIANTI E MACCHINARI</v>
      </c>
      <c r="C604" s="58"/>
      <c r="F604" s="27"/>
      <c r="G604" s="27"/>
      <c r="H604" s="27"/>
      <c r="I604" s="27"/>
      <c r="J604" s="27"/>
      <c r="K604" s="27"/>
      <c r="L604" s="27"/>
      <c r="M604" s="27"/>
      <c r="N604" s="27"/>
      <c r="O604" s="27"/>
      <c r="P604" s="27"/>
      <c r="Q604" s="27"/>
      <c r="R604" s="27"/>
      <c r="S604" s="27"/>
      <c r="T604" s="27"/>
      <c r="U604" s="27"/>
      <c r="V604" s="27"/>
      <c r="W604" s="27"/>
      <c r="X604" s="27"/>
      <c r="Y604" s="27"/>
      <c r="Z604" s="27"/>
      <c r="AA604" s="27"/>
      <c r="AB604" s="27"/>
      <c r="AC604" s="27"/>
      <c r="AD604" s="27"/>
      <c r="AE604" s="27"/>
      <c r="AF604" s="27"/>
      <c r="AG604" s="27"/>
      <c r="AH604" s="27"/>
      <c r="AI604" s="27"/>
      <c r="AJ604" s="27"/>
      <c r="AK604" s="27"/>
      <c r="AL604" s="27"/>
      <c r="AM604" s="27"/>
      <c r="AN604" s="27"/>
      <c r="AO604" s="27"/>
      <c r="AP604" s="27"/>
      <c r="AQ604" s="27">
        <f t="shared" si="446"/>
        <v>0</v>
      </c>
      <c r="AR604" s="27">
        <f t="shared" si="446"/>
        <v>0</v>
      </c>
      <c r="AS604" s="27">
        <f t="shared" si="446"/>
        <v>0</v>
      </c>
      <c r="AT604" s="27">
        <f t="shared" si="446"/>
        <v>0</v>
      </c>
      <c r="AU604" s="27">
        <f t="shared" si="446"/>
        <v>0</v>
      </c>
      <c r="AV604" s="27">
        <f t="shared" si="446"/>
        <v>0</v>
      </c>
      <c r="AW604" s="27">
        <f t="shared" si="446"/>
        <v>0</v>
      </c>
      <c r="AX604" s="27">
        <f t="shared" si="446"/>
        <v>0</v>
      </c>
      <c r="AY604" s="27">
        <f t="shared" si="446"/>
        <v>0</v>
      </c>
      <c r="AZ604" s="27">
        <f t="shared" si="446"/>
        <v>0</v>
      </c>
      <c r="BA604" s="27">
        <f t="shared" si="446"/>
        <v>0</v>
      </c>
      <c r="BB604" s="27">
        <f t="shared" si="446"/>
        <v>0</v>
      </c>
      <c r="BC604" s="27">
        <f t="shared" si="446"/>
        <v>0</v>
      </c>
      <c r="BD604" s="27">
        <f t="shared" si="446"/>
        <v>0</v>
      </c>
      <c r="BE604" s="27">
        <f t="shared" si="446"/>
        <v>0</v>
      </c>
      <c r="BF604" s="27">
        <f t="shared" si="446"/>
        <v>0</v>
      </c>
      <c r="BG604" s="27">
        <f t="shared" si="446"/>
        <v>0</v>
      </c>
      <c r="BH604" s="27">
        <f t="shared" si="446"/>
        <v>0</v>
      </c>
      <c r="BI604" s="27">
        <f t="shared" si="446"/>
        <v>0</v>
      </c>
      <c r="BJ604" s="27">
        <f t="shared" si="446"/>
        <v>0</v>
      </c>
      <c r="BK604" s="27">
        <f t="shared" si="446"/>
        <v>0</v>
      </c>
      <c r="BL604" s="27">
        <f t="shared" si="446"/>
        <v>0</v>
      </c>
      <c r="BM604" s="27">
        <f t="shared" si="446"/>
        <v>0</v>
      </c>
    </row>
    <row r="605" spans="2:65" x14ac:dyDescent="0.25">
      <c r="B605" t="str">
        <f t="shared" si="447"/>
        <v>ATTREZZATURE IND.LI E COMM.LI</v>
      </c>
      <c r="C605" s="58"/>
      <c r="F605" s="27"/>
      <c r="G605" s="27"/>
      <c r="H605" s="27"/>
      <c r="I605" s="27"/>
      <c r="J605" s="27"/>
      <c r="K605" s="27"/>
      <c r="L605" s="27"/>
      <c r="M605" s="27"/>
      <c r="N605" s="27"/>
      <c r="O605" s="27"/>
      <c r="P605" s="27"/>
      <c r="Q605" s="27"/>
      <c r="R605" s="27"/>
      <c r="S605" s="27"/>
      <c r="T605" s="27"/>
      <c r="U605" s="27"/>
      <c r="V605" s="27"/>
      <c r="W605" s="27"/>
      <c r="X605" s="27"/>
      <c r="Y605" s="27"/>
      <c r="Z605" s="27"/>
      <c r="AA605" s="27"/>
      <c r="AB605" s="27"/>
      <c r="AC605" s="27"/>
      <c r="AD605" s="27"/>
      <c r="AE605" s="27"/>
      <c r="AF605" s="27"/>
      <c r="AG605" s="27"/>
      <c r="AH605" s="27"/>
      <c r="AI605" s="27"/>
      <c r="AJ605" s="27"/>
      <c r="AK605" s="27"/>
      <c r="AL605" s="27"/>
      <c r="AM605" s="27"/>
      <c r="AN605" s="27"/>
      <c r="AO605" s="27"/>
      <c r="AP605" s="27"/>
      <c r="AQ605" s="27">
        <f t="shared" si="446"/>
        <v>0</v>
      </c>
      <c r="AR605" s="27">
        <f t="shared" si="446"/>
        <v>0</v>
      </c>
      <c r="AS605" s="27">
        <f t="shared" si="446"/>
        <v>0</v>
      </c>
      <c r="AT605" s="27">
        <f t="shared" si="446"/>
        <v>0</v>
      </c>
      <c r="AU605" s="27">
        <f t="shared" si="446"/>
        <v>0</v>
      </c>
      <c r="AV605" s="27">
        <f t="shared" si="446"/>
        <v>0</v>
      </c>
      <c r="AW605" s="27">
        <f t="shared" si="446"/>
        <v>0</v>
      </c>
      <c r="AX605" s="27">
        <f t="shared" si="446"/>
        <v>0</v>
      </c>
      <c r="AY605" s="27">
        <f t="shared" si="446"/>
        <v>0</v>
      </c>
      <c r="AZ605" s="27">
        <f t="shared" si="446"/>
        <v>0</v>
      </c>
      <c r="BA605" s="27">
        <f t="shared" si="446"/>
        <v>0</v>
      </c>
      <c r="BB605" s="27">
        <f t="shared" si="446"/>
        <v>0</v>
      </c>
      <c r="BC605" s="27">
        <f t="shared" si="446"/>
        <v>0</v>
      </c>
      <c r="BD605" s="27">
        <f t="shared" si="446"/>
        <v>0</v>
      </c>
      <c r="BE605" s="27">
        <f t="shared" si="446"/>
        <v>0</v>
      </c>
      <c r="BF605" s="27">
        <f t="shared" si="446"/>
        <v>0</v>
      </c>
      <c r="BG605" s="27">
        <f t="shared" si="446"/>
        <v>0</v>
      </c>
      <c r="BH605" s="27">
        <f t="shared" si="446"/>
        <v>0</v>
      </c>
      <c r="BI605" s="27">
        <f t="shared" si="446"/>
        <v>0</v>
      </c>
      <c r="BJ605" s="27">
        <f t="shared" si="446"/>
        <v>0</v>
      </c>
      <c r="BK605" s="27">
        <f t="shared" si="446"/>
        <v>0</v>
      </c>
      <c r="BL605" s="27">
        <f t="shared" si="446"/>
        <v>0</v>
      </c>
      <c r="BM605" s="27">
        <f t="shared" si="446"/>
        <v>0</v>
      </c>
    </row>
    <row r="606" spans="2:65" x14ac:dyDescent="0.25">
      <c r="B606" t="str">
        <f t="shared" si="447"/>
        <v>COSTI D'IMPIANTO E AMPLIAMENTO</v>
      </c>
      <c r="C606" s="58"/>
      <c r="F606" s="27"/>
      <c r="G606" s="27"/>
      <c r="H606" s="27"/>
      <c r="I606" s="27"/>
      <c r="J606" s="27"/>
      <c r="K606" s="27"/>
      <c r="L606" s="27"/>
      <c r="M606" s="27"/>
      <c r="N606" s="27"/>
      <c r="O606" s="27"/>
      <c r="P606" s="27"/>
      <c r="Q606" s="27"/>
      <c r="R606" s="27"/>
      <c r="S606" s="27"/>
      <c r="T606" s="27"/>
      <c r="U606" s="27"/>
      <c r="V606" s="27"/>
      <c r="W606" s="27"/>
      <c r="X606" s="27"/>
      <c r="Y606" s="27"/>
      <c r="Z606" s="27"/>
      <c r="AA606" s="27"/>
      <c r="AB606" s="27"/>
      <c r="AC606" s="27"/>
      <c r="AD606" s="27"/>
      <c r="AE606" s="27"/>
      <c r="AF606" s="27"/>
      <c r="AG606" s="27"/>
      <c r="AH606" s="27"/>
      <c r="AI606" s="27"/>
      <c r="AJ606" s="27"/>
      <c r="AK606" s="27"/>
      <c r="AL606" s="27"/>
      <c r="AM606" s="27"/>
      <c r="AN606" s="27"/>
      <c r="AO606" s="27"/>
      <c r="AP606" s="27"/>
      <c r="AQ606" s="27">
        <f t="shared" si="446"/>
        <v>0</v>
      </c>
      <c r="AR606" s="27">
        <f t="shared" si="446"/>
        <v>0</v>
      </c>
      <c r="AS606" s="27">
        <f t="shared" si="446"/>
        <v>0</v>
      </c>
      <c r="AT606" s="27">
        <f t="shared" si="446"/>
        <v>0</v>
      </c>
      <c r="AU606" s="27">
        <f t="shared" si="446"/>
        <v>0</v>
      </c>
      <c r="AV606" s="27">
        <f t="shared" si="446"/>
        <v>0</v>
      </c>
      <c r="AW606" s="27">
        <f t="shared" si="446"/>
        <v>0</v>
      </c>
      <c r="AX606" s="27">
        <f t="shared" si="446"/>
        <v>0</v>
      </c>
      <c r="AY606" s="27">
        <f t="shared" si="446"/>
        <v>0</v>
      </c>
      <c r="AZ606" s="27">
        <f t="shared" si="446"/>
        <v>0</v>
      </c>
      <c r="BA606" s="27">
        <f t="shared" si="446"/>
        <v>0</v>
      </c>
      <c r="BB606" s="27">
        <f t="shared" si="446"/>
        <v>0</v>
      </c>
      <c r="BC606" s="27">
        <f t="shared" si="446"/>
        <v>0</v>
      </c>
      <c r="BD606" s="27">
        <f t="shared" si="446"/>
        <v>0</v>
      </c>
      <c r="BE606" s="27">
        <f t="shared" si="446"/>
        <v>0</v>
      </c>
      <c r="BF606" s="27">
        <f t="shared" si="446"/>
        <v>0</v>
      </c>
      <c r="BG606" s="27">
        <f t="shared" si="446"/>
        <v>0</v>
      </c>
      <c r="BH606" s="27">
        <f t="shared" si="446"/>
        <v>0</v>
      </c>
      <c r="BI606" s="27">
        <f t="shared" si="446"/>
        <v>0</v>
      </c>
      <c r="BJ606" s="27">
        <f t="shared" si="446"/>
        <v>0</v>
      </c>
      <c r="BK606" s="27">
        <f t="shared" si="446"/>
        <v>0</v>
      </c>
      <c r="BL606" s="27">
        <f t="shared" si="446"/>
        <v>0</v>
      </c>
      <c r="BM606" s="27">
        <f t="shared" si="446"/>
        <v>0</v>
      </c>
    </row>
    <row r="607" spans="2:65" x14ac:dyDescent="0.25">
      <c r="B607" t="str">
        <f t="shared" si="447"/>
        <v>FEE D'INGRESSO</v>
      </c>
      <c r="C607" s="58"/>
      <c r="F607" s="27"/>
      <c r="G607" s="27"/>
      <c r="H607" s="27"/>
      <c r="I607" s="27"/>
      <c r="J607" s="27"/>
      <c r="K607" s="27"/>
      <c r="L607" s="27"/>
      <c r="M607" s="27"/>
      <c r="N607" s="27"/>
      <c r="O607" s="27"/>
      <c r="P607" s="27"/>
      <c r="Q607" s="27"/>
      <c r="R607" s="27"/>
      <c r="S607" s="27"/>
      <c r="T607" s="27"/>
      <c r="U607" s="27"/>
      <c r="V607" s="27"/>
      <c r="W607" s="27"/>
      <c r="X607" s="27"/>
      <c r="Y607" s="27"/>
      <c r="Z607" s="27"/>
      <c r="AA607" s="27"/>
      <c r="AB607" s="27"/>
      <c r="AC607" s="27"/>
      <c r="AD607" s="27"/>
      <c r="AE607" s="27"/>
      <c r="AF607" s="27"/>
      <c r="AG607" s="27"/>
      <c r="AH607" s="27"/>
      <c r="AI607" s="27"/>
      <c r="AJ607" s="27"/>
      <c r="AK607" s="27"/>
      <c r="AL607" s="27"/>
      <c r="AM607" s="27"/>
      <c r="AN607" s="27"/>
      <c r="AO607" s="27"/>
      <c r="AP607" s="27"/>
      <c r="AQ607" s="27">
        <f t="shared" si="446"/>
        <v>0</v>
      </c>
      <c r="AR607" s="27">
        <f t="shared" si="446"/>
        <v>0</v>
      </c>
      <c r="AS607" s="27">
        <f t="shared" si="446"/>
        <v>0</v>
      </c>
      <c r="AT607" s="27">
        <f t="shared" si="446"/>
        <v>0</v>
      </c>
      <c r="AU607" s="27">
        <f t="shared" si="446"/>
        <v>0</v>
      </c>
      <c r="AV607" s="27">
        <f t="shared" si="446"/>
        <v>0</v>
      </c>
      <c r="AW607" s="27">
        <f t="shared" si="446"/>
        <v>0</v>
      </c>
      <c r="AX607" s="27">
        <f t="shared" si="446"/>
        <v>0</v>
      </c>
      <c r="AY607" s="27">
        <f t="shared" si="446"/>
        <v>0</v>
      </c>
      <c r="AZ607" s="27">
        <f t="shared" si="446"/>
        <v>0</v>
      </c>
      <c r="BA607" s="27">
        <f t="shared" si="446"/>
        <v>0</v>
      </c>
      <c r="BB607" s="27">
        <f t="shared" si="446"/>
        <v>0</v>
      </c>
      <c r="BC607" s="27">
        <f t="shared" si="446"/>
        <v>0</v>
      </c>
      <c r="BD607" s="27">
        <f t="shared" si="446"/>
        <v>0</v>
      </c>
      <c r="BE607" s="27">
        <f t="shared" si="446"/>
        <v>0</v>
      </c>
      <c r="BF607" s="27">
        <f t="shared" si="446"/>
        <v>0</v>
      </c>
      <c r="BG607" s="27">
        <f t="shared" si="446"/>
        <v>0</v>
      </c>
      <c r="BH607" s="27">
        <f t="shared" si="446"/>
        <v>0</v>
      </c>
      <c r="BI607" s="27">
        <f t="shared" si="446"/>
        <v>0</v>
      </c>
      <c r="BJ607" s="27">
        <f t="shared" si="446"/>
        <v>0</v>
      </c>
      <c r="BK607" s="27">
        <f t="shared" si="446"/>
        <v>0</v>
      </c>
      <c r="BL607" s="27">
        <f t="shared" si="446"/>
        <v>0</v>
      </c>
      <c r="BM607" s="27">
        <f t="shared" si="446"/>
        <v>0</v>
      </c>
    </row>
    <row r="608" spans="2:65" x14ac:dyDescent="0.25">
      <c r="B608" t="str">
        <f>+B601</f>
        <v>ALTRE IMM.NI IMMATERIALI</v>
      </c>
      <c r="C608" s="58"/>
      <c r="F608" s="27"/>
      <c r="G608" s="27"/>
      <c r="H608" s="27"/>
      <c r="I608" s="27"/>
      <c r="J608" s="27"/>
      <c r="K608" s="27"/>
      <c r="L608" s="27"/>
      <c r="M608" s="27"/>
      <c r="N608" s="27"/>
      <c r="O608" s="27"/>
      <c r="P608" s="27"/>
      <c r="Q608" s="27"/>
      <c r="R608" s="27"/>
      <c r="S608" s="27"/>
      <c r="T608" s="27"/>
      <c r="U608" s="27"/>
      <c r="V608" s="27"/>
      <c r="W608" s="27"/>
      <c r="X608" s="27"/>
      <c r="Y608" s="27"/>
      <c r="Z608" s="27"/>
      <c r="AA608" s="27"/>
      <c r="AB608" s="27"/>
      <c r="AC608" s="27"/>
      <c r="AD608" s="27"/>
      <c r="AE608" s="27"/>
      <c r="AF608" s="27"/>
      <c r="AG608" s="27"/>
      <c r="AH608" s="27"/>
      <c r="AI608" s="27"/>
      <c r="AJ608" s="27"/>
      <c r="AK608" s="27"/>
      <c r="AL608" s="27"/>
      <c r="AM608" s="27"/>
      <c r="AN608" s="27"/>
      <c r="AO608" s="27"/>
      <c r="AP608" s="27"/>
      <c r="AQ608" s="27">
        <f t="shared" si="446"/>
        <v>0</v>
      </c>
      <c r="AR608" s="27">
        <f t="shared" si="446"/>
        <v>0</v>
      </c>
      <c r="AS608" s="27">
        <f t="shared" si="446"/>
        <v>0</v>
      </c>
      <c r="AT608" s="27">
        <f t="shared" si="446"/>
        <v>0</v>
      </c>
      <c r="AU608" s="27">
        <f t="shared" si="446"/>
        <v>0</v>
      </c>
      <c r="AV608" s="27">
        <f t="shared" si="446"/>
        <v>0</v>
      </c>
      <c r="AW608" s="27">
        <f t="shared" si="446"/>
        <v>0</v>
      </c>
      <c r="AX608" s="27">
        <f t="shared" si="446"/>
        <v>0</v>
      </c>
      <c r="AY608" s="27">
        <f t="shared" si="446"/>
        <v>0</v>
      </c>
      <c r="AZ608" s="27">
        <f t="shared" si="446"/>
        <v>0</v>
      </c>
      <c r="BA608" s="27">
        <f t="shared" si="446"/>
        <v>0</v>
      </c>
      <c r="BB608" s="27">
        <f t="shared" si="446"/>
        <v>0</v>
      </c>
      <c r="BC608" s="27">
        <f t="shared" si="446"/>
        <v>0</v>
      </c>
      <c r="BD608" s="27">
        <f t="shared" si="446"/>
        <v>0</v>
      </c>
      <c r="BE608" s="27">
        <f t="shared" si="446"/>
        <v>0</v>
      </c>
      <c r="BF608" s="27">
        <f t="shared" si="446"/>
        <v>0</v>
      </c>
      <c r="BG608" s="27">
        <f t="shared" si="446"/>
        <v>0</v>
      </c>
      <c r="BH608" s="27">
        <f t="shared" si="446"/>
        <v>0</v>
      </c>
      <c r="BI608" s="27">
        <f t="shared" si="446"/>
        <v>0</v>
      </c>
      <c r="BJ608" s="27">
        <f t="shared" si="446"/>
        <v>0</v>
      </c>
      <c r="BK608" s="27">
        <f t="shared" si="446"/>
        <v>0</v>
      </c>
      <c r="BL608" s="27">
        <f t="shared" si="446"/>
        <v>0</v>
      </c>
      <c r="BM608" s="27">
        <f t="shared" si="446"/>
        <v>0</v>
      </c>
    </row>
    <row r="610" spans="2:65" ht="30" x14ac:dyDescent="0.25">
      <c r="C610" s="57" t="s">
        <v>159</v>
      </c>
      <c r="F610" s="57" t="s">
        <v>160</v>
      </c>
      <c r="G610" s="57" t="s">
        <v>160</v>
      </c>
      <c r="H610" s="57" t="s">
        <v>160</v>
      </c>
      <c r="I610" s="57" t="s">
        <v>160</v>
      </c>
      <c r="J610" s="57" t="s">
        <v>160</v>
      </c>
      <c r="K610" s="57" t="s">
        <v>160</v>
      </c>
      <c r="L610" s="57" t="s">
        <v>160</v>
      </c>
      <c r="M610" s="57" t="s">
        <v>160</v>
      </c>
      <c r="N610" s="57" t="s">
        <v>160</v>
      </c>
      <c r="O610" s="57" t="s">
        <v>160</v>
      </c>
      <c r="P610" s="57" t="s">
        <v>160</v>
      </c>
      <c r="Q610" s="57" t="s">
        <v>160</v>
      </c>
      <c r="R610" s="57" t="s">
        <v>160</v>
      </c>
      <c r="S610" s="57" t="s">
        <v>160</v>
      </c>
      <c r="T610" s="57" t="s">
        <v>160</v>
      </c>
      <c r="U610" s="57" t="s">
        <v>160</v>
      </c>
      <c r="V610" s="57" t="s">
        <v>160</v>
      </c>
      <c r="W610" s="57" t="s">
        <v>160</v>
      </c>
      <c r="X610" s="57" t="s">
        <v>160</v>
      </c>
      <c r="Y610" s="57" t="s">
        <v>160</v>
      </c>
      <c r="Z610" s="57" t="s">
        <v>160</v>
      </c>
      <c r="AA610" s="57" t="s">
        <v>160</v>
      </c>
      <c r="AB610" s="57" t="s">
        <v>160</v>
      </c>
      <c r="AC610" s="57" t="s">
        <v>160</v>
      </c>
      <c r="AD610" s="57" t="s">
        <v>160</v>
      </c>
      <c r="AE610" s="57" t="s">
        <v>160</v>
      </c>
      <c r="AF610" s="57" t="s">
        <v>160</v>
      </c>
      <c r="AG610" s="57" t="s">
        <v>160</v>
      </c>
      <c r="AH610" s="57" t="s">
        <v>160</v>
      </c>
      <c r="AI610" s="57" t="s">
        <v>160</v>
      </c>
      <c r="AJ610" s="57" t="s">
        <v>160</v>
      </c>
      <c r="AK610" s="57" t="s">
        <v>160</v>
      </c>
      <c r="AL610" s="57" t="s">
        <v>160</v>
      </c>
      <c r="AM610" s="57" t="s">
        <v>160</v>
      </c>
      <c r="AN610" s="57" t="s">
        <v>160</v>
      </c>
      <c r="AO610" s="57" t="s">
        <v>160</v>
      </c>
      <c r="AP610" s="57" t="s">
        <v>160</v>
      </c>
      <c r="AQ610" s="57" t="s">
        <v>160</v>
      </c>
      <c r="AR610" s="57" t="s">
        <v>160</v>
      </c>
      <c r="AS610" s="57" t="s">
        <v>160</v>
      </c>
      <c r="AT610" s="57" t="s">
        <v>160</v>
      </c>
      <c r="AU610" s="57" t="s">
        <v>160</v>
      </c>
      <c r="AV610" s="57" t="s">
        <v>160</v>
      </c>
      <c r="AW610" s="57" t="s">
        <v>160</v>
      </c>
      <c r="AX610" s="57" t="s">
        <v>160</v>
      </c>
      <c r="AY610" s="57" t="s">
        <v>160</v>
      </c>
      <c r="AZ610" s="57" t="s">
        <v>160</v>
      </c>
      <c r="BA610" s="57" t="s">
        <v>160</v>
      </c>
      <c r="BB610" s="57" t="s">
        <v>160</v>
      </c>
      <c r="BC610" s="57" t="s">
        <v>160</v>
      </c>
      <c r="BD610" s="57" t="s">
        <v>160</v>
      </c>
      <c r="BE610" s="57" t="s">
        <v>160</v>
      </c>
      <c r="BF610" s="57" t="s">
        <v>160</v>
      </c>
      <c r="BG610" s="57" t="s">
        <v>160</v>
      </c>
      <c r="BH610" s="57" t="s">
        <v>160</v>
      </c>
      <c r="BI610" s="57" t="s">
        <v>160</v>
      </c>
      <c r="BJ610" s="57" t="s">
        <v>160</v>
      </c>
      <c r="BK610" s="57" t="s">
        <v>160</v>
      </c>
      <c r="BL610" s="57" t="s">
        <v>160</v>
      </c>
      <c r="BM610" s="57" t="s">
        <v>160</v>
      </c>
    </row>
    <row r="611" spans="2:65" x14ac:dyDescent="0.25">
      <c r="B611" t="str">
        <f>+B596</f>
        <v>FABBRICATI</v>
      </c>
      <c r="C611" s="58">
        <f>+C596</f>
        <v>0.25</v>
      </c>
      <c r="F611" s="27"/>
      <c r="G611" s="27"/>
      <c r="H611" s="27"/>
      <c r="I611" s="27"/>
      <c r="J611" s="27"/>
      <c r="K611" s="27"/>
      <c r="L611" s="27"/>
      <c r="M611" s="27"/>
      <c r="N611" s="27"/>
      <c r="O611" s="27"/>
      <c r="P611" s="27"/>
      <c r="Q611" s="27"/>
      <c r="R611" s="27"/>
      <c r="S611" s="27"/>
      <c r="T611" s="27"/>
      <c r="U611" s="27"/>
      <c r="V611" s="27"/>
      <c r="W611" s="27"/>
      <c r="X611" s="27"/>
      <c r="Y611" s="27"/>
      <c r="Z611" s="27"/>
      <c r="AA611" s="27"/>
      <c r="AB611" s="27"/>
      <c r="AC611" s="27"/>
      <c r="AD611" s="27"/>
      <c r="AE611" s="27"/>
      <c r="AF611" s="27"/>
      <c r="AG611" s="27"/>
      <c r="AH611" s="27"/>
      <c r="AI611" s="27"/>
      <c r="AJ611" s="27"/>
      <c r="AK611" s="27"/>
      <c r="AL611" s="27"/>
      <c r="AM611" s="27"/>
      <c r="AN611" s="27"/>
      <c r="AO611" s="27"/>
      <c r="AP611" s="27"/>
      <c r="AQ611" s="27"/>
      <c r="AR611" s="27">
        <f>+IF(AQ618=$AR$5,0,1)*(SUM($AR$5)*$C611)/12</f>
        <v>0</v>
      </c>
      <c r="AS611" s="27">
        <f t="shared" ref="AS611:BM611" si="448">+IF(AR618=$AR$5,0,1)*(SUM($AR$5)*$C611)/12</f>
        <v>0</v>
      </c>
      <c r="AT611" s="27">
        <f t="shared" si="448"/>
        <v>0</v>
      </c>
      <c r="AU611" s="27">
        <f t="shared" si="448"/>
        <v>0</v>
      </c>
      <c r="AV611" s="27">
        <f t="shared" si="448"/>
        <v>0</v>
      </c>
      <c r="AW611" s="27">
        <f t="shared" si="448"/>
        <v>0</v>
      </c>
      <c r="AX611" s="27">
        <f t="shared" si="448"/>
        <v>0</v>
      </c>
      <c r="AY611" s="27">
        <f t="shared" si="448"/>
        <v>0</v>
      </c>
      <c r="AZ611" s="27">
        <f t="shared" si="448"/>
        <v>0</v>
      </c>
      <c r="BA611" s="27">
        <f t="shared" si="448"/>
        <v>0</v>
      </c>
      <c r="BB611" s="27">
        <f t="shared" si="448"/>
        <v>0</v>
      </c>
      <c r="BC611" s="27">
        <f t="shared" si="448"/>
        <v>0</v>
      </c>
      <c r="BD611" s="27">
        <f t="shared" si="448"/>
        <v>0</v>
      </c>
      <c r="BE611" s="27">
        <f t="shared" si="448"/>
        <v>0</v>
      </c>
      <c r="BF611" s="27">
        <f t="shared" si="448"/>
        <v>0</v>
      </c>
      <c r="BG611" s="27">
        <f t="shared" si="448"/>
        <v>0</v>
      </c>
      <c r="BH611" s="27">
        <f t="shared" si="448"/>
        <v>0</v>
      </c>
      <c r="BI611" s="27">
        <f t="shared" si="448"/>
        <v>0</v>
      </c>
      <c r="BJ611" s="27">
        <f t="shared" si="448"/>
        <v>0</v>
      </c>
      <c r="BK611" s="27">
        <f t="shared" si="448"/>
        <v>0</v>
      </c>
      <c r="BL611" s="27">
        <f t="shared" si="448"/>
        <v>0</v>
      </c>
      <c r="BM611" s="27">
        <f t="shared" si="448"/>
        <v>0</v>
      </c>
    </row>
    <row r="612" spans="2:65" x14ac:dyDescent="0.25">
      <c r="B612" t="str">
        <f t="shared" ref="B612:C616" si="449">+B597</f>
        <v>IMPIANTI E MACCHINARI</v>
      </c>
      <c r="C612" s="58">
        <f t="shared" si="449"/>
        <v>0.1</v>
      </c>
      <c r="F612" s="27"/>
      <c r="G612" s="27"/>
      <c r="H612" s="27"/>
      <c r="I612" s="27"/>
      <c r="J612" s="27"/>
      <c r="K612" s="27"/>
      <c r="L612" s="27"/>
      <c r="M612" s="27"/>
      <c r="N612" s="27"/>
      <c r="O612" s="27"/>
      <c r="P612" s="27"/>
      <c r="Q612" s="27"/>
      <c r="R612" s="27"/>
      <c r="S612" s="27"/>
      <c r="T612" s="27"/>
      <c r="U612" s="27"/>
      <c r="V612" s="27"/>
      <c r="W612" s="27"/>
      <c r="X612" s="27"/>
      <c r="Y612" s="27"/>
      <c r="Z612" s="27"/>
      <c r="AA612" s="27"/>
      <c r="AB612" s="27"/>
      <c r="AC612" s="27"/>
      <c r="AD612" s="27"/>
      <c r="AE612" s="27"/>
      <c r="AF612" s="27"/>
      <c r="AG612" s="27"/>
      <c r="AH612" s="27"/>
      <c r="AI612" s="27"/>
      <c r="AJ612" s="27"/>
      <c r="AK612" s="27"/>
      <c r="AL612" s="27"/>
      <c r="AM612" s="27"/>
      <c r="AN612" s="27"/>
      <c r="AO612" s="27"/>
      <c r="AP612" s="27"/>
      <c r="AQ612" s="27"/>
      <c r="AR612" s="27">
        <f>+IF(AQ619=$AR$6,0,1)*(SUM($AR$6)*$C612)/12</f>
        <v>0</v>
      </c>
      <c r="AS612" s="27">
        <f t="shared" ref="AS612:BM612" si="450">+IF(AR619=$AR$6,0,1)*(SUM($AR$6)*$C612)/12</f>
        <v>0</v>
      </c>
      <c r="AT612" s="27">
        <f t="shared" si="450"/>
        <v>0</v>
      </c>
      <c r="AU612" s="27">
        <f t="shared" si="450"/>
        <v>0</v>
      </c>
      <c r="AV612" s="27">
        <f t="shared" si="450"/>
        <v>0</v>
      </c>
      <c r="AW612" s="27">
        <f t="shared" si="450"/>
        <v>0</v>
      </c>
      <c r="AX612" s="27">
        <f t="shared" si="450"/>
        <v>0</v>
      </c>
      <c r="AY612" s="27">
        <f t="shared" si="450"/>
        <v>0</v>
      </c>
      <c r="AZ612" s="27">
        <f t="shared" si="450"/>
        <v>0</v>
      </c>
      <c r="BA612" s="27">
        <f t="shared" si="450"/>
        <v>0</v>
      </c>
      <c r="BB612" s="27">
        <f t="shared" si="450"/>
        <v>0</v>
      </c>
      <c r="BC612" s="27">
        <f t="shared" si="450"/>
        <v>0</v>
      </c>
      <c r="BD612" s="27">
        <f t="shared" si="450"/>
        <v>0</v>
      </c>
      <c r="BE612" s="27">
        <f t="shared" si="450"/>
        <v>0</v>
      </c>
      <c r="BF612" s="27">
        <f t="shared" si="450"/>
        <v>0</v>
      </c>
      <c r="BG612" s="27">
        <f t="shared" si="450"/>
        <v>0</v>
      </c>
      <c r="BH612" s="27">
        <f t="shared" si="450"/>
        <v>0</v>
      </c>
      <c r="BI612" s="27">
        <f t="shared" si="450"/>
        <v>0</v>
      </c>
      <c r="BJ612" s="27">
        <f t="shared" si="450"/>
        <v>0</v>
      </c>
      <c r="BK612" s="27">
        <f t="shared" si="450"/>
        <v>0</v>
      </c>
      <c r="BL612" s="27">
        <f t="shared" si="450"/>
        <v>0</v>
      </c>
      <c r="BM612" s="27">
        <f t="shared" si="450"/>
        <v>0</v>
      </c>
    </row>
    <row r="613" spans="2:65" x14ac:dyDescent="0.25">
      <c r="B613" t="str">
        <f t="shared" si="449"/>
        <v>ATTREZZATURE IND.LI E COMM.LI</v>
      </c>
      <c r="C613" s="58">
        <f t="shared" si="449"/>
        <v>0.2</v>
      </c>
      <c r="F613" s="27"/>
      <c r="G613" s="27"/>
      <c r="H613" s="27"/>
      <c r="I613" s="27"/>
      <c r="J613" s="27"/>
      <c r="K613" s="27"/>
      <c r="L613" s="27"/>
      <c r="M613" s="27"/>
      <c r="N613" s="27"/>
      <c r="O613" s="27"/>
      <c r="P613" s="27"/>
      <c r="Q613" s="27"/>
      <c r="R613" s="27"/>
      <c r="S613" s="27"/>
      <c r="T613" s="27"/>
      <c r="U613" s="27"/>
      <c r="V613" s="27"/>
      <c r="W613" s="27"/>
      <c r="X613" s="27"/>
      <c r="Y613" s="27"/>
      <c r="Z613" s="27"/>
      <c r="AA613" s="27"/>
      <c r="AB613" s="27"/>
      <c r="AC613" s="27"/>
      <c r="AD613" s="27"/>
      <c r="AE613" s="27"/>
      <c r="AF613" s="27"/>
      <c r="AG613" s="27"/>
      <c r="AH613" s="27"/>
      <c r="AI613" s="27"/>
      <c r="AJ613" s="27"/>
      <c r="AK613" s="27"/>
      <c r="AL613" s="27"/>
      <c r="AM613" s="27"/>
      <c r="AN613" s="27"/>
      <c r="AO613" s="27"/>
      <c r="AP613" s="27"/>
      <c r="AQ613" s="27"/>
      <c r="AR613" s="27">
        <f>+IF(AQ620=$AR$7,0,1)*(SUM($AR$7)*$C613)/12</f>
        <v>0</v>
      </c>
      <c r="AS613" s="27">
        <f t="shared" ref="AS613:BM613" si="451">+IF(AR620=$AR$7,0,1)*(SUM($AR$7)*$C613)/12</f>
        <v>0</v>
      </c>
      <c r="AT613" s="27">
        <f t="shared" si="451"/>
        <v>0</v>
      </c>
      <c r="AU613" s="27">
        <f t="shared" si="451"/>
        <v>0</v>
      </c>
      <c r="AV613" s="27">
        <f t="shared" si="451"/>
        <v>0</v>
      </c>
      <c r="AW613" s="27">
        <f t="shared" si="451"/>
        <v>0</v>
      </c>
      <c r="AX613" s="27">
        <f t="shared" si="451"/>
        <v>0</v>
      </c>
      <c r="AY613" s="27">
        <f t="shared" si="451"/>
        <v>0</v>
      </c>
      <c r="AZ613" s="27">
        <f t="shared" si="451"/>
        <v>0</v>
      </c>
      <c r="BA613" s="27">
        <f t="shared" si="451"/>
        <v>0</v>
      </c>
      <c r="BB613" s="27">
        <f t="shared" si="451"/>
        <v>0</v>
      </c>
      <c r="BC613" s="27">
        <f t="shared" si="451"/>
        <v>0</v>
      </c>
      <c r="BD613" s="27">
        <f t="shared" si="451"/>
        <v>0</v>
      </c>
      <c r="BE613" s="27">
        <f t="shared" si="451"/>
        <v>0</v>
      </c>
      <c r="BF613" s="27">
        <f t="shared" si="451"/>
        <v>0</v>
      </c>
      <c r="BG613" s="27">
        <f t="shared" si="451"/>
        <v>0</v>
      </c>
      <c r="BH613" s="27">
        <f t="shared" si="451"/>
        <v>0</v>
      </c>
      <c r="BI613" s="27">
        <f t="shared" si="451"/>
        <v>0</v>
      </c>
      <c r="BJ613" s="27">
        <f t="shared" si="451"/>
        <v>0</v>
      </c>
      <c r="BK613" s="27">
        <f t="shared" si="451"/>
        <v>0</v>
      </c>
      <c r="BL613" s="27">
        <f t="shared" si="451"/>
        <v>0</v>
      </c>
      <c r="BM613" s="27">
        <f t="shared" si="451"/>
        <v>0</v>
      </c>
    </row>
    <row r="614" spans="2:65" x14ac:dyDescent="0.25">
      <c r="B614" t="str">
        <f t="shared" si="449"/>
        <v>COSTI D'IMPIANTO E AMPLIAMENTO</v>
      </c>
      <c r="C614" s="58">
        <f t="shared" si="449"/>
        <v>0.5</v>
      </c>
      <c r="F614" s="27"/>
      <c r="G614" s="27"/>
      <c r="H614" s="27"/>
      <c r="I614" s="27"/>
      <c r="J614" s="27"/>
      <c r="K614" s="27"/>
      <c r="L614" s="27"/>
      <c r="M614" s="27"/>
      <c r="N614" s="27"/>
      <c r="O614" s="27"/>
      <c r="P614" s="27"/>
      <c r="Q614" s="27"/>
      <c r="R614" s="27"/>
      <c r="S614" s="27"/>
      <c r="T614" s="27"/>
      <c r="U614" s="27"/>
      <c r="V614" s="27"/>
      <c r="W614" s="27"/>
      <c r="X614" s="27"/>
      <c r="Y614" s="27"/>
      <c r="Z614" s="27"/>
      <c r="AA614" s="27"/>
      <c r="AB614" s="27"/>
      <c r="AC614" s="27"/>
      <c r="AD614" s="27"/>
      <c r="AE614" s="27"/>
      <c r="AF614" s="27"/>
      <c r="AG614" s="27"/>
      <c r="AH614" s="27"/>
      <c r="AI614" s="27"/>
      <c r="AJ614" s="27"/>
      <c r="AK614" s="27"/>
      <c r="AL614" s="27"/>
      <c r="AM614" s="27"/>
      <c r="AN614" s="27"/>
      <c r="AO614" s="27"/>
      <c r="AP614" s="27"/>
      <c r="AQ614" s="27"/>
      <c r="AR614" s="27">
        <f>+IF(AQ621=$AR$8,0,1)*(SUM($AR$8)*$C614)/12</f>
        <v>0</v>
      </c>
      <c r="AS614" s="27">
        <f t="shared" ref="AS614:BM614" si="452">+IF(AR621=$AR$8,0,1)*(SUM($AR$8)*$C614)/12</f>
        <v>0</v>
      </c>
      <c r="AT614" s="27">
        <f t="shared" si="452"/>
        <v>0</v>
      </c>
      <c r="AU614" s="27">
        <f t="shared" si="452"/>
        <v>0</v>
      </c>
      <c r="AV614" s="27">
        <f t="shared" si="452"/>
        <v>0</v>
      </c>
      <c r="AW614" s="27">
        <f t="shared" si="452"/>
        <v>0</v>
      </c>
      <c r="AX614" s="27">
        <f t="shared" si="452"/>
        <v>0</v>
      </c>
      <c r="AY614" s="27">
        <f t="shared" si="452"/>
        <v>0</v>
      </c>
      <c r="AZ614" s="27">
        <f t="shared" si="452"/>
        <v>0</v>
      </c>
      <c r="BA614" s="27">
        <f t="shared" si="452"/>
        <v>0</v>
      </c>
      <c r="BB614" s="27">
        <f t="shared" si="452"/>
        <v>0</v>
      </c>
      <c r="BC614" s="27">
        <f t="shared" si="452"/>
        <v>0</v>
      </c>
      <c r="BD614" s="27">
        <f t="shared" si="452"/>
        <v>0</v>
      </c>
      <c r="BE614" s="27">
        <f t="shared" si="452"/>
        <v>0</v>
      </c>
      <c r="BF614" s="27">
        <f t="shared" si="452"/>
        <v>0</v>
      </c>
      <c r="BG614" s="27">
        <f t="shared" si="452"/>
        <v>0</v>
      </c>
      <c r="BH614" s="27">
        <f t="shared" si="452"/>
        <v>0</v>
      </c>
      <c r="BI614" s="27">
        <f t="shared" si="452"/>
        <v>0</v>
      </c>
      <c r="BJ614" s="27">
        <f t="shared" si="452"/>
        <v>0</v>
      </c>
      <c r="BK614" s="27">
        <f t="shared" si="452"/>
        <v>0</v>
      </c>
      <c r="BL614" s="27">
        <f t="shared" si="452"/>
        <v>0</v>
      </c>
      <c r="BM614" s="27">
        <f t="shared" si="452"/>
        <v>0</v>
      </c>
    </row>
    <row r="615" spans="2:65" x14ac:dyDescent="0.25">
      <c r="B615" t="str">
        <f t="shared" si="449"/>
        <v>FEE D'INGRESSO</v>
      </c>
      <c r="C615" s="58">
        <f t="shared" si="449"/>
        <v>0.2</v>
      </c>
      <c r="F615" s="27"/>
      <c r="G615" s="27"/>
      <c r="H615" s="27"/>
      <c r="I615" s="27"/>
      <c r="J615" s="27"/>
      <c r="K615" s="27"/>
      <c r="L615" s="27"/>
      <c r="M615" s="27"/>
      <c r="N615" s="27"/>
      <c r="O615" s="27"/>
      <c r="P615" s="27"/>
      <c r="Q615" s="27"/>
      <c r="R615" s="27"/>
      <c r="S615" s="27"/>
      <c r="T615" s="27"/>
      <c r="U615" s="27"/>
      <c r="V615" s="27"/>
      <c r="W615" s="27"/>
      <c r="X615" s="27"/>
      <c r="Y615" s="27"/>
      <c r="Z615" s="27"/>
      <c r="AA615" s="27"/>
      <c r="AB615" s="27"/>
      <c r="AC615" s="27"/>
      <c r="AD615" s="27"/>
      <c r="AE615" s="27"/>
      <c r="AF615" s="27"/>
      <c r="AG615" s="27"/>
      <c r="AH615" s="27"/>
      <c r="AI615" s="27"/>
      <c r="AJ615" s="27"/>
      <c r="AK615" s="27"/>
      <c r="AL615" s="27"/>
      <c r="AM615" s="27"/>
      <c r="AN615" s="27"/>
      <c r="AO615" s="27"/>
      <c r="AP615" s="27"/>
      <c r="AQ615" s="27"/>
      <c r="AR615" s="27">
        <f>+IF(AQ622=$AR$9,0,1)*(SUM($AR$9)*$C615)/12</f>
        <v>0</v>
      </c>
      <c r="AS615" s="27">
        <f t="shared" ref="AS615:BM615" si="453">+IF(AR622=$AR$9,0,1)*(SUM($AR$9)*$C615)/12</f>
        <v>0</v>
      </c>
      <c r="AT615" s="27">
        <f t="shared" si="453"/>
        <v>0</v>
      </c>
      <c r="AU615" s="27">
        <f t="shared" si="453"/>
        <v>0</v>
      </c>
      <c r="AV615" s="27">
        <f t="shared" si="453"/>
        <v>0</v>
      </c>
      <c r="AW615" s="27">
        <f t="shared" si="453"/>
        <v>0</v>
      </c>
      <c r="AX615" s="27">
        <f t="shared" si="453"/>
        <v>0</v>
      </c>
      <c r="AY615" s="27">
        <f t="shared" si="453"/>
        <v>0</v>
      </c>
      <c r="AZ615" s="27">
        <f t="shared" si="453"/>
        <v>0</v>
      </c>
      <c r="BA615" s="27">
        <f t="shared" si="453"/>
        <v>0</v>
      </c>
      <c r="BB615" s="27">
        <f t="shared" si="453"/>
        <v>0</v>
      </c>
      <c r="BC615" s="27">
        <f t="shared" si="453"/>
        <v>0</v>
      </c>
      <c r="BD615" s="27">
        <f t="shared" si="453"/>
        <v>0</v>
      </c>
      <c r="BE615" s="27">
        <f t="shared" si="453"/>
        <v>0</v>
      </c>
      <c r="BF615" s="27">
        <f t="shared" si="453"/>
        <v>0</v>
      </c>
      <c r="BG615" s="27">
        <f t="shared" si="453"/>
        <v>0</v>
      </c>
      <c r="BH615" s="27">
        <f t="shared" si="453"/>
        <v>0</v>
      </c>
      <c r="BI615" s="27">
        <f t="shared" si="453"/>
        <v>0</v>
      </c>
      <c r="BJ615" s="27">
        <f t="shared" si="453"/>
        <v>0</v>
      </c>
      <c r="BK615" s="27">
        <f t="shared" si="453"/>
        <v>0</v>
      </c>
      <c r="BL615" s="27">
        <f t="shared" si="453"/>
        <v>0</v>
      </c>
      <c r="BM615" s="27">
        <f t="shared" si="453"/>
        <v>0</v>
      </c>
    </row>
    <row r="616" spans="2:65" x14ac:dyDescent="0.25">
      <c r="B616" t="str">
        <f t="shared" si="449"/>
        <v>ALTRE IMM.NI IMMATERIALI</v>
      </c>
      <c r="C616" s="58">
        <f t="shared" si="449"/>
        <v>0.25</v>
      </c>
      <c r="F616" s="27"/>
      <c r="G616" s="27"/>
      <c r="H616" s="27"/>
      <c r="I616" s="27"/>
      <c r="J616" s="27"/>
      <c r="K616" s="27"/>
      <c r="L616" s="27"/>
      <c r="M616" s="27"/>
      <c r="N616" s="27"/>
      <c r="O616" s="27"/>
      <c r="P616" s="27"/>
      <c r="Q616" s="27"/>
      <c r="R616" s="27"/>
      <c r="S616" s="27"/>
      <c r="T616" s="27"/>
      <c r="U616" s="27"/>
      <c r="V616" s="27"/>
      <c r="W616" s="27"/>
      <c r="X616" s="27"/>
      <c r="Y616" s="27"/>
      <c r="Z616" s="27"/>
      <c r="AA616" s="27"/>
      <c r="AB616" s="27"/>
      <c r="AC616" s="27"/>
      <c r="AD616" s="27"/>
      <c r="AE616" s="27"/>
      <c r="AF616" s="27"/>
      <c r="AG616" s="27"/>
      <c r="AH616" s="27"/>
      <c r="AI616" s="27"/>
      <c r="AJ616" s="27"/>
      <c r="AK616" s="27"/>
      <c r="AL616" s="27"/>
      <c r="AM616" s="27"/>
      <c r="AN616" s="27"/>
      <c r="AO616" s="27"/>
      <c r="AP616" s="27"/>
      <c r="AQ616" s="27"/>
      <c r="AR616" s="27">
        <f>+IF(AQ623=$AR$10,0,1)*(SUM($AR$10)*$C616)/12</f>
        <v>0</v>
      </c>
      <c r="AS616" s="27">
        <f t="shared" ref="AS616:BM616" si="454">+IF(AR623=$AR$10,0,1)*(SUM($AR$10)*$C616)/12</f>
        <v>0</v>
      </c>
      <c r="AT616" s="27">
        <f t="shared" si="454"/>
        <v>0</v>
      </c>
      <c r="AU616" s="27">
        <f t="shared" si="454"/>
        <v>0</v>
      </c>
      <c r="AV616" s="27">
        <f t="shared" si="454"/>
        <v>0</v>
      </c>
      <c r="AW616" s="27">
        <f t="shared" si="454"/>
        <v>0</v>
      </c>
      <c r="AX616" s="27">
        <f t="shared" si="454"/>
        <v>0</v>
      </c>
      <c r="AY616" s="27">
        <f t="shared" si="454"/>
        <v>0</v>
      </c>
      <c r="AZ616" s="27">
        <f t="shared" si="454"/>
        <v>0</v>
      </c>
      <c r="BA616" s="27">
        <f t="shared" si="454"/>
        <v>0</v>
      </c>
      <c r="BB616" s="27">
        <f t="shared" si="454"/>
        <v>0</v>
      </c>
      <c r="BC616" s="27">
        <f t="shared" si="454"/>
        <v>0</v>
      </c>
      <c r="BD616" s="27">
        <f t="shared" si="454"/>
        <v>0</v>
      </c>
      <c r="BE616" s="27">
        <f t="shared" si="454"/>
        <v>0</v>
      </c>
      <c r="BF616" s="27">
        <f t="shared" si="454"/>
        <v>0</v>
      </c>
      <c r="BG616" s="27">
        <f t="shared" si="454"/>
        <v>0</v>
      </c>
      <c r="BH616" s="27">
        <f t="shared" si="454"/>
        <v>0</v>
      </c>
      <c r="BI616" s="27">
        <f t="shared" si="454"/>
        <v>0</v>
      </c>
      <c r="BJ616" s="27">
        <f t="shared" si="454"/>
        <v>0</v>
      </c>
      <c r="BK616" s="27">
        <f t="shared" si="454"/>
        <v>0</v>
      </c>
      <c r="BL616" s="27">
        <f t="shared" si="454"/>
        <v>0</v>
      </c>
      <c r="BM616" s="27">
        <f t="shared" si="454"/>
        <v>0</v>
      </c>
    </row>
    <row r="617" spans="2:65" ht="30" x14ac:dyDescent="0.25">
      <c r="C617" s="57"/>
      <c r="F617" s="57" t="s">
        <v>161</v>
      </c>
      <c r="G617" s="57" t="s">
        <v>161</v>
      </c>
      <c r="H617" s="57" t="s">
        <v>161</v>
      </c>
      <c r="I617" s="57" t="s">
        <v>161</v>
      </c>
      <c r="J617" s="57" t="s">
        <v>161</v>
      </c>
      <c r="K617" s="57" t="s">
        <v>161</v>
      </c>
      <c r="L617" s="57" t="s">
        <v>161</v>
      </c>
      <c r="M617" s="57" t="s">
        <v>161</v>
      </c>
      <c r="N617" s="57" t="s">
        <v>161</v>
      </c>
      <c r="O617" s="57" t="s">
        <v>161</v>
      </c>
      <c r="P617" s="57" t="s">
        <v>161</v>
      </c>
      <c r="Q617" s="57" t="s">
        <v>161</v>
      </c>
      <c r="R617" s="57" t="s">
        <v>161</v>
      </c>
      <c r="S617" s="57" t="s">
        <v>161</v>
      </c>
      <c r="T617" s="57" t="s">
        <v>161</v>
      </c>
      <c r="U617" s="57" t="s">
        <v>161</v>
      </c>
      <c r="V617" s="57" t="s">
        <v>161</v>
      </c>
      <c r="W617" s="57" t="s">
        <v>161</v>
      </c>
      <c r="X617" s="57" t="s">
        <v>161</v>
      </c>
      <c r="Y617" s="57" t="s">
        <v>161</v>
      </c>
      <c r="Z617" s="57" t="s">
        <v>161</v>
      </c>
      <c r="AA617" s="57" t="s">
        <v>161</v>
      </c>
      <c r="AB617" s="57" t="s">
        <v>161</v>
      </c>
      <c r="AC617" s="57" t="s">
        <v>161</v>
      </c>
      <c r="AD617" s="57" t="s">
        <v>161</v>
      </c>
      <c r="AE617" s="57" t="s">
        <v>161</v>
      </c>
      <c r="AF617" s="57" t="s">
        <v>161</v>
      </c>
      <c r="AG617" s="57" t="s">
        <v>161</v>
      </c>
      <c r="AH617" s="57" t="s">
        <v>161</v>
      </c>
      <c r="AI617" s="57" t="s">
        <v>161</v>
      </c>
      <c r="AJ617" s="57" t="s">
        <v>161</v>
      </c>
      <c r="AK617" s="57" t="s">
        <v>161</v>
      </c>
      <c r="AL617" s="57" t="s">
        <v>161</v>
      </c>
      <c r="AM617" s="57" t="s">
        <v>161</v>
      </c>
      <c r="AN617" s="57" t="s">
        <v>161</v>
      </c>
      <c r="AO617" s="57" t="s">
        <v>161</v>
      </c>
      <c r="AP617" s="57" t="s">
        <v>161</v>
      </c>
      <c r="AQ617" s="57" t="s">
        <v>161</v>
      </c>
      <c r="AR617" s="57" t="s">
        <v>161</v>
      </c>
      <c r="AS617" s="57" t="s">
        <v>161</v>
      </c>
      <c r="AT617" s="57" t="s">
        <v>161</v>
      </c>
      <c r="AU617" s="57" t="s">
        <v>161</v>
      </c>
      <c r="AV617" s="57" t="s">
        <v>161</v>
      </c>
      <c r="AW617" s="57" t="s">
        <v>161</v>
      </c>
      <c r="AX617" s="57" t="s">
        <v>161</v>
      </c>
      <c r="AY617" s="57" t="s">
        <v>161</v>
      </c>
      <c r="AZ617" s="57" t="s">
        <v>161</v>
      </c>
      <c r="BA617" s="57" t="s">
        <v>161</v>
      </c>
      <c r="BB617" s="57" t="s">
        <v>161</v>
      </c>
      <c r="BC617" s="57" t="s">
        <v>161</v>
      </c>
      <c r="BD617" s="57" t="s">
        <v>161</v>
      </c>
      <c r="BE617" s="57" t="s">
        <v>161</v>
      </c>
      <c r="BF617" s="57" t="s">
        <v>161</v>
      </c>
      <c r="BG617" s="57" t="s">
        <v>161</v>
      </c>
      <c r="BH617" s="57" t="s">
        <v>161</v>
      </c>
      <c r="BI617" s="57" t="s">
        <v>161</v>
      </c>
      <c r="BJ617" s="57" t="s">
        <v>161</v>
      </c>
      <c r="BK617" s="57" t="s">
        <v>161</v>
      </c>
      <c r="BL617" s="57" t="s">
        <v>161</v>
      </c>
      <c r="BM617" s="57" t="s">
        <v>161</v>
      </c>
    </row>
    <row r="618" spans="2:65" x14ac:dyDescent="0.25">
      <c r="B618" t="str">
        <f>+B611</f>
        <v>FABBRICATI</v>
      </c>
      <c r="C618" s="58"/>
      <c r="F618" s="27"/>
      <c r="G618" s="27"/>
      <c r="H618" s="27"/>
      <c r="I618" s="27"/>
      <c r="J618" s="27"/>
      <c r="K618" s="27"/>
      <c r="L618" s="27"/>
      <c r="M618" s="27"/>
      <c r="N618" s="27"/>
      <c r="O618" s="27"/>
      <c r="P618" s="27"/>
      <c r="Q618" s="27"/>
      <c r="R618" s="27"/>
      <c r="S618" s="27"/>
      <c r="T618" s="27"/>
      <c r="U618" s="27"/>
      <c r="V618" s="27"/>
      <c r="W618" s="27"/>
      <c r="X618" s="27"/>
      <c r="Y618" s="27"/>
      <c r="Z618" s="27"/>
      <c r="AA618" s="27"/>
      <c r="AB618" s="27"/>
      <c r="AC618" s="27"/>
      <c r="AD618" s="27"/>
      <c r="AE618" s="27"/>
      <c r="AF618" s="27"/>
      <c r="AG618" s="27"/>
      <c r="AH618" s="27"/>
      <c r="AI618" s="27"/>
      <c r="AJ618" s="27"/>
      <c r="AK618" s="27"/>
      <c r="AL618" s="27"/>
      <c r="AM618" s="27"/>
      <c r="AN618" s="27"/>
      <c r="AO618" s="27"/>
      <c r="AP618" s="27"/>
      <c r="AQ618" s="27"/>
      <c r="AR618" s="27">
        <f t="shared" ref="AR618:BM623" si="455">+AQ618+AR611</f>
        <v>0</v>
      </c>
      <c r="AS618" s="27">
        <f t="shared" si="455"/>
        <v>0</v>
      </c>
      <c r="AT618" s="27">
        <f t="shared" si="455"/>
        <v>0</v>
      </c>
      <c r="AU618" s="27">
        <f t="shared" si="455"/>
        <v>0</v>
      </c>
      <c r="AV618" s="27">
        <f t="shared" si="455"/>
        <v>0</v>
      </c>
      <c r="AW618" s="27">
        <f t="shared" si="455"/>
        <v>0</v>
      </c>
      <c r="AX618" s="27">
        <f t="shared" si="455"/>
        <v>0</v>
      </c>
      <c r="AY618" s="27">
        <f t="shared" si="455"/>
        <v>0</v>
      </c>
      <c r="AZ618" s="27">
        <f t="shared" si="455"/>
        <v>0</v>
      </c>
      <c r="BA618" s="27">
        <f t="shared" si="455"/>
        <v>0</v>
      </c>
      <c r="BB618" s="27">
        <f t="shared" si="455"/>
        <v>0</v>
      </c>
      <c r="BC618" s="27">
        <f t="shared" si="455"/>
        <v>0</v>
      </c>
      <c r="BD618" s="27">
        <f t="shared" si="455"/>
        <v>0</v>
      </c>
      <c r="BE618" s="27">
        <f t="shared" si="455"/>
        <v>0</v>
      </c>
      <c r="BF618" s="27">
        <f t="shared" si="455"/>
        <v>0</v>
      </c>
      <c r="BG618" s="27">
        <f t="shared" si="455"/>
        <v>0</v>
      </c>
      <c r="BH618" s="27">
        <f t="shared" si="455"/>
        <v>0</v>
      </c>
      <c r="BI618" s="27">
        <f t="shared" si="455"/>
        <v>0</v>
      </c>
      <c r="BJ618" s="27">
        <f t="shared" si="455"/>
        <v>0</v>
      </c>
      <c r="BK618" s="27">
        <f t="shared" si="455"/>
        <v>0</v>
      </c>
      <c r="BL618" s="27">
        <f t="shared" si="455"/>
        <v>0</v>
      </c>
      <c r="BM618" s="27">
        <f t="shared" si="455"/>
        <v>0</v>
      </c>
    </row>
    <row r="619" spans="2:65" x14ac:dyDescent="0.25">
      <c r="B619" t="str">
        <f t="shared" ref="B619:B622" si="456">+B612</f>
        <v>IMPIANTI E MACCHINARI</v>
      </c>
      <c r="C619" s="58"/>
      <c r="F619" s="27"/>
      <c r="G619" s="27"/>
      <c r="H619" s="27"/>
      <c r="I619" s="27"/>
      <c r="J619" s="27"/>
      <c r="K619" s="27"/>
      <c r="L619" s="27"/>
      <c r="M619" s="27"/>
      <c r="N619" s="27"/>
      <c r="O619" s="27"/>
      <c r="P619" s="27"/>
      <c r="Q619" s="27"/>
      <c r="R619" s="27"/>
      <c r="S619" s="27"/>
      <c r="T619" s="27"/>
      <c r="U619" s="27"/>
      <c r="V619" s="27"/>
      <c r="W619" s="27"/>
      <c r="X619" s="27"/>
      <c r="Y619" s="27"/>
      <c r="Z619" s="27"/>
      <c r="AA619" s="27"/>
      <c r="AB619" s="27"/>
      <c r="AC619" s="27"/>
      <c r="AD619" s="27"/>
      <c r="AE619" s="27"/>
      <c r="AF619" s="27"/>
      <c r="AG619" s="27"/>
      <c r="AH619" s="27"/>
      <c r="AI619" s="27"/>
      <c r="AJ619" s="27"/>
      <c r="AK619" s="27"/>
      <c r="AL619" s="27"/>
      <c r="AM619" s="27"/>
      <c r="AN619" s="27"/>
      <c r="AO619" s="27"/>
      <c r="AP619" s="27"/>
      <c r="AQ619" s="27"/>
      <c r="AR619" s="27">
        <f t="shared" si="455"/>
        <v>0</v>
      </c>
      <c r="AS619" s="27">
        <f t="shared" si="455"/>
        <v>0</v>
      </c>
      <c r="AT619" s="27">
        <f t="shared" si="455"/>
        <v>0</v>
      </c>
      <c r="AU619" s="27">
        <f t="shared" si="455"/>
        <v>0</v>
      </c>
      <c r="AV619" s="27">
        <f t="shared" si="455"/>
        <v>0</v>
      </c>
      <c r="AW619" s="27">
        <f t="shared" si="455"/>
        <v>0</v>
      </c>
      <c r="AX619" s="27">
        <f t="shared" si="455"/>
        <v>0</v>
      </c>
      <c r="AY619" s="27">
        <f t="shared" si="455"/>
        <v>0</v>
      </c>
      <c r="AZ619" s="27">
        <f t="shared" si="455"/>
        <v>0</v>
      </c>
      <c r="BA619" s="27">
        <f t="shared" si="455"/>
        <v>0</v>
      </c>
      <c r="BB619" s="27">
        <f t="shared" si="455"/>
        <v>0</v>
      </c>
      <c r="BC619" s="27">
        <f t="shared" si="455"/>
        <v>0</v>
      </c>
      <c r="BD619" s="27">
        <f t="shared" si="455"/>
        <v>0</v>
      </c>
      <c r="BE619" s="27">
        <f t="shared" si="455"/>
        <v>0</v>
      </c>
      <c r="BF619" s="27">
        <f t="shared" si="455"/>
        <v>0</v>
      </c>
      <c r="BG619" s="27">
        <f t="shared" si="455"/>
        <v>0</v>
      </c>
      <c r="BH619" s="27">
        <f t="shared" si="455"/>
        <v>0</v>
      </c>
      <c r="BI619" s="27">
        <f t="shared" si="455"/>
        <v>0</v>
      </c>
      <c r="BJ619" s="27">
        <f t="shared" si="455"/>
        <v>0</v>
      </c>
      <c r="BK619" s="27">
        <f t="shared" si="455"/>
        <v>0</v>
      </c>
      <c r="BL619" s="27">
        <f t="shared" si="455"/>
        <v>0</v>
      </c>
      <c r="BM619" s="27">
        <f t="shared" si="455"/>
        <v>0</v>
      </c>
    </row>
    <row r="620" spans="2:65" x14ac:dyDescent="0.25">
      <c r="B620" t="str">
        <f t="shared" si="456"/>
        <v>ATTREZZATURE IND.LI E COMM.LI</v>
      </c>
      <c r="C620" s="58"/>
      <c r="F620" s="27"/>
      <c r="G620" s="27"/>
      <c r="H620" s="27"/>
      <c r="I620" s="27"/>
      <c r="J620" s="27"/>
      <c r="K620" s="27"/>
      <c r="L620" s="27"/>
      <c r="M620" s="27"/>
      <c r="N620" s="27"/>
      <c r="O620" s="27"/>
      <c r="P620" s="27"/>
      <c r="Q620" s="27"/>
      <c r="R620" s="27"/>
      <c r="S620" s="27"/>
      <c r="T620" s="27"/>
      <c r="U620" s="27"/>
      <c r="V620" s="27"/>
      <c r="W620" s="27"/>
      <c r="X620" s="27"/>
      <c r="Y620" s="27"/>
      <c r="Z620" s="27"/>
      <c r="AA620" s="27"/>
      <c r="AB620" s="27"/>
      <c r="AC620" s="27"/>
      <c r="AD620" s="27"/>
      <c r="AE620" s="27"/>
      <c r="AF620" s="27"/>
      <c r="AG620" s="27"/>
      <c r="AH620" s="27"/>
      <c r="AI620" s="27"/>
      <c r="AJ620" s="27"/>
      <c r="AK620" s="27"/>
      <c r="AL620" s="27"/>
      <c r="AM620" s="27"/>
      <c r="AN620" s="27"/>
      <c r="AO620" s="27"/>
      <c r="AP620" s="27"/>
      <c r="AQ620" s="27"/>
      <c r="AR620" s="27">
        <f t="shared" si="455"/>
        <v>0</v>
      </c>
      <c r="AS620" s="27">
        <f t="shared" si="455"/>
        <v>0</v>
      </c>
      <c r="AT620" s="27">
        <f t="shared" si="455"/>
        <v>0</v>
      </c>
      <c r="AU620" s="27">
        <f t="shared" si="455"/>
        <v>0</v>
      </c>
      <c r="AV620" s="27">
        <f t="shared" si="455"/>
        <v>0</v>
      </c>
      <c r="AW620" s="27">
        <f t="shared" si="455"/>
        <v>0</v>
      </c>
      <c r="AX620" s="27">
        <f t="shared" si="455"/>
        <v>0</v>
      </c>
      <c r="AY620" s="27">
        <f t="shared" si="455"/>
        <v>0</v>
      </c>
      <c r="AZ620" s="27">
        <f t="shared" si="455"/>
        <v>0</v>
      </c>
      <c r="BA620" s="27">
        <f t="shared" si="455"/>
        <v>0</v>
      </c>
      <c r="BB620" s="27">
        <f t="shared" si="455"/>
        <v>0</v>
      </c>
      <c r="BC620" s="27">
        <f t="shared" si="455"/>
        <v>0</v>
      </c>
      <c r="BD620" s="27">
        <f t="shared" si="455"/>
        <v>0</v>
      </c>
      <c r="BE620" s="27">
        <f t="shared" si="455"/>
        <v>0</v>
      </c>
      <c r="BF620" s="27">
        <f t="shared" si="455"/>
        <v>0</v>
      </c>
      <c r="BG620" s="27">
        <f t="shared" si="455"/>
        <v>0</v>
      </c>
      <c r="BH620" s="27">
        <f t="shared" si="455"/>
        <v>0</v>
      </c>
      <c r="BI620" s="27">
        <f t="shared" si="455"/>
        <v>0</v>
      </c>
      <c r="BJ620" s="27">
        <f t="shared" si="455"/>
        <v>0</v>
      </c>
      <c r="BK620" s="27">
        <f t="shared" si="455"/>
        <v>0</v>
      </c>
      <c r="BL620" s="27">
        <f t="shared" si="455"/>
        <v>0</v>
      </c>
      <c r="BM620" s="27">
        <f t="shared" si="455"/>
        <v>0</v>
      </c>
    </row>
    <row r="621" spans="2:65" x14ac:dyDescent="0.25">
      <c r="B621" t="str">
        <f t="shared" si="456"/>
        <v>COSTI D'IMPIANTO E AMPLIAMENTO</v>
      </c>
      <c r="C621" s="58"/>
      <c r="F621" s="27"/>
      <c r="G621" s="27"/>
      <c r="H621" s="27"/>
      <c r="I621" s="27"/>
      <c r="J621" s="27"/>
      <c r="K621" s="27"/>
      <c r="L621" s="27"/>
      <c r="M621" s="27"/>
      <c r="N621" s="27"/>
      <c r="O621" s="27"/>
      <c r="P621" s="27"/>
      <c r="Q621" s="27"/>
      <c r="R621" s="27"/>
      <c r="S621" s="27"/>
      <c r="T621" s="27"/>
      <c r="U621" s="27"/>
      <c r="V621" s="27"/>
      <c r="W621" s="27"/>
      <c r="X621" s="27"/>
      <c r="Y621" s="27"/>
      <c r="Z621" s="27"/>
      <c r="AA621" s="27"/>
      <c r="AB621" s="27"/>
      <c r="AC621" s="27"/>
      <c r="AD621" s="27"/>
      <c r="AE621" s="27"/>
      <c r="AF621" s="27"/>
      <c r="AG621" s="27"/>
      <c r="AH621" s="27"/>
      <c r="AI621" s="27"/>
      <c r="AJ621" s="27"/>
      <c r="AK621" s="27"/>
      <c r="AL621" s="27"/>
      <c r="AM621" s="27"/>
      <c r="AN621" s="27"/>
      <c r="AO621" s="27"/>
      <c r="AP621" s="27"/>
      <c r="AQ621" s="27"/>
      <c r="AR621" s="27">
        <f t="shared" si="455"/>
        <v>0</v>
      </c>
      <c r="AS621" s="27">
        <f t="shared" si="455"/>
        <v>0</v>
      </c>
      <c r="AT621" s="27">
        <f t="shared" si="455"/>
        <v>0</v>
      </c>
      <c r="AU621" s="27">
        <f t="shared" si="455"/>
        <v>0</v>
      </c>
      <c r="AV621" s="27">
        <f t="shared" si="455"/>
        <v>0</v>
      </c>
      <c r="AW621" s="27">
        <f t="shared" si="455"/>
        <v>0</v>
      </c>
      <c r="AX621" s="27">
        <f t="shared" si="455"/>
        <v>0</v>
      </c>
      <c r="AY621" s="27">
        <f t="shared" si="455"/>
        <v>0</v>
      </c>
      <c r="AZ621" s="27">
        <f t="shared" si="455"/>
        <v>0</v>
      </c>
      <c r="BA621" s="27">
        <f t="shared" si="455"/>
        <v>0</v>
      </c>
      <c r="BB621" s="27">
        <f t="shared" si="455"/>
        <v>0</v>
      </c>
      <c r="BC621" s="27">
        <f t="shared" si="455"/>
        <v>0</v>
      </c>
      <c r="BD621" s="27">
        <f t="shared" si="455"/>
        <v>0</v>
      </c>
      <c r="BE621" s="27">
        <f t="shared" si="455"/>
        <v>0</v>
      </c>
      <c r="BF621" s="27">
        <f t="shared" si="455"/>
        <v>0</v>
      </c>
      <c r="BG621" s="27">
        <f t="shared" si="455"/>
        <v>0</v>
      </c>
      <c r="BH621" s="27">
        <f t="shared" si="455"/>
        <v>0</v>
      </c>
      <c r="BI621" s="27">
        <f t="shared" si="455"/>
        <v>0</v>
      </c>
      <c r="BJ621" s="27">
        <f t="shared" si="455"/>
        <v>0</v>
      </c>
      <c r="BK621" s="27">
        <f t="shared" si="455"/>
        <v>0</v>
      </c>
      <c r="BL621" s="27">
        <f t="shared" si="455"/>
        <v>0</v>
      </c>
      <c r="BM621" s="27">
        <f t="shared" si="455"/>
        <v>0</v>
      </c>
    </row>
    <row r="622" spans="2:65" x14ac:dyDescent="0.25">
      <c r="B622" t="str">
        <f t="shared" si="456"/>
        <v>FEE D'INGRESSO</v>
      </c>
      <c r="C622" s="58"/>
      <c r="F622" s="27"/>
      <c r="G622" s="27"/>
      <c r="H622" s="27"/>
      <c r="I622" s="27"/>
      <c r="J622" s="27"/>
      <c r="K622" s="27"/>
      <c r="L622" s="27"/>
      <c r="M622" s="27"/>
      <c r="N622" s="27"/>
      <c r="O622" s="27"/>
      <c r="P622" s="27"/>
      <c r="Q622" s="27"/>
      <c r="R622" s="27"/>
      <c r="S622" s="27"/>
      <c r="T622" s="27"/>
      <c r="U622" s="27"/>
      <c r="V622" s="27"/>
      <c r="W622" s="27"/>
      <c r="X622" s="27"/>
      <c r="Y622" s="27"/>
      <c r="Z622" s="27"/>
      <c r="AA622" s="27"/>
      <c r="AB622" s="27"/>
      <c r="AC622" s="27"/>
      <c r="AD622" s="27"/>
      <c r="AE622" s="27"/>
      <c r="AF622" s="27"/>
      <c r="AG622" s="27"/>
      <c r="AH622" s="27"/>
      <c r="AI622" s="27"/>
      <c r="AJ622" s="27"/>
      <c r="AK622" s="27"/>
      <c r="AL622" s="27"/>
      <c r="AM622" s="27"/>
      <c r="AN622" s="27"/>
      <c r="AO622" s="27"/>
      <c r="AP622" s="27"/>
      <c r="AQ622" s="27"/>
      <c r="AR622" s="27">
        <f t="shared" si="455"/>
        <v>0</v>
      </c>
      <c r="AS622" s="27">
        <f t="shared" si="455"/>
        <v>0</v>
      </c>
      <c r="AT622" s="27">
        <f t="shared" si="455"/>
        <v>0</v>
      </c>
      <c r="AU622" s="27">
        <f t="shared" si="455"/>
        <v>0</v>
      </c>
      <c r="AV622" s="27">
        <f t="shared" si="455"/>
        <v>0</v>
      </c>
      <c r="AW622" s="27">
        <f t="shared" si="455"/>
        <v>0</v>
      </c>
      <c r="AX622" s="27">
        <f t="shared" si="455"/>
        <v>0</v>
      </c>
      <c r="AY622" s="27">
        <f t="shared" si="455"/>
        <v>0</v>
      </c>
      <c r="AZ622" s="27">
        <f t="shared" si="455"/>
        <v>0</v>
      </c>
      <c r="BA622" s="27">
        <f t="shared" si="455"/>
        <v>0</v>
      </c>
      <c r="BB622" s="27">
        <f t="shared" si="455"/>
        <v>0</v>
      </c>
      <c r="BC622" s="27">
        <f t="shared" si="455"/>
        <v>0</v>
      </c>
      <c r="BD622" s="27">
        <f t="shared" si="455"/>
        <v>0</v>
      </c>
      <c r="BE622" s="27">
        <f t="shared" si="455"/>
        <v>0</v>
      </c>
      <c r="BF622" s="27">
        <f t="shared" si="455"/>
        <v>0</v>
      </c>
      <c r="BG622" s="27">
        <f t="shared" si="455"/>
        <v>0</v>
      </c>
      <c r="BH622" s="27">
        <f t="shared" si="455"/>
        <v>0</v>
      </c>
      <c r="BI622" s="27">
        <f t="shared" si="455"/>
        <v>0</v>
      </c>
      <c r="BJ622" s="27">
        <f t="shared" si="455"/>
        <v>0</v>
      </c>
      <c r="BK622" s="27">
        <f t="shared" si="455"/>
        <v>0</v>
      </c>
      <c r="BL622" s="27">
        <f t="shared" si="455"/>
        <v>0</v>
      </c>
      <c r="BM622" s="27">
        <f t="shared" si="455"/>
        <v>0</v>
      </c>
    </row>
    <row r="623" spans="2:65" x14ac:dyDescent="0.25">
      <c r="B623" t="str">
        <f>+B616</f>
        <v>ALTRE IMM.NI IMMATERIALI</v>
      </c>
      <c r="C623" s="58"/>
      <c r="F623" s="27"/>
      <c r="G623" s="27"/>
      <c r="H623" s="27"/>
      <c r="I623" s="27"/>
      <c r="J623" s="27"/>
      <c r="K623" s="27"/>
      <c r="L623" s="27"/>
      <c r="M623" s="27"/>
      <c r="N623" s="27"/>
      <c r="O623" s="27"/>
      <c r="P623" s="27"/>
      <c r="Q623" s="27"/>
      <c r="R623" s="27"/>
      <c r="S623" s="27"/>
      <c r="T623" s="27"/>
      <c r="U623" s="27"/>
      <c r="V623" s="27"/>
      <c r="W623" s="27"/>
      <c r="X623" s="27"/>
      <c r="Y623" s="27"/>
      <c r="Z623" s="27"/>
      <c r="AA623" s="27"/>
      <c r="AB623" s="27"/>
      <c r="AC623" s="27"/>
      <c r="AD623" s="27"/>
      <c r="AE623" s="27"/>
      <c r="AF623" s="27"/>
      <c r="AG623" s="27"/>
      <c r="AH623" s="27"/>
      <c r="AI623" s="27"/>
      <c r="AJ623" s="27"/>
      <c r="AK623" s="27"/>
      <c r="AL623" s="27"/>
      <c r="AM623" s="27"/>
      <c r="AN623" s="27"/>
      <c r="AO623" s="27"/>
      <c r="AP623" s="27"/>
      <c r="AQ623" s="27"/>
      <c r="AR623" s="27">
        <f t="shared" si="455"/>
        <v>0</v>
      </c>
      <c r="AS623" s="27">
        <f t="shared" si="455"/>
        <v>0</v>
      </c>
      <c r="AT623" s="27">
        <f t="shared" si="455"/>
        <v>0</v>
      </c>
      <c r="AU623" s="27">
        <f t="shared" si="455"/>
        <v>0</v>
      </c>
      <c r="AV623" s="27">
        <f t="shared" si="455"/>
        <v>0</v>
      </c>
      <c r="AW623" s="27">
        <f t="shared" si="455"/>
        <v>0</v>
      </c>
      <c r="AX623" s="27">
        <f t="shared" si="455"/>
        <v>0</v>
      </c>
      <c r="AY623" s="27">
        <f t="shared" si="455"/>
        <v>0</v>
      </c>
      <c r="AZ623" s="27">
        <f t="shared" si="455"/>
        <v>0</v>
      </c>
      <c r="BA623" s="27">
        <f t="shared" si="455"/>
        <v>0</v>
      </c>
      <c r="BB623" s="27">
        <f t="shared" si="455"/>
        <v>0</v>
      </c>
      <c r="BC623" s="27">
        <f t="shared" si="455"/>
        <v>0</v>
      </c>
      <c r="BD623" s="27">
        <f t="shared" si="455"/>
        <v>0</v>
      </c>
      <c r="BE623" s="27">
        <f t="shared" si="455"/>
        <v>0</v>
      </c>
      <c r="BF623" s="27">
        <f t="shared" si="455"/>
        <v>0</v>
      </c>
      <c r="BG623" s="27">
        <f t="shared" si="455"/>
        <v>0</v>
      </c>
      <c r="BH623" s="27">
        <f t="shared" si="455"/>
        <v>0</v>
      </c>
      <c r="BI623" s="27">
        <f t="shared" si="455"/>
        <v>0</v>
      </c>
      <c r="BJ623" s="27">
        <f t="shared" si="455"/>
        <v>0</v>
      </c>
      <c r="BK623" s="27">
        <f t="shared" si="455"/>
        <v>0</v>
      </c>
      <c r="BL623" s="27">
        <f t="shared" si="455"/>
        <v>0</v>
      </c>
      <c r="BM623" s="27">
        <f t="shared" si="455"/>
        <v>0</v>
      </c>
    </row>
    <row r="625" spans="2:65" ht="30" x14ac:dyDescent="0.25">
      <c r="C625" s="57" t="s">
        <v>159</v>
      </c>
      <c r="F625" s="57" t="s">
        <v>160</v>
      </c>
      <c r="G625" s="57" t="s">
        <v>160</v>
      </c>
      <c r="H625" s="57" t="s">
        <v>160</v>
      </c>
      <c r="I625" s="57" t="s">
        <v>160</v>
      </c>
      <c r="J625" s="57" t="s">
        <v>160</v>
      </c>
      <c r="K625" s="57" t="s">
        <v>160</v>
      </c>
      <c r="L625" s="57" t="s">
        <v>160</v>
      </c>
      <c r="M625" s="57" t="s">
        <v>160</v>
      </c>
      <c r="N625" s="57" t="s">
        <v>160</v>
      </c>
      <c r="O625" s="57" t="s">
        <v>160</v>
      </c>
      <c r="P625" s="57" t="s">
        <v>160</v>
      </c>
      <c r="Q625" s="57" t="s">
        <v>160</v>
      </c>
      <c r="R625" s="57" t="s">
        <v>160</v>
      </c>
      <c r="S625" s="57" t="s">
        <v>160</v>
      </c>
      <c r="T625" s="57" t="s">
        <v>160</v>
      </c>
      <c r="U625" s="57" t="s">
        <v>160</v>
      </c>
      <c r="V625" s="57" t="s">
        <v>160</v>
      </c>
      <c r="W625" s="57" t="s">
        <v>160</v>
      </c>
      <c r="X625" s="57" t="s">
        <v>160</v>
      </c>
      <c r="Y625" s="57" t="s">
        <v>160</v>
      </c>
      <c r="Z625" s="57" t="s">
        <v>160</v>
      </c>
      <c r="AA625" s="57" t="s">
        <v>160</v>
      </c>
      <c r="AB625" s="57" t="s">
        <v>160</v>
      </c>
      <c r="AC625" s="57" t="s">
        <v>160</v>
      </c>
      <c r="AD625" s="57" t="s">
        <v>160</v>
      </c>
      <c r="AE625" s="57" t="s">
        <v>160</v>
      </c>
      <c r="AF625" s="57" t="s">
        <v>160</v>
      </c>
      <c r="AG625" s="57" t="s">
        <v>160</v>
      </c>
      <c r="AH625" s="57" t="s">
        <v>160</v>
      </c>
      <c r="AI625" s="57" t="s">
        <v>160</v>
      </c>
      <c r="AJ625" s="57" t="s">
        <v>160</v>
      </c>
      <c r="AK625" s="57" t="s">
        <v>160</v>
      </c>
      <c r="AL625" s="57" t="s">
        <v>160</v>
      </c>
      <c r="AM625" s="57" t="s">
        <v>160</v>
      </c>
      <c r="AN625" s="57" t="s">
        <v>160</v>
      </c>
      <c r="AO625" s="57" t="s">
        <v>160</v>
      </c>
      <c r="AP625" s="57" t="s">
        <v>160</v>
      </c>
      <c r="AQ625" s="57" t="s">
        <v>160</v>
      </c>
      <c r="AR625" s="57" t="s">
        <v>160</v>
      </c>
      <c r="AS625" s="57" t="s">
        <v>160</v>
      </c>
      <c r="AT625" s="57" t="s">
        <v>160</v>
      </c>
      <c r="AU625" s="57" t="s">
        <v>160</v>
      </c>
      <c r="AV625" s="57" t="s">
        <v>160</v>
      </c>
      <c r="AW625" s="57" t="s">
        <v>160</v>
      </c>
      <c r="AX625" s="57" t="s">
        <v>160</v>
      </c>
      <c r="AY625" s="57" t="s">
        <v>160</v>
      </c>
      <c r="AZ625" s="57" t="s">
        <v>160</v>
      </c>
      <c r="BA625" s="57" t="s">
        <v>160</v>
      </c>
      <c r="BB625" s="57" t="s">
        <v>160</v>
      </c>
      <c r="BC625" s="57" t="s">
        <v>160</v>
      </c>
      <c r="BD625" s="57" t="s">
        <v>160</v>
      </c>
      <c r="BE625" s="57" t="s">
        <v>160</v>
      </c>
      <c r="BF625" s="57" t="s">
        <v>160</v>
      </c>
      <c r="BG625" s="57" t="s">
        <v>160</v>
      </c>
      <c r="BH625" s="57" t="s">
        <v>160</v>
      </c>
      <c r="BI625" s="57" t="s">
        <v>160</v>
      </c>
      <c r="BJ625" s="57" t="s">
        <v>160</v>
      </c>
      <c r="BK625" s="57" t="s">
        <v>160</v>
      </c>
      <c r="BL625" s="57" t="s">
        <v>160</v>
      </c>
      <c r="BM625" s="57" t="s">
        <v>160</v>
      </c>
    </row>
    <row r="626" spans="2:65" x14ac:dyDescent="0.25">
      <c r="B626" t="str">
        <f>+B611</f>
        <v>FABBRICATI</v>
      </c>
      <c r="C626" s="58">
        <f>+C611</f>
        <v>0.25</v>
      </c>
      <c r="F626" s="27"/>
      <c r="G626" s="27"/>
      <c r="H626" s="27"/>
      <c r="I626" s="27"/>
      <c r="J626" s="27"/>
      <c r="K626" s="27"/>
      <c r="L626" s="27"/>
      <c r="M626" s="27"/>
      <c r="N626" s="27"/>
      <c r="O626" s="27"/>
      <c r="P626" s="27"/>
      <c r="Q626" s="27"/>
      <c r="R626" s="27"/>
      <c r="S626" s="27"/>
      <c r="T626" s="27"/>
      <c r="U626" s="27"/>
      <c r="V626" s="27"/>
      <c r="W626" s="27"/>
      <c r="X626" s="27"/>
      <c r="Y626" s="27"/>
      <c r="Z626" s="27"/>
      <c r="AA626" s="27"/>
      <c r="AB626" s="27"/>
      <c r="AC626" s="27"/>
      <c r="AD626" s="27"/>
      <c r="AE626" s="27"/>
      <c r="AF626" s="27"/>
      <c r="AG626" s="27"/>
      <c r="AH626" s="27"/>
      <c r="AI626" s="27"/>
      <c r="AJ626" s="27"/>
      <c r="AK626" s="27"/>
      <c r="AL626" s="27"/>
      <c r="AM626" s="27"/>
      <c r="AN626" s="27"/>
      <c r="AO626" s="27"/>
      <c r="AP626" s="27"/>
      <c r="AQ626" s="27"/>
      <c r="AR626" s="27"/>
      <c r="AS626" s="27">
        <f>+IF(AR633=$AS$5,0,1)*(SUM($AS$5)*$C626)/12</f>
        <v>0</v>
      </c>
      <c r="AT626" s="27">
        <f t="shared" ref="AT626:BM626" si="457">+IF(AS633=$AS$5,0,1)*(SUM($AS$5)*$C626)/12</f>
        <v>0</v>
      </c>
      <c r="AU626" s="27">
        <f t="shared" si="457"/>
        <v>0</v>
      </c>
      <c r="AV626" s="27">
        <f t="shared" si="457"/>
        <v>0</v>
      </c>
      <c r="AW626" s="27">
        <f t="shared" si="457"/>
        <v>0</v>
      </c>
      <c r="AX626" s="27">
        <f t="shared" si="457"/>
        <v>0</v>
      </c>
      <c r="AY626" s="27">
        <f t="shared" si="457"/>
        <v>0</v>
      </c>
      <c r="AZ626" s="27">
        <f t="shared" si="457"/>
        <v>0</v>
      </c>
      <c r="BA626" s="27">
        <f t="shared" si="457"/>
        <v>0</v>
      </c>
      <c r="BB626" s="27">
        <f t="shared" si="457"/>
        <v>0</v>
      </c>
      <c r="BC626" s="27">
        <f t="shared" si="457"/>
        <v>0</v>
      </c>
      <c r="BD626" s="27">
        <f t="shared" si="457"/>
        <v>0</v>
      </c>
      <c r="BE626" s="27">
        <f t="shared" si="457"/>
        <v>0</v>
      </c>
      <c r="BF626" s="27">
        <f t="shared" si="457"/>
        <v>0</v>
      </c>
      <c r="BG626" s="27">
        <f t="shared" si="457"/>
        <v>0</v>
      </c>
      <c r="BH626" s="27">
        <f t="shared" si="457"/>
        <v>0</v>
      </c>
      <c r="BI626" s="27">
        <f t="shared" si="457"/>
        <v>0</v>
      </c>
      <c r="BJ626" s="27">
        <f t="shared" si="457"/>
        <v>0</v>
      </c>
      <c r="BK626" s="27">
        <f t="shared" si="457"/>
        <v>0</v>
      </c>
      <c r="BL626" s="27">
        <f t="shared" si="457"/>
        <v>0</v>
      </c>
      <c r="BM626" s="27">
        <f t="shared" si="457"/>
        <v>0</v>
      </c>
    </row>
    <row r="627" spans="2:65" x14ac:dyDescent="0.25">
      <c r="B627" t="str">
        <f t="shared" ref="B627:C631" si="458">+B612</f>
        <v>IMPIANTI E MACCHINARI</v>
      </c>
      <c r="C627" s="58">
        <f t="shared" si="458"/>
        <v>0.1</v>
      </c>
      <c r="F627" s="27"/>
      <c r="G627" s="27"/>
      <c r="H627" s="27"/>
      <c r="I627" s="27"/>
      <c r="J627" s="27"/>
      <c r="K627" s="27"/>
      <c r="L627" s="27"/>
      <c r="M627" s="27"/>
      <c r="N627" s="27"/>
      <c r="O627" s="27"/>
      <c r="P627" s="27"/>
      <c r="Q627" s="27"/>
      <c r="R627" s="27"/>
      <c r="S627" s="27"/>
      <c r="T627" s="27"/>
      <c r="U627" s="27"/>
      <c r="V627" s="27"/>
      <c r="W627" s="27"/>
      <c r="X627" s="27"/>
      <c r="Y627" s="27"/>
      <c r="Z627" s="27"/>
      <c r="AA627" s="27"/>
      <c r="AB627" s="27"/>
      <c r="AC627" s="27"/>
      <c r="AD627" s="27"/>
      <c r="AE627" s="27"/>
      <c r="AF627" s="27"/>
      <c r="AG627" s="27"/>
      <c r="AH627" s="27"/>
      <c r="AI627" s="27"/>
      <c r="AJ627" s="27"/>
      <c r="AK627" s="27"/>
      <c r="AL627" s="27"/>
      <c r="AM627" s="27"/>
      <c r="AN627" s="27"/>
      <c r="AO627" s="27"/>
      <c r="AP627" s="27"/>
      <c r="AQ627" s="27"/>
      <c r="AR627" s="27"/>
      <c r="AS627" s="27">
        <f>+IF(AR634=$AS$6,0,1)*(SUM($AS$6)*$C627)/12</f>
        <v>0</v>
      </c>
      <c r="AT627" s="27">
        <f t="shared" ref="AT627:BM627" si="459">+IF(AS634=$AS$6,0,1)*(SUM($AS$6)*$C627)/12</f>
        <v>0</v>
      </c>
      <c r="AU627" s="27">
        <f t="shared" si="459"/>
        <v>0</v>
      </c>
      <c r="AV627" s="27">
        <f t="shared" si="459"/>
        <v>0</v>
      </c>
      <c r="AW627" s="27">
        <f t="shared" si="459"/>
        <v>0</v>
      </c>
      <c r="AX627" s="27">
        <f t="shared" si="459"/>
        <v>0</v>
      </c>
      <c r="AY627" s="27">
        <f t="shared" si="459"/>
        <v>0</v>
      </c>
      <c r="AZ627" s="27">
        <f t="shared" si="459"/>
        <v>0</v>
      </c>
      <c r="BA627" s="27">
        <f t="shared" si="459"/>
        <v>0</v>
      </c>
      <c r="BB627" s="27">
        <f t="shared" si="459"/>
        <v>0</v>
      </c>
      <c r="BC627" s="27">
        <f t="shared" si="459"/>
        <v>0</v>
      </c>
      <c r="BD627" s="27">
        <f t="shared" si="459"/>
        <v>0</v>
      </c>
      <c r="BE627" s="27">
        <f t="shared" si="459"/>
        <v>0</v>
      </c>
      <c r="BF627" s="27">
        <f t="shared" si="459"/>
        <v>0</v>
      </c>
      <c r="BG627" s="27">
        <f t="shared" si="459"/>
        <v>0</v>
      </c>
      <c r="BH627" s="27">
        <f t="shared" si="459"/>
        <v>0</v>
      </c>
      <c r="BI627" s="27">
        <f t="shared" si="459"/>
        <v>0</v>
      </c>
      <c r="BJ627" s="27">
        <f t="shared" si="459"/>
        <v>0</v>
      </c>
      <c r="BK627" s="27">
        <f t="shared" si="459"/>
        <v>0</v>
      </c>
      <c r="BL627" s="27">
        <f t="shared" si="459"/>
        <v>0</v>
      </c>
      <c r="BM627" s="27">
        <f t="shared" si="459"/>
        <v>0</v>
      </c>
    </row>
    <row r="628" spans="2:65" x14ac:dyDescent="0.25">
      <c r="B628" t="str">
        <f t="shared" si="458"/>
        <v>ATTREZZATURE IND.LI E COMM.LI</v>
      </c>
      <c r="C628" s="58">
        <f t="shared" si="458"/>
        <v>0.2</v>
      </c>
      <c r="F628" s="27"/>
      <c r="G628" s="27"/>
      <c r="H628" s="27"/>
      <c r="I628" s="27"/>
      <c r="J628" s="27"/>
      <c r="K628" s="27"/>
      <c r="L628" s="27"/>
      <c r="M628" s="27"/>
      <c r="N628" s="27"/>
      <c r="O628" s="27"/>
      <c r="P628" s="27"/>
      <c r="Q628" s="27"/>
      <c r="R628" s="27"/>
      <c r="S628" s="27"/>
      <c r="T628" s="27"/>
      <c r="U628" s="27"/>
      <c r="V628" s="27"/>
      <c r="W628" s="27"/>
      <c r="X628" s="27"/>
      <c r="Y628" s="27"/>
      <c r="Z628" s="27"/>
      <c r="AA628" s="27"/>
      <c r="AB628" s="27"/>
      <c r="AC628" s="27"/>
      <c r="AD628" s="27"/>
      <c r="AE628" s="27"/>
      <c r="AF628" s="27"/>
      <c r="AG628" s="27"/>
      <c r="AH628" s="27"/>
      <c r="AI628" s="27"/>
      <c r="AJ628" s="27"/>
      <c r="AK628" s="27"/>
      <c r="AL628" s="27"/>
      <c r="AM628" s="27"/>
      <c r="AN628" s="27"/>
      <c r="AO628" s="27"/>
      <c r="AP628" s="27"/>
      <c r="AQ628" s="27"/>
      <c r="AR628" s="27"/>
      <c r="AS628" s="27">
        <f>+IF(AR635=$AS$7,0,1)*(SUM($AS$7)*$C628)/12</f>
        <v>0</v>
      </c>
      <c r="AT628" s="27">
        <f t="shared" ref="AT628:BM628" si="460">+IF(AS635=$AS$7,0,1)*(SUM($AS$7)*$C628)/12</f>
        <v>0</v>
      </c>
      <c r="AU628" s="27">
        <f t="shared" si="460"/>
        <v>0</v>
      </c>
      <c r="AV628" s="27">
        <f t="shared" si="460"/>
        <v>0</v>
      </c>
      <c r="AW628" s="27">
        <f t="shared" si="460"/>
        <v>0</v>
      </c>
      <c r="AX628" s="27">
        <f t="shared" si="460"/>
        <v>0</v>
      </c>
      <c r="AY628" s="27">
        <f t="shared" si="460"/>
        <v>0</v>
      </c>
      <c r="AZ628" s="27">
        <f t="shared" si="460"/>
        <v>0</v>
      </c>
      <c r="BA628" s="27">
        <f t="shared" si="460"/>
        <v>0</v>
      </c>
      <c r="BB628" s="27">
        <f t="shared" si="460"/>
        <v>0</v>
      </c>
      <c r="BC628" s="27">
        <f t="shared" si="460"/>
        <v>0</v>
      </c>
      <c r="BD628" s="27">
        <f t="shared" si="460"/>
        <v>0</v>
      </c>
      <c r="BE628" s="27">
        <f t="shared" si="460"/>
        <v>0</v>
      </c>
      <c r="BF628" s="27">
        <f t="shared" si="460"/>
        <v>0</v>
      </c>
      <c r="BG628" s="27">
        <f t="shared" si="460"/>
        <v>0</v>
      </c>
      <c r="BH628" s="27">
        <f t="shared" si="460"/>
        <v>0</v>
      </c>
      <c r="BI628" s="27">
        <f t="shared" si="460"/>
        <v>0</v>
      </c>
      <c r="BJ628" s="27">
        <f t="shared" si="460"/>
        <v>0</v>
      </c>
      <c r="BK628" s="27">
        <f t="shared" si="460"/>
        <v>0</v>
      </c>
      <c r="BL628" s="27">
        <f t="shared" si="460"/>
        <v>0</v>
      </c>
      <c r="BM628" s="27">
        <f t="shared" si="460"/>
        <v>0</v>
      </c>
    </row>
    <row r="629" spans="2:65" x14ac:dyDescent="0.25">
      <c r="B629" t="str">
        <f t="shared" si="458"/>
        <v>COSTI D'IMPIANTO E AMPLIAMENTO</v>
      </c>
      <c r="C629" s="58">
        <f t="shared" si="458"/>
        <v>0.5</v>
      </c>
      <c r="F629" s="27"/>
      <c r="G629" s="27"/>
      <c r="H629" s="27"/>
      <c r="I629" s="27"/>
      <c r="J629" s="27"/>
      <c r="K629" s="27"/>
      <c r="L629" s="27"/>
      <c r="M629" s="27"/>
      <c r="N629" s="27"/>
      <c r="O629" s="27"/>
      <c r="P629" s="27"/>
      <c r="Q629" s="27"/>
      <c r="R629" s="27"/>
      <c r="S629" s="27"/>
      <c r="T629" s="27"/>
      <c r="U629" s="27"/>
      <c r="V629" s="27"/>
      <c r="W629" s="27"/>
      <c r="X629" s="27"/>
      <c r="Y629" s="27"/>
      <c r="Z629" s="27"/>
      <c r="AA629" s="27"/>
      <c r="AB629" s="27"/>
      <c r="AC629" s="27"/>
      <c r="AD629" s="27"/>
      <c r="AE629" s="27"/>
      <c r="AF629" s="27"/>
      <c r="AG629" s="27"/>
      <c r="AH629" s="27"/>
      <c r="AI629" s="27"/>
      <c r="AJ629" s="27"/>
      <c r="AK629" s="27"/>
      <c r="AL629" s="27"/>
      <c r="AM629" s="27"/>
      <c r="AN629" s="27"/>
      <c r="AO629" s="27"/>
      <c r="AP629" s="27"/>
      <c r="AQ629" s="27"/>
      <c r="AR629" s="27"/>
      <c r="AS629" s="27">
        <f>+IF(AR636=$AS$8,0,1)*(SUM($AS$8)*$C629)/12</f>
        <v>0</v>
      </c>
      <c r="AT629" s="27">
        <f t="shared" ref="AT629:BM629" si="461">+IF(AS636=$AS$8,0,1)*(SUM($AS$8)*$C629)/12</f>
        <v>0</v>
      </c>
      <c r="AU629" s="27">
        <f t="shared" si="461"/>
        <v>0</v>
      </c>
      <c r="AV629" s="27">
        <f t="shared" si="461"/>
        <v>0</v>
      </c>
      <c r="AW629" s="27">
        <f t="shared" si="461"/>
        <v>0</v>
      </c>
      <c r="AX629" s="27">
        <f t="shared" si="461"/>
        <v>0</v>
      </c>
      <c r="AY629" s="27">
        <f t="shared" si="461"/>
        <v>0</v>
      </c>
      <c r="AZ629" s="27">
        <f t="shared" si="461"/>
        <v>0</v>
      </c>
      <c r="BA629" s="27">
        <f t="shared" si="461"/>
        <v>0</v>
      </c>
      <c r="BB629" s="27">
        <f t="shared" si="461"/>
        <v>0</v>
      </c>
      <c r="BC629" s="27">
        <f t="shared" si="461"/>
        <v>0</v>
      </c>
      <c r="BD629" s="27">
        <f t="shared" si="461"/>
        <v>0</v>
      </c>
      <c r="BE629" s="27">
        <f t="shared" si="461"/>
        <v>0</v>
      </c>
      <c r="BF629" s="27">
        <f t="shared" si="461"/>
        <v>0</v>
      </c>
      <c r="BG629" s="27">
        <f t="shared" si="461"/>
        <v>0</v>
      </c>
      <c r="BH629" s="27">
        <f t="shared" si="461"/>
        <v>0</v>
      </c>
      <c r="BI629" s="27">
        <f t="shared" si="461"/>
        <v>0</v>
      </c>
      <c r="BJ629" s="27">
        <f t="shared" si="461"/>
        <v>0</v>
      </c>
      <c r="BK629" s="27">
        <f t="shared" si="461"/>
        <v>0</v>
      </c>
      <c r="BL629" s="27">
        <f t="shared" si="461"/>
        <v>0</v>
      </c>
      <c r="BM629" s="27">
        <f t="shared" si="461"/>
        <v>0</v>
      </c>
    </row>
    <row r="630" spans="2:65" x14ac:dyDescent="0.25">
      <c r="B630" t="str">
        <f t="shared" si="458"/>
        <v>FEE D'INGRESSO</v>
      </c>
      <c r="C630" s="58">
        <f t="shared" si="458"/>
        <v>0.2</v>
      </c>
      <c r="F630" s="27"/>
      <c r="G630" s="27"/>
      <c r="H630" s="27"/>
      <c r="I630" s="27"/>
      <c r="J630" s="27"/>
      <c r="K630" s="27"/>
      <c r="L630" s="27"/>
      <c r="M630" s="27"/>
      <c r="N630" s="27"/>
      <c r="O630" s="27"/>
      <c r="P630" s="27"/>
      <c r="Q630" s="27"/>
      <c r="R630" s="27"/>
      <c r="S630" s="27"/>
      <c r="T630" s="27"/>
      <c r="U630" s="27"/>
      <c r="V630" s="27"/>
      <c r="W630" s="27"/>
      <c r="X630" s="27"/>
      <c r="Y630" s="27"/>
      <c r="Z630" s="27"/>
      <c r="AA630" s="27"/>
      <c r="AB630" s="27"/>
      <c r="AC630" s="27"/>
      <c r="AD630" s="27"/>
      <c r="AE630" s="27"/>
      <c r="AF630" s="27"/>
      <c r="AG630" s="27"/>
      <c r="AH630" s="27"/>
      <c r="AI630" s="27"/>
      <c r="AJ630" s="27"/>
      <c r="AK630" s="27"/>
      <c r="AL630" s="27"/>
      <c r="AM630" s="27"/>
      <c r="AN630" s="27"/>
      <c r="AO630" s="27"/>
      <c r="AP630" s="27"/>
      <c r="AQ630" s="27"/>
      <c r="AR630" s="27"/>
      <c r="AS630" s="27">
        <f>+IF(AR637=$AS$9,0,1)*(SUM($AS$9)*$C630)/12</f>
        <v>0</v>
      </c>
      <c r="AT630" s="27">
        <f t="shared" ref="AT630:BM630" si="462">+IF(AS637=$AS$9,0,1)*(SUM($AS$9)*$C630)/12</f>
        <v>0</v>
      </c>
      <c r="AU630" s="27">
        <f t="shared" si="462"/>
        <v>0</v>
      </c>
      <c r="AV630" s="27">
        <f t="shared" si="462"/>
        <v>0</v>
      </c>
      <c r="AW630" s="27">
        <f t="shared" si="462"/>
        <v>0</v>
      </c>
      <c r="AX630" s="27">
        <f t="shared" si="462"/>
        <v>0</v>
      </c>
      <c r="AY630" s="27">
        <f t="shared" si="462"/>
        <v>0</v>
      </c>
      <c r="AZ630" s="27">
        <f t="shared" si="462"/>
        <v>0</v>
      </c>
      <c r="BA630" s="27">
        <f t="shared" si="462"/>
        <v>0</v>
      </c>
      <c r="BB630" s="27">
        <f t="shared" si="462"/>
        <v>0</v>
      </c>
      <c r="BC630" s="27">
        <f t="shared" si="462"/>
        <v>0</v>
      </c>
      <c r="BD630" s="27">
        <f t="shared" si="462"/>
        <v>0</v>
      </c>
      <c r="BE630" s="27">
        <f t="shared" si="462"/>
        <v>0</v>
      </c>
      <c r="BF630" s="27">
        <f t="shared" si="462"/>
        <v>0</v>
      </c>
      <c r="BG630" s="27">
        <f t="shared" si="462"/>
        <v>0</v>
      </c>
      <c r="BH630" s="27">
        <f t="shared" si="462"/>
        <v>0</v>
      </c>
      <c r="BI630" s="27">
        <f t="shared" si="462"/>
        <v>0</v>
      </c>
      <c r="BJ630" s="27">
        <f t="shared" si="462"/>
        <v>0</v>
      </c>
      <c r="BK630" s="27">
        <f t="shared" si="462"/>
        <v>0</v>
      </c>
      <c r="BL630" s="27">
        <f t="shared" si="462"/>
        <v>0</v>
      </c>
      <c r="BM630" s="27">
        <f t="shared" si="462"/>
        <v>0</v>
      </c>
    </row>
    <row r="631" spans="2:65" x14ac:dyDescent="0.25">
      <c r="B631" t="str">
        <f t="shared" si="458"/>
        <v>ALTRE IMM.NI IMMATERIALI</v>
      </c>
      <c r="C631" s="58">
        <f t="shared" si="458"/>
        <v>0.25</v>
      </c>
      <c r="F631" s="27"/>
      <c r="G631" s="27"/>
      <c r="H631" s="27"/>
      <c r="I631" s="27"/>
      <c r="J631" s="27"/>
      <c r="K631" s="27"/>
      <c r="L631" s="27"/>
      <c r="M631" s="27"/>
      <c r="N631" s="27"/>
      <c r="O631" s="27"/>
      <c r="P631" s="27"/>
      <c r="Q631" s="27"/>
      <c r="R631" s="27"/>
      <c r="S631" s="27"/>
      <c r="T631" s="27"/>
      <c r="U631" s="27"/>
      <c r="V631" s="27"/>
      <c r="W631" s="27"/>
      <c r="X631" s="27"/>
      <c r="Y631" s="27"/>
      <c r="Z631" s="27"/>
      <c r="AA631" s="27"/>
      <c r="AB631" s="27"/>
      <c r="AC631" s="27"/>
      <c r="AD631" s="27"/>
      <c r="AE631" s="27"/>
      <c r="AF631" s="27"/>
      <c r="AG631" s="27"/>
      <c r="AH631" s="27"/>
      <c r="AI631" s="27"/>
      <c r="AJ631" s="27"/>
      <c r="AK631" s="27"/>
      <c r="AL631" s="27"/>
      <c r="AM631" s="27"/>
      <c r="AN631" s="27"/>
      <c r="AO631" s="27"/>
      <c r="AP631" s="27"/>
      <c r="AQ631" s="27"/>
      <c r="AR631" s="27"/>
      <c r="AS631" s="27">
        <f>+IF(AR638=$AS$10,0,1)*(SUM($AS$10)*$C631)/12</f>
        <v>0</v>
      </c>
      <c r="AT631" s="27">
        <f t="shared" ref="AT631:BM631" si="463">+IF(AS638=$AS$10,0,1)*(SUM($AS$10)*$C631)/12</f>
        <v>0</v>
      </c>
      <c r="AU631" s="27">
        <f t="shared" si="463"/>
        <v>0</v>
      </c>
      <c r="AV631" s="27">
        <f t="shared" si="463"/>
        <v>0</v>
      </c>
      <c r="AW631" s="27">
        <f t="shared" si="463"/>
        <v>0</v>
      </c>
      <c r="AX631" s="27">
        <f t="shared" si="463"/>
        <v>0</v>
      </c>
      <c r="AY631" s="27">
        <f t="shared" si="463"/>
        <v>0</v>
      </c>
      <c r="AZ631" s="27">
        <f t="shared" si="463"/>
        <v>0</v>
      </c>
      <c r="BA631" s="27">
        <f t="shared" si="463"/>
        <v>0</v>
      </c>
      <c r="BB631" s="27">
        <f t="shared" si="463"/>
        <v>0</v>
      </c>
      <c r="BC631" s="27">
        <f t="shared" si="463"/>
        <v>0</v>
      </c>
      <c r="BD631" s="27">
        <f t="shared" si="463"/>
        <v>0</v>
      </c>
      <c r="BE631" s="27">
        <f t="shared" si="463"/>
        <v>0</v>
      </c>
      <c r="BF631" s="27">
        <f t="shared" si="463"/>
        <v>0</v>
      </c>
      <c r="BG631" s="27">
        <f t="shared" si="463"/>
        <v>0</v>
      </c>
      <c r="BH631" s="27">
        <f t="shared" si="463"/>
        <v>0</v>
      </c>
      <c r="BI631" s="27">
        <f t="shared" si="463"/>
        <v>0</v>
      </c>
      <c r="BJ631" s="27">
        <f t="shared" si="463"/>
        <v>0</v>
      </c>
      <c r="BK631" s="27">
        <f t="shared" si="463"/>
        <v>0</v>
      </c>
      <c r="BL631" s="27">
        <f t="shared" si="463"/>
        <v>0</v>
      </c>
      <c r="BM631" s="27">
        <f t="shared" si="463"/>
        <v>0</v>
      </c>
    </row>
    <row r="632" spans="2:65" ht="30" x14ac:dyDescent="0.25">
      <c r="C632" s="57"/>
      <c r="F632" s="57" t="s">
        <v>161</v>
      </c>
      <c r="G632" s="57" t="s">
        <v>161</v>
      </c>
      <c r="H632" s="57" t="s">
        <v>161</v>
      </c>
      <c r="I632" s="57" t="s">
        <v>161</v>
      </c>
      <c r="J632" s="57" t="s">
        <v>161</v>
      </c>
      <c r="K632" s="57" t="s">
        <v>161</v>
      </c>
      <c r="L632" s="57" t="s">
        <v>161</v>
      </c>
      <c r="M632" s="57" t="s">
        <v>161</v>
      </c>
      <c r="N632" s="57" t="s">
        <v>161</v>
      </c>
      <c r="O632" s="57" t="s">
        <v>161</v>
      </c>
      <c r="P632" s="57" t="s">
        <v>161</v>
      </c>
      <c r="Q632" s="57" t="s">
        <v>161</v>
      </c>
      <c r="R632" s="57" t="s">
        <v>161</v>
      </c>
      <c r="S632" s="57" t="s">
        <v>161</v>
      </c>
      <c r="T632" s="57" t="s">
        <v>161</v>
      </c>
      <c r="U632" s="57" t="s">
        <v>161</v>
      </c>
      <c r="V632" s="57" t="s">
        <v>161</v>
      </c>
      <c r="W632" s="57" t="s">
        <v>161</v>
      </c>
      <c r="X632" s="57" t="s">
        <v>161</v>
      </c>
      <c r="Y632" s="57" t="s">
        <v>161</v>
      </c>
      <c r="Z632" s="57" t="s">
        <v>161</v>
      </c>
      <c r="AA632" s="57" t="s">
        <v>161</v>
      </c>
      <c r="AB632" s="57" t="s">
        <v>161</v>
      </c>
      <c r="AC632" s="57" t="s">
        <v>161</v>
      </c>
      <c r="AD632" s="57" t="s">
        <v>161</v>
      </c>
      <c r="AE632" s="57" t="s">
        <v>161</v>
      </c>
      <c r="AF632" s="57" t="s">
        <v>161</v>
      </c>
      <c r="AG632" s="57" t="s">
        <v>161</v>
      </c>
      <c r="AH632" s="57" t="s">
        <v>161</v>
      </c>
      <c r="AI632" s="57" t="s">
        <v>161</v>
      </c>
      <c r="AJ632" s="57" t="s">
        <v>161</v>
      </c>
      <c r="AK632" s="57" t="s">
        <v>161</v>
      </c>
      <c r="AL632" s="57" t="s">
        <v>161</v>
      </c>
      <c r="AM632" s="57" t="s">
        <v>161</v>
      </c>
      <c r="AN632" s="57" t="s">
        <v>161</v>
      </c>
      <c r="AO632" s="57" t="s">
        <v>161</v>
      </c>
      <c r="AP632" s="57" t="s">
        <v>161</v>
      </c>
      <c r="AQ632" s="57" t="s">
        <v>161</v>
      </c>
      <c r="AR632" s="57" t="s">
        <v>161</v>
      </c>
      <c r="AS632" s="57" t="s">
        <v>161</v>
      </c>
      <c r="AT632" s="57" t="s">
        <v>161</v>
      </c>
      <c r="AU632" s="57" t="s">
        <v>161</v>
      </c>
      <c r="AV632" s="57" t="s">
        <v>161</v>
      </c>
      <c r="AW632" s="57" t="s">
        <v>161</v>
      </c>
      <c r="AX632" s="57" t="s">
        <v>161</v>
      </c>
      <c r="AY632" s="57" t="s">
        <v>161</v>
      </c>
      <c r="AZ632" s="57" t="s">
        <v>161</v>
      </c>
      <c r="BA632" s="57" t="s">
        <v>161</v>
      </c>
      <c r="BB632" s="57" t="s">
        <v>161</v>
      </c>
      <c r="BC632" s="57" t="s">
        <v>161</v>
      </c>
      <c r="BD632" s="57" t="s">
        <v>161</v>
      </c>
      <c r="BE632" s="57" t="s">
        <v>161</v>
      </c>
      <c r="BF632" s="57" t="s">
        <v>161</v>
      </c>
      <c r="BG632" s="57" t="s">
        <v>161</v>
      </c>
      <c r="BH632" s="57" t="s">
        <v>161</v>
      </c>
      <c r="BI632" s="57" t="s">
        <v>161</v>
      </c>
      <c r="BJ632" s="57" t="s">
        <v>161</v>
      </c>
      <c r="BK632" s="57" t="s">
        <v>161</v>
      </c>
      <c r="BL632" s="57" t="s">
        <v>161</v>
      </c>
      <c r="BM632" s="57" t="s">
        <v>161</v>
      </c>
    </row>
    <row r="633" spans="2:65" x14ac:dyDescent="0.25">
      <c r="B633" t="str">
        <f>+B626</f>
        <v>FABBRICATI</v>
      </c>
      <c r="C633" s="58"/>
      <c r="F633" s="27"/>
      <c r="G633" s="27"/>
      <c r="H633" s="27"/>
      <c r="I633" s="27"/>
      <c r="J633" s="27"/>
      <c r="K633" s="27"/>
      <c r="L633" s="27"/>
      <c r="M633" s="27"/>
      <c r="N633" s="27"/>
      <c r="O633" s="27"/>
      <c r="P633" s="27"/>
      <c r="Q633" s="27"/>
      <c r="R633" s="27"/>
      <c r="S633" s="27"/>
      <c r="T633" s="27"/>
      <c r="U633" s="27"/>
      <c r="V633" s="27"/>
      <c r="W633" s="27"/>
      <c r="X633" s="27"/>
      <c r="Y633" s="27"/>
      <c r="Z633" s="27"/>
      <c r="AA633" s="27"/>
      <c r="AB633" s="27"/>
      <c r="AC633" s="27"/>
      <c r="AD633" s="27"/>
      <c r="AE633" s="27"/>
      <c r="AF633" s="27"/>
      <c r="AG633" s="27"/>
      <c r="AH633" s="27"/>
      <c r="AI633" s="27"/>
      <c r="AJ633" s="27"/>
      <c r="AK633" s="27"/>
      <c r="AL633" s="27"/>
      <c r="AM633" s="27"/>
      <c r="AN633" s="27"/>
      <c r="AO633" s="27"/>
      <c r="AP633" s="27"/>
      <c r="AQ633" s="27"/>
      <c r="AR633" s="27"/>
      <c r="AS633" s="27">
        <f t="shared" ref="AS633:BM638" si="464">+AR633+AS626</f>
        <v>0</v>
      </c>
      <c r="AT633" s="27">
        <f t="shared" si="464"/>
        <v>0</v>
      </c>
      <c r="AU633" s="27">
        <f t="shared" si="464"/>
        <v>0</v>
      </c>
      <c r="AV633" s="27">
        <f t="shared" si="464"/>
        <v>0</v>
      </c>
      <c r="AW633" s="27">
        <f t="shared" si="464"/>
        <v>0</v>
      </c>
      <c r="AX633" s="27">
        <f t="shared" si="464"/>
        <v>0</v>
      </c>
      <c r="AY633" s="27">
        <f t="shared" si="464"/>
        <v>0</v>
      </c>
      <c r="AZ633" s="27">
        <f t="shared" si="464"/>
        <v>0</v>
      </c>
      <c r="BA633" s="27">
        <f t="shared" si="464"/>
        <v>0</v>
      </c>
      <c r="BB633" s="27">
        <f t="shared" si="464"/>
        <v>0</v>
      </c>
      <c r="BC633" s="27">
        <f t="shared" si="464"/>
        <v>0</v>
      </c>
      <c r="BD633" s="27">
        <f t="shared" si="464"/>
        <v>0</v>
      </c>
      <c r="BE633" s="27">
        <f t="shared" si="464"/>
        <v>0</v>
      </c>
      <c r="BF633" s="27">
        <f t="shared" si="464"/>
        <v>0</v>
      </c>
      <c r="BG633" s="27">
        <f t="shared" si="464"/>
        <v>0</v>
      </c>
      <c r="BH633" s="27">
        <f t="shared" si="464"/>
        <v>0</v>
      </c>
      <c r="BI633" s="27">
        <f t="shared" si="464"/>
        <v>0</v>
      </c>
      <c r="BJ633" s="27">
        <f t="shared" si="464"/>
        <v>0</v>
      </c>
      <c r="BK633" s="27">
        <f t="shared" si="464"/>
        <v>0</v>
      </c>
      <c r="BL633" s="27">
        <f t="shared" si="464"/>
        <v>0</v>
      </c>
      <c r="BM633" s="27">
        <f t="shared" si="464"/>
        <v>0</v>
      </c>
    </row>
    <row r="634" spans="2:65" x14ac:dyDescent="0.25">
      <c r="B634" t="str">
        <f t="shared" ref="B634:B637" si="465">+B627</f>
        <v>IMPIANTI E MACCHINARI</v>
      </c>
      <c r="C634" s="58"/>
      <c r="F634" s="27"/>
      <c r="G634" s="27"/>
      <c r="H634" s="27"/>
      <c r="I634" s="27"/>
      <c r="J634" s="27"/>
      <c r="K634" s="27"/>
      <c r="L634" s="27"/>
      <c r="M634" s="27"/>
      <c r="N634" s="27"/>
      <c r="O634" s="27"/>
      <c r="P634" s="27"/>
      <c r="Q634" s="27"/>
      <c r="R634" s="27"/>
      <c r="S634" s="27"/>
      <c r="T634" s="27"/>
      <c r="U634" s="27"/>
      <c r="V634" s="27"/>
      <c r="W634" s="27"/>
      <c r="X634" s="27"/>
      <c r="Y634" s="27"/>
      <c r="Z634" s="27"/>
      <c r="AA634" s="27"/>
      <c r="AB634" s="27"/>
      <c r="AC634" s="27"/>
      <c r="AD634" s="27"/>
      <c r="AE634" s="27"/>
      <c r="AF634" s="27"/>
      <c r="AG634" s="27"/>
      <c r="AH634" s="27"/>
      <c r="AI634" s="27"/>
      <c r="AJ634" s="27"/>
      <c r="AK634" s="27"/>
      <c r="AL634" s="27"/>
      <c r="AM634" s="27"/>
      <c r="AN634" s="27"/>
      <c r="AO634" s="27"/>
      <c r="AP634" s="27"/>
      <c r="AQ634" s="27"/>
      <c r="AR634" s="27"/>
      <c r="AS634" s="27">
        <f t="shared" si="464"/>
        <v>0</v>
      </c>
      <c r="AT634" s="27">
        <f t="shared" si="464"/>
        <v>0</v>
      </c>
      <c r="AU634" s="27">
        <f t="shared" si="464"/>
        <v>0</v>
      </c>
      <c r="AV634" s="27">
        <f t="shared" si="464"/>
        <v>0</v>
      </c>
      <c r="AW634" s="27">
        <f t="shared" si="464"/>
        <v>0</v>
      </c>
      <c r="AX634" s="27">
        <f t="shared" si="464"/>
        <v>0</v>
      </c>
      <c r="AY634" s="27">
        <f t="shared" si="464"/>
        <v>0</v>
      </c>
      <c r="AZ634" s="27">
        <f t="shared" si="464"/>
        <v>0</v>
      </c>
      <c r="BA634" s="27">
        <f t="shared" si="464"/>
        <v>0</v>
      </c>
      <c r="BB634" s="27">
        <f t="shared" si="464"/>
        <v>0</v>
      </c>
      <c r="BC634" s="27">
        <f t="shared" si="464"/>
        <v>0</v>
      </c>
      <c r="BD634" s="27">
        <f t="shared" si="464"/>
        <v>0</v>
      </c>
      <c r="BE634" s="27">
        <f t="shared" si="464"/>
        <v>0</v>
      </c>
      <c r="BF634" s="27">
        <f t="shared" si="464"/>
        <v>0</v>
      </c>
      <c r="BG634" s="27">
        <f t="shared" si="464"/>
        <v>0</v>
      </c>
      <c r="BH634" s="27">
        <f t="shared" si="464"/>
        <v>0</v>
      </c>
      <c r="BI634" s="27">
        <f t="shared" si="464"/>
        <v>0</v>
      </c>
      <c r="BJ634" s="27">
        <f t="shared" si="464"/>
        <v>0</v>
      </c>
      <c r="BK634" s="27">
        <f t="shared" si="464"/>
        <v>0</v>
      </c>
      <c r="BL634" s="27">
        <f t="shared" si="464"/>
        <v>0</v>
      </c>
      <c r="BM634" s="27">
        <f t="shared" si="464"/>
        <v>0</v>
      </c>
    </row>
    <row r="635" spans="2:65" x14ac:dyDescent="0.25">
      <c r="B635" t="str">
        <f t="shared" si="465"/>
        <v>ATTREZZATURE IND.LI E COMM.LI</v>
      </c>
      <c r="C635" s="58"/>
      <c r="F635" s="27"/>
      <c r="G635" s="27"/>
      <c r="H635" s="27"/>
      <c r="I635" s="27"/>
      <c r="J635" s="27"/>
      <c r="K635" s="27"/>
      <c r="L635" s="27"/>
      <c r="M635" s="27"/>
      <c r="N635" s="27"/>
      <c r="O635" s="27"/>
      <c r="P635" s="27"/>
      <c r="Q635" s="27"/>
      <c r="R635" s="27"/>
      <c r="S635" s="27"/>
      <c r="T635" s="27"/>
      <c r="U635" s="27"/>
      <c r="V635" s="27"/>
      <c r="W635" s="27"/>
      <c r="X635" s="27"/>
      <c r="Y635" s="27"/>
      <c r="Z635" s="27"/>
      <c r="AA635" s="27"/>
      <c r="AB635" s="27"/>
      <c r="AC635" s="27"/>
      <c r="AD635" s="27"/>
      <c r="AE635" s="27"/>
      <c r="AF635" s="27"/>
      <c r="AG635" s="27"/>
      <c r="AH635" s="27"/>
      <c r="AI635" s="27"/>
      <c r="AJ635" s="27"/>
      <c r="AK635" s="27"/>
      <c r="AL635" s="27"/>
      <c r="AM635" s="27"/>
      <c r="AN635" s="27"/>
      <c r="AO635" s="27"/>
      <c r="AP635" s="27"/>
      <c r="AQ635" s="27"/>
      <c r="AR635" s="27"/>
      <c r="AS635" s="27">
        <f t="shared" si="464"/>
        <v>0</v>
      </c>
      <c r="AT635" s="27">
        <f t="shared" si="464"/>
        <v>0</v>
      </c>
      <c r="AU635" s="27">
        <f t="shared" si="464"/>
        <v>0</v>
      </c>
      <c r="AV635" s="27">
        <f t="shared" si="464"/>
        <v>0</v>
      </c>
      <c r="AW635" s="27">
        <f t="shared" si="464"/>
        <v>0</v>
      </c>
      <c r="AX635" s="27">
        <f t="shared" si="464"/>
        <v>0</v>
      </c>
      <c r="AY635" s="27">
        <f t="shared" si="464"/>
        <v>0</v>
      </c>
      <c r="AZ635" s="27">
        <f t="shared" si="464"/>
        <v>0</v>
      </c>
      <c r="BA635" s="27">
        <f t="shared" si="464"/>
        <v>0</v>
      </c>
      <c r="BB635" s="27">
        <f t="shared" si="464"/>
        <v>0</v>
      </c>
      <c r="BC635" s="27">
        <f t="shared" si="464"/>
        <v>0</v>
      </c>
      <c r="BD635" s="27">
        <f t="shared" si="464"/>
        <v>0</v>
      </c>
      <c r="BE635" s="27">
        <f t="shared" si="464"/>
        <v>0</v>
      </c>
      <c r="BF635" s="27">
        <f t="shared" si="464"/>
        <v>0</v>
      </c>
      <c r="BG635" s="27">
        <f t="shared" si="464"/>
        <v>0</v>
      </c>
      <c r="BH635" s="27">
        <f t="shared" si="464"/>
        <v>0</v>
      </c>
      <c r="BI635" s="27">
        <f t="shared" si="464"/>
        <v>0</v>
      </c>
      <c r="BJ635" s="27">
        <f t="shared" si="464"/>
        <v>0</v>
      </c>
      <c r="BK635" s="27">
        <f t="shared" si="464"/>
        <v>0</v>
      </c>
      <c r="BL635" s="27">
        <f t="shared" si="464"/>
        <v>0</v>
      </c>
      <c r="BM635" s="27">
        <f t="shared" si="464"/>
        <v>0</v>
      </c>
    </row>
    <row r="636" spans="2:65" x14ac:dyDescent="0.25">
      <c r="B636" t="str">
        <f t="shared" si="465"/>
        <v>COSTI D'IMPIANTO E AMPLIAMENTO</v>
      </c>
      <c r="C636" s="58"/>
      <c r="F636" s="27"/>
      <c r="G636" s="27"/>
      <c r="H636" s="27"/>
      <c r="I636" s="27"/>
      <c r="J636" s="27"/>
      <c r="K636" s="27"/>
      <c r="L636" s="27"/>
      <c r="M636" s="27"/>
      <c r="N636" s="27"/>
      <c r="O636" s="27"/>
      <c r="P636" s="27"/>
      <c r="Q636" s="27"/>
      <c r="R636" s="27"/>
      <c r="S636" s="27"/>
      <c r="T636" s="27"/>
      <c r="U636" s="27"/>
      <c r="V636" s="27"/>
      <c r="W636" s="27"/>
      <c r="X636" s="27"/>
      <c r="Y636" s="27"/>
      <c r="Z636" s="27"/>
      <c r="AA636" s="27"/>
      <c r="AB636" s="27"/>
      <c r="AC636" s="27"/>
      <c r="AD636" s="27"/>
      <c r="AE636" s="27"/>
      <c r="AF636" s="27"/>
      <c r="AG636" s="27"/>
      <c r="AH636" s="27"/>
      <c r="AI636" s="27"/>
      <c r="AJ636" s="27"/>
      <c r="AK636" s="27"/>
      <c r="AL636" s="27"/>
      <c r="AM636" s="27"/>
      <c r="AN636" s="27"/>
      <c r="AO636" s="27"/>
      <c r="AP636" s="27"/>
      <c r="AQ636" s="27"/>
      <c r="AR636" s="27"/>
      <c r="AS636" s="27">
        <f t="shared" si="464"/>
        <v>0</v>
      </c>
      <c r="AT636" s="27">
        <f t="shared" si="464"/>
        <v>0</v>
      </c>
      <c r="AU636" s="27">
        <f t="shared" si="464"/>
        <v>0</v>
      </c>
      <c r="AV636" s="27">
        <f t="shared" si="464"/>
        <v>0</v>
      </c>
      <c r="AW636" s="27">
        <f t="shared" si="464"/>
        <v>0</v>
      </c>
      <c r="AX636" s="27">
        <f t="shared" si="464"/>
        <v>0</v>
      </c>
      <c r="AY636" s="27">
        <f t="shared" si="464"/>
        <v>0</v>
      </c>
      <c r="AZ636" s="27">
        <f t="shared" si="464"/>
        <v>0</v>
      </c>
      <c r="BA636" s="27">
        <f t="shared" si="464"/>
        <v>0</v>
      </c>
      <c r="BB636" s="27">
        <f t="shared" si="464"/>
        <v>0</v>
      </c>
      <c r="BC636" s="27">
        <f t="shared" si="464"/>
        <v>0</v>
      </c>
      <c r="BD636" s="27">
        <f t="shared" si="464"/>
        <v>0</v>
      </c>
      <c r="BE636" s="27">
        <f t="shared" si="464"/>
        <v>0</v>
      </c>
      <c r="BF636" s="27">
        <f t="shared" si="464"/>
        <v>0</v>
      </c>
      <c r="BG636" s="27">
        <f t="shared" si="464"/>
        <v>0</v>
      </c>
      <c r="BH636" s="27">
        <f t="shared" si="464"/>
        <v>0</v>
      </c>
      <c r="BI636" s="27">
        <f t="shared" si="464"/>
        <v>0</v>
      </c>
      <c r="BJ636" s="27">
        <f t="shared" si="464"/>
        <v>0</v>
      </c>
      <c r="BK636" s="27">
        <f t="shared" si="464"/>
        <v>0</v>
      </c>
      <c r="BL636" s="27">
        <f t="shared" si="464"/>
        <v>0</v>
      </c>
      <c r="BM636" s="27">
        <f t="shared" si="464"/>
        <v>0</v>
      </c>
    </row>
    <row r="637" spans="2:65" x14ac:dyDescent="0.25">
      <c r="B637" t="str">
        <f t="shared" si="465"/>
        <v>FEE D'INGRESSO</v>
      </c>
      <c r="C637" s="58"/>
      <c r="F637" s="27"/>
      <c r="G637" s="27"/>
      <c r="H637" s="27"/>
      <c r="I637" s="27"/>
      <c r="J637" s="27"/>
      <c r="K637" s="27"/>
      <c r="L637" s="27"/>
      <c r="M637" s="27"/>
      <c r="N637" s="27"/>
      <c r="O637" s="27"/>
      <c r="P637" s="27"/>
      <c r="Q637" s="27"/>
      <c r="R637" s="27"/>
      <c r="S637" s="27"/>
      <c r="T637" s="27"/>
      <c r="U637" s="27"/>
      <c r="V637" s="27"/>
      <c r="W637" s="27"/>
      <c r="X637" s="27"/>
      <c r="Y637" s="27"/>
      <c r="Z637" s="27"/>
      <c r="AA637" s="27"/>
      <c r="AB637" s="27"/>
      <c r="AC637" s="27"/>
      <c r="AD637" s="27"/>
      <c r="AE637" s="27"/>
      <c r="AF637" s="27"/>
      <c r="AG637" s="27"/>
      <c r="AH637" s="27"/>
      <c r="AI637" s="27"/>
      <c r="AJ637" s="27"/>
      <c r="AK637" s="27"/>
      <c r="AL637" s="27"/>
      <c r="AM637" s="27"/>
      <c r="AN637" s="27"/>
      <c r="AO637" s="27"/>
      <c r="AP637" s="27"/>
      <c r="AQ637" s="27"/>
      <c r="AR637" s="27"/>
      <c r="AS637" s="27">
        <f t="shared" si="464"/>
        <v>0</v>
      </c>
      <c r="AT637" s="27">
        <f t="shared" si="464"/>
        <v>0</v>
      </c>
      <c r="AU637" s="27">
        <f t="shared" si="464"/>
        <v>0</v>
      </c>
      <c r="AV637" s="27">
        <f t="shared" si="464"/>
        <v>0</v>
      </c>
      <c r="AW637" s="27">
        <f t="shared" si="464"/>
        <v>0</v>
      </c>
      <c r="AX637" s="27">
        <f t="shared" si="464"/>
        <v>0</v>
      </c>
      <c r="AY637" s="27">
        <f t="shared" si="464"/>
        <v>0</v>
      </c>
      <c r="AZ637" s="27">
        <f t="shared" si="464"/>
        <v>0</v>
      </c>
      <c r="BA637" s="27">
        <f t="shared" si="464"/>
        <v>0</v>
      </c>
      <c r="BB637" s="27">
        <f t="shared" si="464"/>
        <v>0</v>
      </c>
      <c r="BC637" s="27">
        <f t="shared" si="464"/>
        <v>0</v>
      </c>
      <c r="BD637" s="27">
        <f t="shared" si="464"/>
        <v>0</v>
      </c>
      <c r="BE637" s="27">
        <f t="shared" si="464"/>
        <v>0</v>
      </c>
      <c r="BF637" s="27">
        <f t="shared" si="464"/>
        <v>0</v>
      </c>
      <c r="BG637" s="27">
        <f t="shared" si="464"/>
        <v>0</v>
      </c>
      <c r="BH637" s="27">
        <f t="shared" si="464"/>
        <v>0</v>
      </c>
      <c r="BI637" s="27">
        <f t="shared" si="464"/>
        <v>0</v>
      </c>
      <c r="BJ637" s="27">
        <f t="shared" si="464"/>
        <v>0</v>
      </c>
      <c r="BK637" s="27">
        <f t="shared" si="464"/>
        <v>0</v>
      </c>
      <c r="BL637" s="27">
        <f t="shared" si="464"/>
        <v>0</v>
      </c>
      <c r="BM637" s="27">
        <f t="shared" si="464"/>
        <v>0</v>
      </c>
    </row>
    <row r="638" spans="2:65" x14ac:dyDescent="0.25">
      <c r="B638" t="str">
        <f>+B631</f>
        <v>ALTRE IMM.NI IMMATERIALI</v>
      </c>
      <c r="C638" s="58"/>
      <c r="F638" s="27"/>
      <c r="G638" s="27"/>
      <c r="H638" s="27"/>
      <c r="I638" s="27"/>
      <c r="J638" s="27"/>
      <c r="K638" s="27"/>
      <c r="L638" s="27"/>
      <c r="M638" s="27"/>
      <c r="N638" s="27"/>
      <c r="O638" s="27"/>
      <c r="P638" s="27"/>
      <c r="Q638" s="27"/>
      <c r="R638" s="27"/>
      <c r="S638" s="27"/>
      <c r="T638" s="27"/>
      <c r="U638" s="27"/>
      <c r="V638" s="27"/>
      <c r="W638" s="27"/>
      <c r="X638" s="27"/>
      <c r="Y638" s="27"/>
      <c r="Z638" s="27"/>
      <c r="AA638" s="27"/>
      <c r="AB638" s="27"/>
      <c r="AC638" s="27"/>
      <c r="AD638" s="27"/>
      <c r="AE638" s="27"/>
      <c r="AF638" s="27"/>
      <c r="AG638" s="27"/>
      <c r="AH638" s="27"/>
      <c r="AI638" s="27"/>
      <c r="AJ638" s="27"/>
      <c r="AK638" s="27"/>
      <c r="AL638" s="27"/>
      <c r="AM638" s="27"/>
      <c r="AN638" s="27"/>
      <c r="AO638" s="27"/>
      <c r="AP638" s="27"/>
      <c r="AQ638" s="27"/>
      <c r="AR638" s="27"/>
      <c r="AS638" s="27">
        <f t="shared" si="464"/>
        <v>0</v>
      </c>
      <c r="AT638" s="27">
        <f t="shared" si="464"/>
        <v>0</v>
      </c>
      <c r="AU638" s="27">
        <f t="shared" si="464"/>
        <v>0</v>
      </c>
      <c r="AV638" s="27">
        <f t="shared" si="464"/>
        <v>0</v>
      </c>
      <c r="AW638" s="27">
        <f t="shared" si="464"/>
        <v>0</v>
      </c>
      <c r="AX638" s="27">
        <f t="shared" si="464"/>
        <v>0</v>
      </c>
      <c r="AY638" s="27">
        <f t="shared" si="464"/>
        <v>0</v>
      </c>
      <c r="AZ638" s="27">
        <f t="shared" si="464"/>
        <v>0</v>
      </c>
      <c r="BA638" s="27">
        <f t="shared" si="464"/>
        <v>0</v>
      </c>
      <c r="BB638" s="27">
        <f t="shared" si="464"/>
        <v>0</v>
      </c>
      <c r="BC638" s="27">
        <f t="shared" si="464"/>
        <v>0</v>
      </c>
      <c r="BD638" s="27">
        <f t="shared" si="464"/>
        <v>0</v>
      </c>
      <c r="BE638" s="27">
        <f t="shared" si="464"/>
        <v>0</v>
      </c>
      <c r="BF638" s="27">
        <f t="shared" si="464"/>
        <v>0</v>
      </c>
      <c r="BG638" s="27">
        <f t="shared" si="464"/>
        <v>0</v>
      </c>
      <c r="BH638" s="27">
        <f t="shared" si="464"/>
        <v>0</v>
      </c>
      <c r="BI638" s="27">
        <f t="shared" si="464"/>
        <v>0</v>
      </c>
      <c r="BJ638" s="27">
        <f t="shared" si="464"/>
        <v>0</v>
      </c>
      <c r="BK638" s="27">
        <f t="shared" si="464"/>
        <v>0</v>
      </c>
      <c r="BL638" s="27">
        <f t="shared" si="464"/>
        <v>0</v>
      </c>
      <c r="BM638" s="27">
        <f t="shared" si="464"/>
        <v>0</v>
      </c>
    </row>
    <row r="640" spans="2:65" ht="30" x14ac:dyDescent="0.25">
      <c r="C640" s="57" t="s">
        <v>159</v>
      </c>
      <c r="F640" s="57" t="s">
        <v>160</v>
      </c>
      <c r="G640" s="57" t="s">
        <v>160</v>
      </c>
      <c r="H640" s="57" t="s">
        <v>160</v>
      </c>
      <c r="I640" s="57" t="s">
        <v>160</v>
      </c>
      <c r="J640" s="57" t="s">
        <v>160</v>
      </c>
      <c r="K640" s="57" t="s">
        <v>160</v>
      </c>
      <c r="L640" s="57" t="s">
        <v>160</v>
      </c>
      <c r="M640" s="57" t="s">
        <v>160</v>
      </c>
      <c r="N640" s="57" t="s">
        <v>160</v>
      </c>
      <c r="O640" s="57" t="s">
        <v>160</v>
      </c>
      <c r="P640" s="57" t="s">
        <v>160</v>
      </c>
      <c r="Q640" s="57" t="s">
        <v>160</v>
      </c>
      <c r="R640" s="57" t="s">
        <v>160</v>
      </c>
      <c r="S640" s="57" t="s">
        <v>160</v>
      </c>
      <c r="T640" s="57" t="s">
        <v>160</v>
      </c>
      <c r="U640" s="57" t="s">
        <v>160</v>
      </c>
      <c r="V640" s="57" t="s">
        <v>160</v>
      </c>
      <c r="W640" s="57" t="s">
        <v>160</v>
      </c>
      <c r="X640" s="57" t="s">
        <v>160</v>
      </c>
      <c r="Y640" s="57" t="s">
        <v>160</v>
      </c>
      <c r="Z640" s="57" t="s">
        <v>160</v>
      </c>
      <c r="AA640" s="57" t="s">
        <v>160</v>
      </c>
      <c r="AB640" s="57" t="s">
        <v>160</v>
      </c>
      <c r="AC640" s="57" t="s">
        <v>160</v>
      </c>
      <c r="AD640" s="57" t="s">
        <v>160</v>
      </c>
      <c r="AE640" s="57" t="s">
        <v>160</v>
      </c>
      <c r="AF640" s="57" t="s">
        <v>160</v>
      </c>
      <c r="AG640" s="57" t="s">
        <v>160</v>
      </c>
      <c r="AH640" s="57" t="s">
        <v>160</v>
      </c>
      <c r="AI640" s="57" t="s">
        <v>160</v>
      </c>
      <c r="AJ640" s="57" t="s">
        <v>160</v>
      </c>
      <c r="AK640" s="57" t="s">
        <v>160</v>
      </c>
      <c r="AL640" s="57" t="s">
        <v>160</v>
      </c>
      <c r="AM640" s="57" t="s">
        <v>160</v>
      </c>
      <c r="AN640" s="57" t="s">
        <v>160</v>
      </c>
      <c r="AO640" s="57" t="s">
        <v>160</v>
      </c>
      <c r="AP640" s="57" t="s">
        <v>160</v>
      </c>
      <c r="AQ640" s="57" t="s">
        <v>160</v>
      </c>
      <c r="AR640" s="57" t="s">
        <v>160</v>
      </c>
      <c r="AS640" s="57" t="s">
        <v>160</v>
      </c>
      <c r="AT640" s="57" t="s">
        <v>160</v>
      </c>
      <c r="AU640" s="57" t="s">
        <v>160</v>
      </c>
      <c r="AV640" s="57" t="s">
        <v>160</v>
      </c>
      <c r="AW640" s="57" t="s">
        <v>160</v>
      </c>
      <c r="AX640" s="57" t="s">
        <v>160</v>
      </c>
      <c r="AY640" s="57" t="s">
        <v>160</v>
      </c>
      <c r="AZ640" s="57" t="s">
        <v>160</v>
      </c>
      <c r="BA640" s="57" t="s">
        <v>160</v>
      </c>
      <c r="BB640" s="57" t="s">
        <v>160</v>
      </c>
      <c r="BC640" s="57" t="s">
        <v>160</v>
      </c>
      <c r="BD640" s="57" t="s">
        <v>160</v>
      </c>
      <c r="BE640" s="57" t="s">
        <v>160</v>
      </c>
      <c r="BF640" s="57" t="s">
        <v>160</v>
      </c>
      <c r="BG640" s="57" t="s">
        <v>160</v>
      </c>
      <c r="BH640" s="57" t="s">
        <v>160</v>
      </c>
      <c r="BI640" s="57" t="s">
        <v>160</v>
      </c>
      <c r="BJ640" s="57" t="s">
        <v>160</v>
      </c>
      <c r="BK640" s="57" t="s">
        <v>160</v>
      </c>
      <c r="BL640" s="57" t="s">
        <v>160</v>
      </c>
      <c r="BM640" s="57" t="s">
        <v>160</v>
      </c>
    </row>
    <row r="641" spans="2:65" x14ac:dyDescent="0.25">
      <c r="B641" t="str">
        <f>+B626</f>
        <v>FABBRICATI</v>
      </c>
      <c r="C641" s="58">
        <f>+C626</f>
        <v>0.25</v>
      </c>
      <c r="F641" s="27"/>
      <c r="G641" s="27"/>
      <c r="H641" s="27"/>
      <c r="I641" s="27"/>
      <c r="J641" s="27"/>
      <c r="K641" s="27"/>
      <c r="L641" s="27"/>
      <c r="M641" s="27"/>
      <c r="N641" s="27"/>
      <c r="O641" s="27"/>
      <c r="P641" s="27"/>
      <c r="Q641" s="27"/>
      <c r="R641" s="27"/>
      <c r="S641" s="27"/>
      <c r="T641" s="27"/>
      <c r="U641" s="27"/>
      <c r="V641" s="27"/>
      <c r="W641" s="27"/>
      <c r="X641" s="27"/>
      <c r="Y641" s="27"/>
      <c r="Z641" s="27"/>
      <c r="AA641" s="27"/>
      <c r="AB641" s="27"/>
      <c r="AC641" s="27"/>
      <c r="AD641" s="27"/>
      <c r="AE641" s="27"/>
      <c r="AF641" s="27"/>
      <c r="AG641" s="27"/>
      <c r="AH641" s="27"/>
      <c r="AI641" s="27"/>
      <c r="AJ641" s="27"/>
      <c r="AK641" s="27"/>
      <c r="AL641" s="27"/>
      <c r="AM641" s="27"/>
      <c r="AN641" s="27"/>
      <c r="AO641" s="27"/>
      <c r="AP641" s="27"/>
      <c r="AQ641" s="27"/>
      <c r="AR641" s="27"/>
      <c r="AS641" s="27"/>
      <c r="AT641" s="27">
        <f>+IF(AS648=$AT$5,0,1)*(SUM($AT$5)*$C641)/12</f>
        <v>0</v>
      </c>
      <c r="AU641" s="27">
        <f t="shared" ref="AU641:BM641" si="466">+IF(AT648=$AT$5,0,1)*(SUM($AT$5)*$C641)/12</f>
        <v>0</v>
      </c>
      <c r="AV641" s="27">
        <f t="shared" si="466"/>
        <v>0</v>
      </c>
      <c r="AW641" s="27">
        <f t="shared" si="466"/>
        <v>0</v>
      </c>
      <c r="AX641" s="27">
        <f t="shared" si="466"/>
        <v>0</v>
      </c>
      <c r="AY641" s="27">
        <f t="shared" si="466"/>
        <v>0</v>
      </c>
      <c r="AZ641" s="27">
        <f t="shared" si="466"/>
        <v>0</v>
      </c>
      <c r="BA641" s="27">
        <f t="shared" si="466"/>
        <v>0</v>
      </c>
      <c r="BB641" s="27">
        <f t="shared" si="466"/>
        <v>0</v>
      </c>
      <c r="BC641" s="27">
        <f t="shared" si="466"/>
        <v>0</v>
      </c>
      <c r="BD641" s="27">
        <f t="shared" si="466"/>
        <v>0</v>
      </c>
      <c r="BE641" s="27">
        <f t="shared" si="466"/>
        <v>0</v>
      </c>
      <c r="BF641" s="27">
        <f t="shared" si="466"/>
        <v>0</v>
      </c>
      <c r="BG641" s="27">
        <f t="shared" si="466"/>
        <v>0</v>
      </c>
      <c r="BH641" s="27">
        <f t="shared" si="466"/>
        <v>0</v>
      </c>
      <c r="BI641" s="27">
        <f t="shared" si="466"/>
        <v>0</v>
      </c>
      <c r="BJ641" s="27">
        <f t="shared" si="466"/>
        <v>0</v>
      </c>
      <c r="BK641" s="27">
        <f t="shared" si="466"/>
        <v>0</v>
      </c>
      <c r="BL641" s="27">
        <f t="shared" si="466"/>
        <v>0</v>
      </c>
      <c r="BM641" s="27">
        <f t="shared" si="466"/>
        <v>0</v>
      </c>
    </row>
    <row r="642" spans="2:65" x14ac:dyDescent="0.25">
      <c r="B642" t="str">
        <f t="shared" ref="B642:C646" si="467">+B627</f>
        <v>IMPIANTI E MACCHINARI</v>
      </c>
      <c r="C642" s="58">
        <f t="shared" si="467"/>
        <v>0.1</v>
      </c>
      <c r="F642" s="27"/>
      <c r="G642" s="27"/>
      <c r="H642" s="27"/>
      <c r="I642" s="27"/>
      <c r="J642" s="27"/>
      <c r="K642" s="27"/>
      <c r="L642" s="27"/>
      <c r="M642" s="27"/>
      <c r="N642" s="27"/>
      <c r="O642" s="27"/>
      <c r="P642" s="27"/>
      <c r="Q642" s="27"/>
      <c r="R642" s="27"/>
      <c r="S642" s="27"/>
      <c r="T642" s="27"/>
      <c r="U642" s="27"/>
      <c r="V642" s="27"/>
      <c r="W642" s="27"/>
      <c r="X642" s="27"/>
      <c r="Y642" s="27"/>
      <c r="Z642" s="27"/>
      <c r="AA642" s="27"/>
      <c r="AB642" s="27"/>
      <c r="AC642" s="27"/>
      <c r="AD642" s="27"/>
      <c r="AE642" s="27"/>
      <c r="AF642" s="27"/>
      <c r="AG642" s="27"/>
      <c r="AH642" s="27"/>
      <c r="AI642" s="27"/>
      <c r="AJ642" s="27"/>
      <c r="AK642" s="27"/>
      <c r="AL642" s="27"/>
      <c r="AM642" s="27"/>
      <c r="AN642" s="27"/>
      <c r="AO642" s="27"/>
      <c r="AP642" s="27"/>
      <c r="AQ642" s="27"/>
      <c r="AR642" s="27"/>
      <c r="AS642" s="27"/>
      <c r="AT642" s="27">
        <f>+IF(AS649=$AT$6,0,1)*(SUM($AT$6)*$C642)/12</f>
        <v>0</v>
      </c>
      <c r="AU642" s="27">
        <f t="shared" ref="AU642:BM642" si="468">+IF(AT649=$AT$6,0,1)*(SUM($AT$6)*$C642)/12</f>
        <v>0</v>
      </c>
      <c r="AV642" s="27">
        <f t="shared" si="468"/>
        <v>0</v>
      </c>
      <c r="AW642" s="27">
        <f t="shared" si="468"/>
        <v>0</v>
      </c>
      <c r="AX642" s="27">
        <f t="shared" si="468"/>
        <v>0</v>
      </c>
      <c r="AY642" s="27">
        <f t="shared" si="468"/>
        <v>0</v>
      </c>
      <c r="AZ642" s="27">
        <f t="shared" si="468"/>
        <v>0</v>
      </c>
      <c r="BA642" s="27">
        <f t="shared" si="468"/>
        <v>0</v>
      </c>
      <c r="BB642" s="27">
        <f t="shared" si="468"/>
        <v>0</v>
      </c>
      <c r="BC642" s="27">
        <f t="shared" si="468"/>
        <v>0</v>
      </c>
      <c r="BD642" s="27">
        <f t="shared" si="468"/>
        <v>0</v>
      </c>
      <c r="BE642" s="27">
        <f t="shared" si="468"/>
        <v>0</v>
      </c>
      <c r="BF642" s="27">
        <f t="shared" si="468"/>
        <v>0</v>
      </c>
      <c r="BG642" s="27">
        <f t="shared" si="468"/>
        <v>0</v>
      </c>
      <c r="BH642" s="27">
        <f t="shared" si="468"/>
        <v>0</v>
      </c>
      <c r="BI642" s="27">
        <f t="shared" si="468"/>
        <v>0</v>
      </c>
      <c r="BJ642" s="27">
        <f t="shared" si="468"/>
        <v>0</v>
      </c>
      <c r="BK642" s="27">
        <f t="shared" si="468"/>
        <v>0</v>
      </c>
      <c r="BL642" s="27">
        <f t="shared" si="468"/>
        <v>0</v>
      </c>
      <c r="BM642" s="27">
        <f t="shared" si="468"/>
        <v>0</v>
      </c>
    </row>
    <row r="643" spans="2:65" x14ac:dyDescent="0.25">
      <c r="B643" t="str">
        <f t="shared" si="467"/>
        <v>ATTREZZATURE IND.LI E COMM.LI</v>
      </c>
      <c r="C643" s="58">
        <f t="shared" si="467"/>
        <v>0.2</v>
      </c>
      <c r="F643" s="27"/>
      <c r="G643" s="27"/>
      <c r="H643" s="27"/>
      <c r="I643" s="27"/>
      <c r="J643" s="27"/>
      <c r="K643" s="27"/>
      <c r="L643" s="27"/>
      <c r="M643" s="27"/>
      <c r="N643" s="27"/>
      <c r="O643" s="27"/>
      <c r="P643" s="27"/>
      <c r="Q643" s="27"/>
      <c r="R643" s="27"/>
      <c r="S643" s="27"/>
      <c r="T643" s="27"/>
      <c r="U643" s="27"/>
      <c r="V643" s="27"/>
      <c r="W643" s="27"/>
      <c r="X643" s="27"/>
      <c r="Y643" s="27"/>
      <c r="Z643" s="27"/>
      <c r="AA643" s="27"/>
      <c r="AB643" s="27"/>
      <c r="AC643" s="27"/>
      <c r="AD643" s="27"/>
      <c r="AE643" s="27"/>
      <c r="AF643" s="27"/>
      <c r="AG643" s="27"/>
      <c r="AH643" s="27"/>
      <c r="AI643" s="27"/>
      <c r="AJ643" s="27"/>
      <c r="AK643" s="27"/>
      <c r="AL643" s="27"/>
      <c r="AM643" s="27"/>
      <c r="AN643" s="27"/>
      <c r="AO643" s="27"/>
      <c r="AP643" s="27"/>
      <c r="AQ643" s="27"/>
      <c r="AR643" s="27"/>
      <c r="AS643" s="27"/>
      <c r="AT643" s="27">
        <f>+IF(AS650=$AT$7,0,1)*(SUM($AT$7)*$C643)/12</f>
        <v>0</v>
      </c>
      <c r="AU643" s="27">
        <f t="shared" ref="AU643:BM643" si="469">+IF(AT650=$AT$7,0,1)*(SUM($AT$7)*$C643)/12</f>
        <v>0</v>
      </c>
      <c r="AV643" s="27">
        <f t="shared" si="469"/>
        <v>0</v>
      </c>
      <c r="AW643" s="27">
        <f t="shared" si="469"/>
        <v>0</v>
      </c>
      <c r="AX643" s="27">
        <f t="shared" si="469"/>
        <v>0</v>
      </c>
      <c r="AY643" s="27">
        <f t="shared" si="469"/>
        <v>0</v>
      </c>
      <c r="AZ643" s="27">
        <f t="shared" si="469"/>
        <v>0</v>
      </c>
      <c r="BA643" s="27">
        <f t="shared" si="469"/>
        <v>0</v>
      </c>
      <c r="BB643" s="27">
        <f t="shared" si="469"/>
        <v>0</v>
      </c>
      <c r="BC643" s="27">
        <f t="shared" si="469"/>
        <v>0</v>
      </c>
      <c r="BD643" s="27">
        <f t="shared" si="469"/>
        <v>0</v>
      </c>
      <c r="BE643" s="27">
        <f t="shared" si="469"/>
        <v>0</v>
      </c>
      <c r="BF643" s="27">
        <f t="shared" si="469"/>
        <v>0</v>
      </c>
      <c r="BG643" s="27">
        <f t="shared" si="469"/>
        <v>0</v>
      </c>
      <c r="BH643" s="27">
        <f t="shared" si="469"/>
        <v>0</v>
      </c>
      <c r="BI643" s="27">
        <f t="shared" si="469"/>
        <v>0</v>
      </c>
      <c r="BJ643" s="27">
        <f t="shared" si="469"/>
        <v>0</v>
      </c>
      <c r="BK643" s="27">
        <f t="shared" si="469"/>
        <v>0</v>
      </c>
      <c r="BL643" s="27">
        <f t="shared" si="469"/>
        <v>0</v>
      </c>
      <c r="BM643" s="27">
        <f t="shared" si="469"/>
        <v>0</v>
      </c>
    </row>
    <row r="644" spans="2:65" x14ac:dyDescent="0.25">
      <c r="B644" t="str">
        <f t="shared" si="467"/>
        <v>COSTI D'IMPIANTO E AMPLIAMENTO</v>
      </c>
      <c r="C644" s="58">
        <f t="shared" si="467"/>
        <v>0.5</v>
      </c>
      <c r="F644" s="27"/>
      <c r="G644" s="27"/>
      <c r="H644" s="27"/>
      <c r="I644" s="27"/>
      <c r="J644" s="27"/>
      <c r="K644" s="27"/>
      <c r="L644" s="27"/>
      <c r="M644" s="27"/>
      <c r="N644" s="27"/>
      <c r="O644" s="27"/>
      <c r="P644" s="27"/>
      <c r="Q644" s="27"/>
      <c r="R644" s="27"/>
      <c r="S644" s="27"/>
      <c r="T644" s="27"/>
      <c r="U644" s="27"/>
      <c r="V644" s="27"/>
      <c r="W644" s="27"/>
      <c r="X644" s="27"/>
      <c r="Y644" s="27"/>
      <c r="Z644" s="27"/>
      <c r="AA644" s="27"/>
      <c r="AB644" s="27"/>
      <c r="AC644" s="27"/>
      <c r="AD644" s="27"/>
      <c r="AE644" s="27"/>
      <c r="AF644" s="27"/>
      <c r="AG644" s="27"/>
      <c r="AH644" s="27"/>
      <c r="AI644" s="27"/>
      <c r="AJ644" s="27"/>
      <c r="AK644" s="27"/>
      <c r="AL644" s="27"/>
      <c r="AM644" s="27"/>
      <c r="AN644" s="27"/>
      <c r="AO644" s="27"/>
      <c r="AP644" s="27"/>
      <c r="AQ644" s="27"/>
      <c r="AR644" s="27"/>
      <c r="AS644" s="27"/>
      <c r="AT644" s="27">
        <f>+IF(AS651=$AT$8,0,1)*(SUM($AT$8)*$C644)/12</f>
        <v>0</v>
      </c>
      <c r="AU644" s="27">
        <f t="shared" ref="AU644:BM644" si="470">+IF(AT651=$AT$8,0,1)*(SUM($AT$8)*$C644)/12</f>
        <v>0</v>
      </c>
      <c r="AV644" s="27">
        <f t="shared" si="470"/>
        <v>0</v>
      </c>
      <c r="AW644" s="27">
        <f t="shared" si="470"/>
        <v>0</v>
      </c>
      <c r="AX644" s="27">
        <f t="shared" si="470"/>
        <v>0</v>
      </c>
      <c r="AY644" s="27">
        <f t="shared" si="470"/>
        <v>0</v>
      </c>
      <c r="AZ644" s="27">
        <f t="shared" si="470"/>
        <v>0</v>
      </c>
      <c r="BA644" s="27">
        <f t="shared" si="470"/>
        <v>0</v>
      </c>
      <c r="BB644" s="27">
        <f t="shared" si="470"/>
        <v>0</v>
      </c>
      <c r="BC644" s="27">
        <f t="shared" si="470"/>
        <v>0</v>
      </c>
      <c r="BD644" s="27">
        <f t="shared" si="470"/>
        <v>0</v>
      </c>
      <c r="BE644" s="27">
        <f t="shared" si="470"/>
        <v>0</v>
      </c>
      <c r="BF644" s="27">
        <f t="shared" si="470"/>
        <v>0</v>
      </c>
      <c r="BG644" s="27">
        <f t="shared" si="470"/>
        <v>0</v>
      </c>
      <c r="BH644" s="27">
        <f t="shared" si="470"/>
        <v>0</v>
      </c>
      <c r="BI644" s="27">
        <f t="shared" si="470"/>
        <v>0</v>
      </c>
      <c r="BJ644" s="27">
        <f t="shared" si="470"/>
        <v>0</v>
      </c>
      <c r="BK644" s="27">
        <f t="shared" si="470"/>
        <v>0</v>
      </c>
      <c r="BL644" s="27">
        <f t="shared" si="470"/>
        <v>0</v>
      </c>
      <c r="BM644" s="27">
        <f t="shared" si="470"/>
        <v>0</v>
      </c>
    </row>
    <row r="645" spans="2:65" x14ac:dyDescent="0.25">
      <c r="B645" t="str">
        <f t="shared" si="467"/>
        <v>FEE D'INGRESSO</v>
      </c>
      <c r="C645" s="58">
        <f t="shared" si="467"/>
        <v>0.2</v>
      </c>
      <c r="F645" s="27"/>
      <c r="G645" s="27"/>
      <c r="H645" s="27"/>
      <c r="I645" s="27"/>
      <c r="J645" s="27"/>
      <c r="K645" s="27"/>
      <c r="L645" s="27"/>
      <c r="M645" s="27"/>
      <c r="N645" s="27"/>
      <c r="O645" s="27"/>
      <c r="P645" s="27"/>
      <c r="Q645" s="27"/>
      <c r="R645" s="27"/>
      <c r="S645" s="27"/>
      <c r="T645" s="27"/>
      <c r="U645" s="27"/>
      <c r="V645" s="27"/>
      <c r="W645" s="27"/>
      <c r="X645" s="27"/>
      <c r="Y645" s="27"/>
      <c r="Z645" s="27"/>
      <c r="AA645" s="27"/>
      <c r="AB645" s="27"/>
      <c r="AC645" s="27"/>
      <c r="AD645" s="27"/>
      <c r="AE645" s="27"/>
      <c r="AF645" s="27"/>
      <c r="AG645" s="27"/>
      <c r="AH645" s="27"/>
      <c r="AI645" s="27"/>
      <c r="AJ645" s="27"/>
      <c r="AK645" s="27"/>
      <c r="AL645" s="27"/>
      <c r="AM645" s="27"/>
      <c r="AN645" s="27"/>
      <c r="AO645" s="27"/>
      <c r="AP645" s="27"/>
      <c r="AQ645" s="27"/>
      <c r="AR645" s="27"/>
      <c r="AS645" s="27"/>
      <c r="AT645" s="27">
        <f>+IF(AS652=$AT$9,0,1)*(SUM($AT$9)*$C645)/12</f>
        <v>0</v>
      </c>
      <c r="AU645" s="27">
        <f t="shared" ref="AU645:BM645" si="471">+IF(AT652=$AT$9,0,1)*(SUM($AT$9)*$C645)/12</f>
        <v>0</v>
      </c>
      <c r="AV645" s="27">
        <f t="shared" si="471"/>
        <v>0</v>
      </c>
      <c r="AW645" s="27">
        <f t="shared" si="471"/>
        <v>0</v>
      </c>
      <c r="AX645" s="27">
        <f t="shared" si="471"/>
        <v>0</v>
      </c>
      <c r="AY645" s="27">
        <f t="shared" si="471"/>
        <v>0</v>
      </c>
      <c r="AZ645" s="27">
        <f t="shared" si="471"/>
        <v>0</v>
      </c>
      <c r="BA645" s="27">
        <f t="shared" si="471"/>
        <v>0</v>
      </c>
      <c r="BB645" s="27">
        <f t="shared" si="471"/>
        <v>0</v>
      </c>
      <c r="BC645" s="27">
        <f t="shared" si="471"/>
        <v>0</v>
      </c>
      <c r="BD645" s="27">
        <f t="shared" si="471"/>
        <v>0</v>
      </c>
      <c r="BE645" s="27">
        <f t="shared" si="471"/>
        <v>0</v>
      </c>
      <c r="BF645" s="27">
        <f t="shared" si="471"/>
        <v>0</v>
      </c>
      <c r="BG645" s="27">
        <f t="shared" si="471"/>
        <v>0</v>
      </c>
      <c r="BH645" s="27">
        <f t="shared" si="471"/>
        <v>0</v>
      </c>
      <c r="BI645" s="27">
        <f t="shared" si="471"/>
        <v>0</v>
      </c>
      <c r="BJ645" s="27">
        <f t="shared" si="471"/>
        <v>0</v>
      </c>
      <c r="BK645" s="27">
        <f t="shared" si="471"/>
        <v>0</v>
      </c>
      <c r="BL645" s="27">
        <f t="shared" si="471"/>
        <v>0</v>
      </c>
      <c r="BM645" s="27">
        <f t="shared" si="471"/>
        <v>0</v>
      </c>
    </row>
    <row r="646" spans="2:65" x14ac:dyDescent="0.25">
      <c r="B646" t="str">
        <f t="shared" si="467"/>
        <v>ALTRE IMM.NI IMMATERIALI</v>
      </c>
      <c r="C646" s="58">
        <f t="shared" si="467"/>
        <v>0.25</v>
      </c>
      <c r="F646" s="27"/>
      <c r="G646" s="27"/>
      <c r="H646" s="27"/>
      <c r="I646" s="27"/>
      <c r="J646" s="27"/>
      <c r="K646" s="27"/>
      <c r="L646" s="27"/>
      <c r="M646" s="27"/>
      <c r="N646" s="27"/>
      <c r="O646" s="27"/>
      <c r="P646" s="27"/>
      <c r="Q646" s="27"/>
      <c r="R646" s="27"/>
      <c r="S646" s="27"/>
      <c r="T646" s="27"/>
      <c r="U646" s="27"/>
      <c r="V646" s="27"/>
      <c r="W646" s="27"/>
      <c r="X646" s="27"/>
      <c r="Y646" s="27"/>
      <c r="Z646" s="27"/>
      <c r="AA646" s="27"/>
      <c r="AB646" s="27"/>
      <c r="AC646" s="27"/>
      <c r="AD646" s="27"/>
      <c r="AE646" s="27"/>
      <c r="AF646" s="27"/>
      <c r="AG646" s="27"/>
      <c r="AH646" s="27"/>
      <c r="AI646" s="27"/>
      <c r="AJ646" s="27"/>
      <c r="AK646" s="27"/>
      <c r="AL646" s="27"/>
      <c r="AM646" s="27"/>
      <c r="AN646" s="27"/>
      <c r="AO646" s="27"/>
      <c r="AP646" s="27"/>
      <c r="AQ646" s="27"/>
      <c r="AR646" s="27"/>
      <c r="AS646" s="27"/>
      <c r="AT646" s="27">
        <f>+IF(AS653=$AT$10,0,1)*(SUM($AT$10)*$C646)/12</f>
        <v>0</v>
      </c>
      <c r="AU646" s="27">
        <f t="shared" ref="AU646:BM646" si="472">+IF(AT653=$AT$10,0,1)*(SUM($AT$10)*$C646)/12</f>
        <v>0</v>
      </c>
      <c r="AV646" s="27">
        <f t="shared" si="472"/>
        <v>0</v>
      </c>
      <c r="AW646" s="27">
        <f t="shared" si="472"/>
        <v>0</v>
      </c>
      <c r="AX646" s="27">
        <f t="shared" si="472"/>
        <v>0</v>
      </c>
      <c r="AY646" s="27">
        <f t="shared" si="472"/>
        <v>0</v>
      </c>
      <c r="AZ646" s="27">
        <f t="shared" si="472"/>
        <v>0</v>
      </c>
      <c r="BA646" s="27">
        <f t="shared" si="472"/>
        <v>0</v>
      </c>
      <c r="BB646" s="27">
        <f t="shared" si="472"/>
        <v>0</v>
      </c>
      <c r="BC646" s="27">
        <f t="shared" si="472"/>
        <v>0</v>
      </c>
      <c r="BD646" s="27">
        <f t="shared" si="472"/>
        <v>0</v>
      </c>
      <c r="BE646" s="27">
        <f t="shared" si="472"/>
        <v>0</v>
      </c>
      <c r="BF646" s="27">
        <f t="shared" si="472"/>
        <v>0</v>
      </c>
      <c r="BG646" s="27">
        <f t="shared" si="472"/>
        <v>0</v>
      </c>
      <c r="BH646" s="27">
        <f t="shared" si="472"/>
        <v>0</v>
      </c>
      <c r="BI646" s="27">
        <f t="shared" si="472"/>
        <v>0</v>
      </c>
      <c r="BJ646" s="27">
        <f t="shared" si="472"/>
        <v>0</v>
      </c>
      <c r="BK646" s="27">
        <f t="shared" si="472"/>
        <v>0</v>
      </c>
      <c r="BL646" s="27">
        <f t="shared" si="472"/>
        <v>0</v>
      </c>
      <c r="BM646" s="27">
        <f t="shared" si="472"/>
        <v>0</v>
      </c>
    </row>
    <row r="647" spans="2:65" ht="30" x14ac:dyDescent="0.25">
      <c r="C647" s="57"/>
      <c r="F647" s="57" t="s">
        <v>161</v>
      </c>
      <c r="G647" s="57" t="s">
        <v>161</v>
      </c>
      <c r="H647" s="57" t="s">
        <v>161</v>
      </c>
      <c r="I647" s="57" t="s">
        <v>161</v>
      </c>
      <c r="J647" s="57" t="s">
        <v>161</v>
      </c>
      <c r="K647" s="57" t="s">
        <v>161</v>
      </c>
      <c r="L647" s="57" t="s">
        <v>161</v>
      </c>
      <c r="M647" s="57" t="s">
        <v>161</v>
      </c>
      <c r="N647" s="57" t="s">
        <v>161</v>
      </c>
      <c r="O647" s="57" t="s">
        <v>161</v>
      </c>
      <c r="P647" s="57" t="s">
        <v>161</v>
      </c>
      <c r="Q647" s="57" t="s">
        <v>161</v>
      </c>
      <c r="R647" s="57" t="s">
        <v>161</v>
      </c>
      <c r="S647" s="57" t="s">
        <v>161</v>
      </c>
      <c r="T647" s="57" t="s">
        <v>161</v>
      </c>
      <c r="U647" s="57" t="s">
        <v>161</v>
      </c>
      <c r="V647" s="57" t="s">
        <v>161</v>
      </c>
      <c r="W647" s="57" t="s">
        <v>161</v>
      </c>
      <c r="X647" s="57" t="s">
        <v>161</v>
      </c>
      <c r="Y647" s="57" t="s">
        <v>161</v>
      </c>
      <c r="Z647" s="57" t="s">
        <v>161</v>
      </c>
      <c r="AA647" s="57" t="s">
        <v>161</v>
      </c>
      <c r="AB647" s="57" t="s">
        <v>161</v>
      </c>
      <c r="AC647" s="57" t="s">
        <v>161</v>
      </c>
      <c r="AD647" s="57" t="s">
        <v>161</v>
      </c>
      <c r="AE647" s="57" t="s">
        <v>161</v>
      </c>
      <c r="AF647" s="57" t="s">
        <v>161</v>
      </c>
      <c r="AG647" s="57" t="s">
        <v>161</v>
      </c>
      <c r="AH647" s="57" t="s">
        <v>161</v>
      </c>
      <c r="AI647" s="57" t="s">
        <v>161</v>
      </c>
      <c r="AJ647" s="57" t="s">
        <v>161</v>
      </c>
      <c r="AK647" s="57" t="s">
        <v>161</v>
      </c>
      <c r="AL647" s="57" t="s">
        <v>161</v>
      </c>
      <c r="AM647" s="57" t="s">
        <v>161</v>
      </c>
      <c r="AN647" s="57" t="s">
        <v>161</v>
      </c>
      <c r="AO647" s="57" t="s">
        <v>161</v>
      </c>
      <c r="AP647" s="57" t="s">
        <v>161</v>
      </c>
      <c r="AQ647" s="57" t="s">
        <v>161</v>
      </c>
      <c r="AR647" s="57" t="s">
        <v>161</v>
      </c>
      <c r="AS647" s="57" t="s">
        <v>161</v>
      </c>
      <c r="AT647" s="57" t="s">
        <v>161</v>
      </c>
      <c r="AU647" s="57" t="s">
        <v>161</v>
      </c>
      <c r="AV647" s="57" t="s">
        <v>161</v>
      </c>
      <c r="AW647" s="57" t="s">
        <v>161</v>
      </c>
      <c r="AX647" s="57" t="s">
        <v>161</v>
      </c>
      <c r="AY647" s="57" t="s">
        <v>161</v>
      </c>
      <c r="AZ647" s="57" t="s">
        <v>161</v>
      </c>
      <c r="BA647" s="57" t="s">
        <v>161</v>
      </c>
      <c r="BB647" s="57" t="s">
        <v>161</v>
      </c>
      <c r="BC647" s="57" t="s">
        <v>161</v>
      </c>
      <c r="BD647" s="57" t="s">
        <v>161</v>
      </c>
      <c r="BE647" s="57" t="s">
        <v>161</v>
      </c>
      <c r="BF647" s="57" t="s">
        <v>161</v>
      </c>
      <c r="BG647" s="57" t="s">
        <v>161</v>
      </c>
      <c r="BH647" s="57" t="s">
        <v>161</v>
      </c>
      <c r="BI647" s="57" t="s">
        <v>161</v>
      </c>
      <c r="BJ647" s="57" t="s">
        <v>161</v>
      </c>
      <c r="BK647" s="57" t="s">
        <v>161</v>
      </c>
      <c r="BL647" s="57" t="s">
        <v>161</v>
      </c>
      <c r="BM647" s="57" t="s">
        <v>161</v>
      </c>
    </row>
    <row r="648" spans="2:65" x14ac:dyDescent="0.25">
      <c r="B648" t="str">
        <f>+B641</f>
        <v>FABBRICATI</v>
      </c>
      <c r="C648" s="58"/>
      <c r="F648" s="27"/>
      <c r="G648" s="27"/>
      <c r="H648" s="27"/>
      <c r="I648" s="27"/>
      <c r="J648" s="27"/>
      <c r="K648" s="27"/>
      <c r="L648" s="27"/>
      <c r="M648" s="27"/>
      <c r="N648" s="27"/>
      <c r="O648" s="27"/>
      <c r="P648" s="27"/>
      <c r="Q648" s="27"/>
      <c r="R648" s="27"/>
      <c r="S648" s="27"/>
      <c r="T648" s="27"/>
      <c r="U648" s="27"/>
      <c r="V648" s="27"/>
      <c r="W648" s="27"/>
      <c r="X648" s="27"/>
      <c r="Y648" s="27"/>
      <c r="Z648" s="27"/>
      <c r="AA648" s="27"/>
      <c r="AB648" s="27"/>
      <c r="AC648" s="27"/>
      <c r="AD648" s="27"/>
      <c r="AE648" s="27"/>
      <c r="AF648" s="27"/>
      <c r="AG648" s="27"/>
      <c r="AH648" s="27"/>
      <c r="AI648" s="27"/>
      <c r="AJ648" s="27"/>
      <c r="AK648" s="27"/>
      <c r="AL648" s="27"/>
      <c r="AM648" s="27"/>
      <c r="AN648" s="27"/>
      <c r="AO648" s="27"/>
      <c r="AP648" s="27"/>
      <c r="AQ648" s="27"/>
      <c r="AR648" s="27"/>
      <c r="AS648" s="27"/>
      <c r="AT648" s="27">
        <f t="shared" ref="AT648:BM653" si="473">+AS648+AT641</f>
        <v>0</v>
      </c>
      <c r="AU648" s="27">
        <f t="shared" si="473"/>
        <v>0</v>
      </c>
      <c r="AV648" s="27">
        <f t="shared" si="473"/>
        <v>0</v>
      </c>
      <c r="AW648" s="27">
        <f t="shared" si="473"/>
        <v>0</v>
      </c>
      <c r="AX648" s="27">
        <f t="shared" si="473"/>
        <v>0</v>
      </c>
      <c r="AY648" s="27">
        <f t="shared" si="473"/>
        <v>0</v>
      </c>
      <c r="AZ648" s="27">
        <f t="shared" si="473"/>
        <v>0</v>
      </c>
      <c r="BA648" s="27">
        <f t="shared" si="473"/>
        <v>0</v>
      </c>
      <c r="BB648" s="27">
        <f t="shared" si="473"/>
        <v>0</v>
      </c>
      <c r="BC648" s="27">
        <f t="shared" si="473"/>
        <v>0</v>
      </c>
      <c r="BD648" s="27">
        <f t="shared" si="473"/>
        <v>0</v>
      </c>
      <c r="BE648" s="27">
        <f t="shared" si="473"/>
        <v>0</v>
      </c>
      <c r="BF648" s="27">
        <f t="shared" si="473"/>
        <v>0</v>
      </c>
      <c r="BG648" s="27">
        <f t="shared" si="473"/>
        <v>0</v>
      </c>
      <c r="BH648" s="27">
        <f t="shared" si="473"/>
        <v>0</v>
      </c>
      <c r="BI648" s="27">
        <f t="shared" si="473"/>
        <v>0</v>
      </c>
      <c r="BJ648" s="27">
        <f t="shared" si="473"/>
        <v>0</v>
      </c>
      <c r="BK648" s="27">
        <f t="shared" si="473"/>
        <v>0</v>
      </c>
      <c r="BL648" s="27">
        <f t="shared" si="473"/>
        <v>0</v>
      </c>
      <c r="BM648" s="27">
        <f t="shared" si="473"/>
        <v>0</v>
      </c>
    </row>
    <row r="649" spans="2:65" x14ac:dyDescent="0.25">
      <c r="B649" t="str">
        <f t="shared" ref="B649:B652" si="474">+B642</f>
        <v>IMPIANTI E MACCHINARI</v>
      </c>
      <c r="C649" s="58"/>
      <c r="F649" s="27"/>
      <c r="G649" s="27"/>
      <c r="H649" s="27"/>
      <c r="I649" s="27"/>
      <c r="J649" s="27"/>
      <c r="K649" s="27"/>
      <c r="L649" s="27"/>
      <c r="M649" s="27"/>
      <c r="N649" s="27"/>
      <c r="O649" s="27"/>
      <c r="P649" s="27"/>
      <c r="Q649" s="27"/>
      <c r="R649" s="27"/>
      <c r="S649" s="27"/>
      <c r="T649" s="27"/>
      <c r="U649" s="27"/>
      <c r="V649" s="27"/>
      <c r="W649" s="27"/>
      <c r="X649" s="27"/>
      <c r="Y649" s="27"/>
      <c r="Z649" s="27"/>
      <c r="AA649" s="27"/>
      <c r="AB649" s="27"/>
      <c r="AC649" s="27"/>
      <c r="AD649" s="27"/>
      <c r="AE649" s="27"/>
      <c r="AF649" s="27"/>
      <c r="AG649" s="27"/>
      <c r="AH649" s="27"/>
      <c r="AI649" s="27"/>
      <c r="AJ649" s="27"/>
      <c r="AK649" s="27"/>
      <c r="AL649" s="27"/>
      <c r="AM649" s="27"/>
      <c r="AN649" s="27"/>
      <c r="AO649" s="27"/>
      <c r="AP649" s="27"/>
      <c r="AQ649" s="27"/>
      <c r="AR649" s="27"/>
      <c r="AS649" s="27"/>
      <c r="AT649" s="27">
        <f t="shared" si="473"/>
        <v>0</v>
      </c>
      <c r="AU649" s="27">
        <f t="shared" si="473"/>
        <v>0</v>
      </c>
      <c r="AV649" s="27">
        <f t="shared" si="473"/>
        <v>0</v>
      </c>
      <c r="AW649" s="27">
        <f t="shared" si="473"/>
        <v>0</v>
      </c>
      <c r="AX649" s="27">
        <f t="shared" si="473"/>
        <v>0</v>
      </c>
      <c r="AY649" s="27">
        <f t="shared" si="473"/>
        <v>0</v>
      </c>
      <c r="AZ649" s="27">
        <f t="shared" si="473"/>
        <v>0</v>
      </c>
      <c r="BA649" s="27">
        <f t="shared" si="473"/>
        <v>0</v>
      </c>
      <c r="BB649" s="27">
        <f t="shared" si="473"/>
        <v>0</v>
      </c>
      <c r="BC649" s="27">
        <f t="shared" si="473"/>
        <v>0</v>
      </c>
      <c r="BD649" s="27">
        <f t="shared" si="473"/>
        <v>0</v>
      </c>
      <c r="BE649" s="27">
        <f t="shared" si="473"/>
        <v>0</v>
      </c>
      <c r="BF649" s="27">
        <f t="shared" si="473"/>
        <v>0</v>
      </c>
      <c r="BG649" s="27">
        <f t="shared" si="473"/>
        <v>0</v>
      </c>
      <c r="BH649" s="27">
        <f t="shared" si="473"/>
        <v>0</v>
      </c>
      <c r="BI649" s="27">
        <f t="shared" si="473"/>
        <v>0</v>
      </c>
      <c r="BJ649" s="27">
        <f t="shared" si="473"/>
        <v>0</v>
      </c>
      <c r="BK649" s="27">
        <f t="shared" si="473"/>
        <v>0</v>
      </c>
      <c r="BL649" s="27">
        <f t="shared" si="473"/>
        <v>0</v>
      </c>
      <c r="BM649" s="27">
        <f t="shared" si="473"/>
        <v>0</v>
      </c>
    </row>
    <row r="650" spans="2:65" x14ac:dyDescent="0.25">
      <c r="B650" t="str">
        <f t="shared" si="474"/>
        <v>ATTREZZATURE IND.LI E COMM.LI</v>
      </c>
      <c r="C650" s="58"/>
      <c r="F650" s="27"/>
      <c r="G650" s="27"/>
      <c r="H650" s="27"/>
      <c r="I650" s="27"/>
      <c r="J650" s="27"/>
      <c r="K650" s="27"/>
      <c r="L650" s="27"/>
      <c r="M650" s="27"/>
      <c r="N650" s="27"/>
      <c r="O650" s="27"/>
      <c r="P650" s="27"/>
      <c r="Q650" s="27"/>
      <c r="R650" s="27"/>
      <c r="S650" s="27"/>
      <c r="T650" s="27"/>
      <c r="U650" s="27"/>
      <c r="V650" s="27"/>
      <c r="W650" s="27"/>
      <c r="X650" s="27"/>
      <c r="Y650" s="27"/>
      <c r="Z650" s="27"/>
      <c r="AA650" s="27"/>
      <c r="AB650" s="27"/>
      <c r="AC650" s="27"/>
      <c r="AD650" s="27"/>
      <c r="AE650" s="27"/>
      <c r="AF650" s="27"/>
      <c r="AG650" s="27"/>
      <c r="AH650" s="27"/>
      <c r="AI650" s="27"/>
      <c r="AJ650" s="27"/>
      <c r="AK650" s="27"/>
      <c r="AL650" s="27"/>
      <c r="AM650" s="27"/>
      <c r="AN650" s="27"/>
      <c r="AO650" s="27"/>
      <c r="AP650" s="27"/>
      <c r="AQ650" s="27"/>
      <c r="AR650" s="27"/>
      <c r="AS650" s="27"/>
      <c r="AT650" s="27">
        <f t="shared" si="473"/>
        <v>0</v>
      </c>
      <c r="AU650" s="27">
        <f t="shared" si="473"/>
        <v>0</v>
      </c>
      <c r="AV650" s="27">
        <f t="shared" si="473"/>
        <v>0</v>
      </c>
      <c r="AW650" s="27">
        <f t="shared" si="473"/>
        <v>0</v>
      </c>
      <c r="AX650" s="27">
        <f t="shared" si="473"/>
        <v>0</v>
      </c>
      <c r="AY650" s="27">
        <f t="shared" si="473"/>
        <v>0</v>
      </c>
      <c r="AZ650" s="27">
        <f t="shared" si="473"/>
        <v>0</v>
      </c>
      <c r="BA650" s="27">
        <f t="shared" si="473"/>
        <v>0</v>
      </c>
      <c r="BB650" s="27">
        <f t="shared" si="473"/>
        <v>0</v>
      </c>
      <c r="BC650" s="27">
        <f t="shared" si="473"/>
        <v>0</v>
      </c>
      <c r="BD650" s="27">
        <f t="shared" si="473"/>
        <v>0</v>
      </c>
      <c r="BE650" s="27">
        <f t="shared" si="473"/>
        <v>0</v>
      </c>
      <c r="BF650" s="27">
        <f t="shared" si="473"/>
        <v>0</v>
      </c>
      <c r="BG650" s="27">
        <f t="shared" si="473"/>
        <v>0</v>
      </c>
      <c r="BH650" s="27">
        <f t="shared" si="473"/>
        <v>0</v>
      </c>
      <c r="BI650" s="27">
        <f t="shared" si="473"/>
        <v>0</v>
      </c>
      <c r="BJ650" s="27">
        <f t="shared" si="473"/>
        <v>0</v>
      </c>
      <c r="BK650" s="27">
        <f t="shared" si="473"/>
        <v>0</v>
      </c>
      <c r="BL650" s="27">
        <f t="shared" si="473"/>
        <v>0</v>
      </c>
      <c r="BM650" s="27">
        <f t="shared" si="473"/>
        <v>0</v>
      </c>
    </row>
    <row r="651" spans="2:65" x14ac:dyDescent="0.25">
      <c r="B651" t="str">
        <f t="shared" si="474"/>
        <v>COSTI D'IMPIANTO E AMPLIAMENTO</v>
      </c>
      <c r="C651" s="58"/>
      <c r="F651" s="27"/>
      <c r="G651" s="27"/>
      <c r="H651" s="27"/>
      <c r="I651" s="27"/>
      <c r="J651" s="27"/>
      <c r="K651" s="27"/>
      <c r="L651" s="27"/>
      <c r="M651" s="27"/>
      <c r="N651" s="27"/>
      <c r="O651" s="27"/>
      <c r="P651" s="27"/>
      <c r="Q651" s="27"/>
      <c r="R651" s="27"/>
      <c r="S651" s="27"/>
      <c r="T651" s="27"/>
      <c r="U651" s="27"/>
      <c r="V651" s="27"/>
      <c r="W651" s="27"/>
      <c r="X651" s="27"/>
      <c r="Y651" s="27"/>
      <c r="Z651" s="27"/>
      <c r="AA651" s="27"/>
      <c r="AB651" s="27"/>
      <c r="AC651" s="27"/>
      <c r="AD651" s="27"/>
      <c r="AE651" s="27"/>
      <c r="AF651" s="27"/>
      <c r="AG651" s="27"/>
      <c r="AH651" s="27"/>
      <c r="AI651" s="27"/>
      <c r="AJ651" s="27"/>
      <c r="AK651" s="27"/>
      <c r="AL651" s="27"/>
      <c r="AM651" s="27"/>
      <c r="AN651" s="27"/>
      <c r="AO651" s="27"/>
      <c r="AP651" s="27"/>
      <c r="AQ651" s="27"/>
      <c r="AR651" s="27"/>
      <c r="AS651" s="27"/>
      <c r="AT651" s="27">
        <f t="shared" si="473"/>
        <v>0</v>
      </c>
      <c r="AU651" s="27">
        <f t="shared" si="473"/>
        <v>0</v>
      </c>
      <c r="AV651" s="27">
        <f t="shared" si="473"/>
        <v>0</v>
      </c>
      <c r="AW651" s="27">
        <f t="shared" si="473"/>
        <v>0</v>
      </c>
      <c r="AX651" s="27">
        <f t="shared" si="473"/>
        <v>0</v>
      </c>
      <c r="AY651" s="27">
        <f t="shared" si="473"/>
        <v>0</v>
      </c>
      <c r="AZ651" s="27">
        <f t="shared" si="473"/>
        <v>0</v>
      </c>
      <c r="BA651" s="27">
        <f t="shared" si="473"/>
        <v>0</v>
      </c>
      <c r="BB651" s="27">
        <f t="shared" si="473"/>
        <v>0</v>
      </c>
      <c r="BC651" s="27">
        <f t="shared" si="473"/>
        <v>0</v>
      </c>
      <c r="BD651" s="27">
        <f t="shared" si="473"/>
        <v>0</v>
      </c>
      <c r="BE651" s="27">
        <f t="shared" si="473"/>
        <v>0</v>
      </c>
      <c r="BF651" s="27">
        <f t="shared" si="473"/>
        <v>0</v>
      </c>
      <c r="BG651" s="27">
        <f t="shared" si="473"/>
        <v>0</v>
      </c>
      <c r="BH651" s="27">
        <f t="shared" si="473"/>
        <v>0</v>
      </c>
      <c r="BI651" s="27">
        <f t="shared" si="473"/>
        <v>0</v>
      </c>
      <c r="BJ651" s="27">
        <f t="shared" si="473"/>
        <v>0</v>
      </c>
      <c r="BK651" s="27">
        <f t="shared" si="473"/>
        <v>0</v>
      </c>
      <c r="BL651" s="27">
        <f t="shared" si="473"/>
        <v>0</v>
      </c>
      <c r="BM651" s="27">
        <f t="shared" si="473"/>
        <v>0</v>
      </c>
    </row>
    <row r="652" spans="2:65" x14ac:dyDescent="0.25">
      <c r="B652" t="str">
        <f t="shared" si="474"/>
        <v>FEE D'INGRESSO</v>
      </c>
      <c r="C652" s="58"/>
      <c r="F652" s="27"/>
      <c r="G652" s="27"/>
      <c r="H652" s="27"/>
      <c r="I652" s="27"/>
      <c r="J652" s="27"/>
      <c r="K652" s="27"/>
      <c r="L652" s="27"/>
      <c r="M652" s="27"/>
      <c r="N652" s="27"/>
      <c r="O652" s="27"/>
      <c r="P652" s="27"/>
      <c r="Q652" s="27"/>
      <c r="R652" s="27"/>
      <c r="S652" s="27"/>
      <c r="T652" s="27"/>
      <c r="U652" s="27"/>
      <c r="V652" s="27"/>
      <c r="W652" s="27"/>
      <c r="X652" s="27"/>
      <c r="Y652" s="27"/>
      <c r="Z652" s="27"/>
      <c r="AA652" s="27"/>
      <c r="AB652" s="27"/>
      <c r="AC652" s="27"/>
      <c r="AD652" s="27"/>
      <c r="AE652" s="27"/>
      <c r="AF652" s="27"/>
      <c r="AG652" s="27"/>
      <c r="AH652" s="27"/>
      <c r="AI652" s="27"/>
      <c r="AJ652" s="27"/>
      <c r="AK652" s="27"/>
      <c r="AL652" s="27"/>
      <c r="AM652" s="27"/>
      <c r="AN652" s="27"/>
      <c r="AO652" s="27"/>
      <c r="AP652" s="27"/>
      <c r="AQ652" s="27"/>
      <c r="AR652" s="27"/>
      <c r="AS652" s="27"/>
      <c r="AT652" s="27">
        <f t="shared" si="473"/>
        <v>0</v>
      </c>
      <c r="AU652" s="27">
        <f t="shared" si="473"/>
        <v>0</v>
      </c>
      <c r="AV652" s="27">
        <f t="shared" si="473"/>
        <v>0</v>
      </c>
      <c r="AW652" s="27">
        <f t="shared" si="473"/>
        <v>0</v>
      </c>
      <c r="AX652" s="27">
        <f t="shared" si="473"/>
        <v>0</v>
      </c>
      <c r="AY652" s="27">
        <f t="shared" si="473"/>
        <v>0</v>
      </c>
      <c r="AZ652" s="27">
        <f t="shared" si="473"/>
        <v>0</v>
      </c>
      <c r="BA652" s="27">
        <f t="shared" si="473"/>
        <v>0</v>
      </c>
      <c r="BB652" s="27">
        <f t="shared" si="473"/>
        <v>0</v>
      </c>
      <c r="BC652" s="27">
        <f t="shared" si="473"/>
        <v>0</v>
      </c>
      <c r="BD652" s="27">
        <f t="shared" si="473"/>
        <v>0</v>
      </c>
      <c r="BE652" s="27">
        <f t="shared" si="473"/>
        <v>0</v>
      </c>
      <c r="BF652" s="27">
        <f t="shared" si="473"/>
        <v>0</v>
      </c>
      <c r="BG652" s="27">
        <f t="shared" si="473"/>
        <v>0</v>
      </c>
      <c r="BH652" s="27">
        <f t="shared" si="473"/>
        <v>0</v>
      </c>
      <c r="BI652" s="27">
        <f t="shared" si="473"/>
        <v>0</v>
      </c>
      <c r="BJ652" s="27">
        <f t="shared" si="473"/>
        <v>0</v>
      </c>
      <c r="BK652" s="27">
        <f t="shared" si="473"/>
        <v>0</v>
      </c>
      <c r="BL652" s="27">
        <f t="shared" si="473"/>
        <v>0</v>
      </c>
      <c r="BM652" s="27">
        <f t="shared" si="473"/>
        <v>0</v>
      </c>
    </row>
    <row r="653" spans="2:65" x14ac:dyDescent="0.25">
      <c r="B653" t="str">
        <f>+B646</f>
        <v>ALTRE IMM.NI IMMATERIALI</v>
      </c>
      <c r="C653" s="58"/>
      <c r="F653" s="27"/>
      <c r="G653" s="27"/>
      <c r="H653" s="27"/>
      <c r="I653" s="27"/>
      <c r="J653" s="27"/>
      <c r="K653" s="27"/>
      <c r="L653" s="27"/>
      <c r="M653" s="27"/>
      <c r="N653" s="27"/>
      <c r="O653" s="27"/>
      <c r="P653" s="27"/>
      <c r="Q653" s="27"/>
      <c r="R653" s="27"/>
      <c r="S653" s="27"/>
      <c r="T653" s="27"/>
      <c r="U653" s="27"/>
      <c r="V653" s="27"/>
      <c r="W653" s="27"/>
      <c r="X653" s="27"/>
      <c r="Y653" s="27"/>
      <c r="Z653" s="27"/>
      <c r="AA653" s="27"/>
      <c r="AB653" s="27"/>
      <c r="AC653" s="27"/>
      <c r="AD653" s="27"/>
      <c r="AE653" s="27"/>
      <c r="AF653" s="27"/>
      <c r="AG653" s="27"/>
      <c r="AH653" s="27"/>
      <c r="AI653" s="27"/>
      <c r="AJ653" s="27"/>
      <c r="AK653" s="27"/>
      <c r="AL653" s="27"/>
      <c r="AM653" s="27"/>
      <c r="AN653" s="27"/>
      <c r="AO653" s="27"/>
      <c r="AP653" s="27"/>
      <c r="AQ653" s="27"/>
      <c r="AR653" s="27"/>
      <c r="AS653" s="27"/>
      <c r="AT653" s="27">
        <f t="shared" si="473"/>
        <v>0</v>
      </c>
      <c r="AU653" s="27">
        <f t="shared" si="473"/>
        <v>0</v>
      </c>
      <c r="AV653" s="27">
        <f t="shared" si="473"/>
        <v>0</v>
      </c>
      <c r="AW653" s="27">
        <f t="shared" si="473"/>
        <v>0</v>
      </c>
      <c r="AX653" s="27">
        <f t="shared" si="473"/>
        <v>0</v>
      </c>
      <c r="AY653" s="27">
        <f t="shared" si="473"/>
        <v>0</v>
      </c>
      <c r="AZ653" s="27">
        <f t="shared" si="473"/>
        <v>0</v>
      </c>
      <c r="BA653" s="27">
        <f t="shared" si="473"/>
        <v>0</v>
      </c>
      <c r="BB653" s="27">
        <f t="shared" si="473"/>
        <v>0</v>
      </c>
      <c r="BC653" s="27">
        <f t="shared" si="473"/>
        <v>0</v>
      </c>
      <c r="BD653" s="27">
        <f t="shared" si="473"/>
        <v>0</v>
      </c>
      <c r="BE653" s="27">
        <f t="shared" si="473"/>
        <v>0</v>
      </c>
      <c r="BF653" s="27">
        <f t="shared" si="473"/>
        <v>0</v>
      </c>
      <c r="BG653" s="27">
        <f t="shared" si="473"/>
        <v>0</v>
      </c>
      <c r="BH653" s="27">
        <f t="shared" si="473"/>
        <v>0</v>
      </c>
      <c r="BI653" s="27">
        <f t="shared" si="473"/>
        <v>0</v>
      </c>
      <c r="BJ653" s="27">
        <f t="shared" si="473"/>
        <v>0</v>
      </c>
      <c r="BK653" s="27">
        <f t="shared" si="473"/>
        <v>0</v>
      </c>
      <c r="BL653" s="27">
        <f t="shared" si="473"/>
        <v>0</v>
      </c>
      <c r="BM653" s="27">
        <f t="shared" si="473"/>
        <v>0</v>
      </c>
    </row>
    <row r="655" spans="2:65" ht="30" x14ac:dyDescent="0.25">
      <c r="C655" s="57" t="s">
        <v>159</v>
      </c>
      <c r="F655" s="57" t="s">
        <v>160</v>
      </c>
      <c r="G655" s="57" t="s">
        <v>160</v>
      </c>
      <c r="H655" s="57" t="s">
        <v>160</v>
      </c>
      <c r="I655" s="57" t="s">
        <v>160</v>
      </c>
      <c r="J655" s="57" t="s">
        <v>160</v>
      </c>
      <c r="K655" s="57" t="s">
        <v>160</v>
      </c>
      <c r="L655" s="57" t="s">
        <v>160</v>
      </c>
      <c r="M655" s="57" t="s">
        <v>160</v>
      </c>
      <c r="N655" s="57" t="s">
        <v>160</v>
      </c>
      <c r="O655" s="57" t="s">
        <v>160</v>
      </c>
      <c r="P655" s="57" t="s">
        <v>160</v>
      </c>
      <c r="Q655" s="57" t="s">
        <v>160</v>
      </c>
      <c r="R655" s="57" t="s">
        <v>160</v>
      </c>
      <c r="S655" s="57" t="s">
        <v>160</v>
      </c>
      <c r="T655" s="57" t="s">
        <v>160</v>
      </c>
      <c r="U655" s="57" t="s">
        <v>160</v>
      </c>
      <c r="V655" s="57" t="s">
        <v>160</v>
      </c>
      <c r="W655" s="57" t="s">
        <v>160</v>
      </c>
      <c r="X655" s="57" t="s">
        <v>160</v>
      </c>
      <c r="Y655" s="57" t="s">
        <v>160</v>
      </c>
      <c r="Z655" s="57" t="s">
        <v>160</v>
      </c>
      <c r="AA655" s="57" t="s">
        <v>160</v>
      </c>
      <c r="AB655" s="57" t="s">
        <v>160</v>
      </c>
      <c r="AC655" s="57" t="s">
        <v>160</v>
      </c>
      <c r="AD655" s="57" t="s">
        <v>160</v>
      </c>
      <c r="AE655" s="57" t="s">
        <v>160</v>
      </c>
      <c r="AF655" s="57" t="s">
        <v>160</v>
      </c>
      <c r="AG655" s="57" t="s">
        <v>160</v>
      </c>
      <c r="AH655" s="57" t="s">
        <v>160</v>
      </c>
      <c r="AI655" s="57" t="s">
        <v>160</v>
      </c>
      <c r="AJ655" s="57" t="s">
        <v>160</v>
      </c>
      <c r="AK655" s="57" t="s">
        <v>160</v>
      </c>
      <c r="AL655" s="57" t="s">
        <v>160</v>
      </c>
      <c r="AM655" s="57" t="s">
        <v>160</v>
      </c>
      <c r="AN655" s="57" t="s">
        <v>160</v>
      </c>
      <c r="AO655" s="57" t="s">
        <v>160</v>
      </c>
      <c r="AP655" s="57" t="s">
        <v>160</v>
      </c>
      <c r="AQ655" s="57" t="s">
        <v>160</v>
      </c>
      <c r="AR655" s="57" t="s">
        <v>160</v>
      </c>
      <c r="AS655" s="57" t="s">
        <v>160</v>
      </c>
      <c r="AT655" s="57" t="s">
        <v>160</v>
      </c>
      <c r="AU655" s="57" t="s">
        <v>160</v>
      </c>
      <c r="AV655" s="57" t="s">
        <v>160</v>
      </c>
      <c r="AW655" s="57" t="s">
        <v>160</v>
      </c>
      <c r="AX655" s="57" t="s">
        <v>160</v>
      </c>
      <c r="AY655" s="57" t="s">
        <v>160</v>
      </c>
      <c r="AZ655" s="57" t="s">
        <v>160</v>
      </c>
      <c r="BA655" s="57" t="s">
        <v>160</v>
      </c>
      <c r="BB655" s="57" t="s">
        <v>160</v>
      </c>
      <c r="BC655" s="57" t="s">
        <v>160</v>
      </c>
      <c r="BD655" s="57" t="s">
        <v>160</v>
      </c>
      <c r="BE655" s="57" t="s">
        <v>160</v>
      </c>
      <c r="BF655" s="57" t="s">
        <v>160</v>
      </c>
      <c r="BG655" s="57" t="s">
        <v>160</v>
      </c>
      <c r="BH655" s="57" t="s">
        <v>160</v>
      </c>
      <c r="BI655" s="57" t="s">
        <v>160</v>
      </c>
      <c r="BJ655" s="57" t="s">
        <v>160</v>
      </c>
      <c r="BK655" s="57" t="s">
        <v>160</v>
      </c>
      <c r="BL655" s="57" t="s">
        <v>160</v>
      </c>
      <c r="BM655" s="57" t="s">
        <v>160</v>
      </c>
    </row>
    <row r="656" spans="2:65" x14ac:dyDescent="0.25">
      <c r="B656" t="str">
        <f>+B641</f>
        <v>FABBRICATI</v>
      </c>
      <c r="C656" s="58">
        <f>+C641</f>
        <v>0.25</v>
      </c>
      <c r="F656" s="27"/>
      <c r="G656" s="27"/>
      <c r="H656" s="27"/>
      <c r="I656" s="27"/>
      <c r="J656" s="27"/>
      <c r="K656" s="27"/>
      <c r="L656" s="27"/>
      <c r="M656" s="27"/>
      <c r="N656" s="27"/>
      <c r="O656" s="27"/>
      <c r="P656" s="27"/>
      <c r="Q656" s="27"/>
      <c r="R656" s="27"/>
      <c r="S656" s="27"/>
      <c r="T656" s="27"/>
      <c r="U656" s="27"/>
      <c r="V656" s="27"/>
      <c r="W656" s="27"/>
      <c r="X656" s="27"/>
      <c r="Y656" s="27"/>
      <c r="Z656" s="27"/>
      <c r="AA656" s="27"/>
      <c r="AB656" s="27"/>
      <c r="AC656" s="27"/>
      <c r="AD656" s="27"/>
      <c r="AE656" s="27"/>
      <c r="AF656" s="27"/>
      <c r="AG656" s="27"/>
      <c r="AH656" s="27"/>
      <c r="AI656" s="27"/>
      <c r="AJ656" s="27"/>
      <c r="AK656" s="27"/>
      <c r="AL656" s="27"/>
      <c r="AM656" s="27"/>
      <c r="AN656" s="27"/>
      <c r="AO656" s="27"/>
      <c r="AP656" s="27"/>
      <c r="AQ656" s="27"/>
      <c r="AR656" s="27"/>
      <c r="AS656" s="27"/>
      <c r="AT656" s="27"/>
      <c r="AU656" s="27">
        <f>+IF(AT663=$AU$5,0,1)*(SUM($AU$5)*$C656)/12</f>
        <v>0</v>
      </c>
      <c r="AV656" s="27">
        <f t="shared" ref="AV656:BM656" si="475">+IF(AU663=$AU$5,0,1)*(SUM($AU$5)*$C656)/12</f>
        <v>0</v>
      </c>
      <c r="AW656" s="27">
        <f t="shared" si="475"/>
        <v>0</v>
      </c>
      <c r="AX656" s="27">
        <f t="shared" si="475"/>
        <v>0</v>
      </c>
      <c r="AY656" s="27">
        <f t="shared" si="475"/>
        <v>0</v>
      </c>
      <c r="AZ656" s="27">
        <f t="shared" si="475"/>
        <v>0</v>
      </c>
      <c r="BA656" s="27">
        <f t="shared" si="475"/>
        <v>0</v>
      </c>
      <c r="BB656" s="27">
        <f t="shared" si="475"/>
        <v>0</v>
      </c>
      <c r="BC656" s="27">
        <f t="shared" si="475"/>
        <v>0</v>
      </c>
      <c r="BD656" s="27">
        <f t="shared" si="475"/>
        <v>0</v>
      </c>
      <c r="BE656" s="27">
        <f t="shared" si="475"/>
        <v>0</v>
      </c>
      <c r="BF656" s="27">
        <f t="shared" si="475"/>
        <v>0</v>
      </c>
      <c r="BG656" s="27">
        <f t="shared" si="475"/>
        <v>0</v>
      </c>
      <c r="BH656" s="27">
        <f t="shared" si="475"/>
        <v>0</v>
      </c>
      <c r="BI656" s="27">
        <f t="shared" si="475"/>
        <v>0</v>
      </c>
      <c r="BJ656" s="27">
        <f t="shared" si="475"/>
        <v>0</v>
      </c>
      <c r="BK656" s="27">
        <f t="shared" si="475"/>
        <v>0</v>
      </c>
      <c r="BL656" s="27">
        <f t="shared" si="475"/>
        <v>0</v>
      </c>
      <c r="BM656" s="27">
        <f t="shared" si="475"/>
        <v>0</v>
      </c>
    </row>
    <row r="657" spans="2:65" x14ac:dyDescent="0.25">
      <c r="B657" t="str">
        <f t="shared" ref="B657:C661" si="476">+B642</f>
        <v>IMPIANTI E MACCHINARI</v>
      </c>
      <c r="C657" s="58">
        <f t="shared" si="476"/>
        <v>0.1</v>
      </c>
      <c r="F657" s="27"/>
      <c r="G657" s="27"/>
      <c r="H657" s="27"/>
      <c r="I657" s="27"/>
      <c r="J657" s="27"/>
      <c r="K657" s="27"/>
      <c r="L657" s="27"/>
      <c r="M657" s="27"/>
      <c r="N657" s="27"/>
      <c r="O657" s="27"/>
      <c r="P657" s="27"/>
      <c r="Q657" s="27"/>
      <c r="R657" s="27"/>
      <c r="S657" s="27"/>
      <c r="T657" s="27"/>
      <c r="U657" s="27"/>
      <c r="V657" s="27"/>
      <c r="W657" s="27"/>
      <c r="X657" s="27"/>
      <c r="Y657" s="27"/>
      <c r="Z657" s="27"/>
      <c r="AA657" s="27"/>
      <c r="AB657" s="27"/>
      <c r="AC657" s="27"/>
      <c r="AD657" s="27"/>
      <c r="AE657" s="27"/>
      <c r="AF657" s="27"/>
      <c r="AG657" s="27"/>
      <c r="AH657" s="27"/>
      <c r="AI657" s="27"/>
      <c r="AJ657" s="27"/>
      <c r="AK657" s="27"/>
      <c r="AL657" s="27"/>
      <c r="AM657" s="27"/>
      <c r="AN657" s="27"/>
      <c r="AO657" s="27"/>
      <c r="AP657" s="27"/>
      <c r="AQ657" s="27"/>
      <c r="AR657" s="27"/>
      <c r="AS657" s="27"/>
      <c r="AT657" s="27"/>
      <c r="AU657" s="27">
        <f>+IF(AT664=$AU$6,0,1)*(SUM($AU$6)*$C657)/12</f>
        <v>0</v>
      </c>
      <c r="AV657" s="27">
        <f t="shared" ref="AV657:BM657" si="477">+IF(AU664=$AU$6,0,1)*(SUM($AU$6)*$C657)/12</f>
        <v>0</v>
      </c>
      <c r="AW657" s="27">
        <f t="shared" si="477"/>
        <v>0</v>
      </c>
      <c r="AX657" s="27">
        <f t="shared" si="477"/>
        <v>0</v>
      </c>
      <c r="AY657" s="27">
        <f t="shared" si="477"/>
        <v>0</v>
      </c>
      <c r="AZ657" s="27">
        <f t="shared" si="477"/>
        <v>0</v>
      </c>
      <c r="BA657" s="27">
        <f t="shared" si="477"/>
        <v>0</v>
      </c>
      <c r="BB657" s="27">
        <f t="shared" si="477"/>
        <v>0</v>
      </c>
      <c r="BC657" s="27">
        <f t="shared" si="477"/>
        <v>0</v>
      </c>
      <c r="BD657" s="27">
        <f t="shared" si="477"/>
        <v>0</v>
      </c>
      <c r="BE657" s="27">
        <f t="shared" si="477"/>
        <v>0</v>
      </c>
      <c r="BF657" s="27">
        <f t="shared" si="477"/>
        <v>0</v>
      </c>
      <c r="BG657" s="27">
        <f t="shared" si="477"/>
        <v>0</v>
      </c>
      <c r="BH657" s="27">
        <f t="shared" si="477"/>
        <v>0</v>
      </c>
      <c r="BI657" s="27">
        <f t="shared" si="477"/>
        <v>0</v>
      </c>
      <c r="BJ657" s="27">
        <f t="shared" si="477"/>
        <v>0</v>
      </c>
      <c r="BK657" s="27">
        <f t="shared" si="477"/>
        <v>0</v>
      </c>
      <c r="BL657" s="27">
        <f t="shared" si="477"/>
        <v>0</v>
      </c>
      <c r="BM657" s="27">
        <f t="shared" si="477"/>
        <v>0</v>
      </c>
    </row>
    <row r="658" spans="2:65" x14ac:dyDescent="0.25">
      <c r="B658" t="str">
        <f t="shared" si="476"/>
        <v>ATTREZZATURE IND.LI E COMM.LI</v>
      </c>
      <c r="C658" s="58">
        <f t="shared" si="476"/>
        <v>0.2</v>
      </c>
      <c r="F658" s="27"/>
      <c r="G658" s="27"/>
      <c r="H658" s="27"/>
      <c r="I658" s="27"/>
      <c r="J658" s="27"/>
      <c r="K658" s="27"/>
      <c r="L658" s="27"/>
      <c r="M658" s="27"/>
      <c r="N658" s="27"/>
      <c r="O658" s="27"/>
      <c r="P658" s="27"/>
      <c r="Q658" s="27"/>
      <c r="R658" s="27"/>
      <c r="S658" s="27"/>
      <c r="T658" s="27"/>
      <c r="U658" s="27"/>
      <c r="V658" s="27"/>
      <c r="W658" s="27"/>
      <c r="X658" s="27"/>
      <c r="Y658" s="27"/>
      <c r="Z658" s="27"/>
      <c r="AA658" s="27"/>
      <c r="AB658" s="27"/>
      <c r="AC658" s="27"/>
      <c r="AD658" s="27"/>
      <c r="AE658" s="27"/>
      <c r="AF658" s="27"/>
      <c r="AG658" s="27"/>
      <c r="AH658" s="27"/>
      <c r="AI658" s="27"/>
      <c r="AJ658" s="27"/>
      <c r="AK658" s="27"/>
      <c r="AL658" s="27"/>
      <c r="AM658" s="27"/>
      <c r="AN658" s="27"/>
      <c r="AO658" s="27"/>
      <c r="AP658" s="27"/>
      <c r="AQ658" s="27"/>
      <c r="AR658" s="27"/>
      <c r="AS658" s="27"/>
      <c r="AT658" s="27"/>
      <c r="AU658" s="27">
        <f>+IF(AT665=$AU$7,0,1)*(SUM($AU$7)*$C658)/12</f>
        <v>0</v>
      </c>
      <c r="AV658" s="27">
        <f t="shared" ref="AV658:BM658" si="478">+IF(AU665=$AU$7,0,1)*(SUM($AU$7)*$C658)/12</f>
        <v>0</v>
      </c>
      <c r="AW658" s="27">
        <f t="shared" si="478"/>
        <v>0</v>
      </c>
      <c r="AX658" s="27">
        <f t="shared" si="478"/>
        <v>0</v>
      </c>
      <c r="AY658" s="27">
        <f t="shared" si="478"/>
        <v>0</v>
      </c>
      <c r="AZ658" s="27">
        <f t="shared" si="478"/>
        <v>0</v>
      </c>
      <c r="BA658" s="27">
        <f t="shared" si="478"/>
        <v>0</v>
      </c>
      <c r="BB658" s="27">
        <f t="shared" si="478"/>
        <v>0</v>
      </c>
      <c r="BC658" s="27">
        <f t="shared" si="478"/>
        <v>0</v>
      </c>
      <c r="BD658" s="27">
        <f t="shared" si="478"/>
        <v>0</v>
      </c>
      <c r="BE658" s="27">
        <f t="shared" si="478"/>
        <v>0</v>
      </c>
      <c r="BF658" s="27">
        <f t="shared" si="478"/>
        <v>0</v>
      </c>
      <c r="BG658" s="27">
        <f t="shared" si="478"/>
        <v>0</v>
      </c>
      <c r="BH658" s="27">
        <f t="shared" si="478"/>
        <v>0</v>
      </c>
      <c r="BI658" s="27">
        <f t="shared" si="478"/>
        <v>0</v>
      </c>
      <c r="BJ658" s="27">
        <f t="shared" si="478"/>
        <v>0</v>
      </c>
      <c r="BK658" s="27">
        <f t="shared" si="478"/>
        <v>0</v>
      </c>
      <c r="BL658" s="27">
        <f t="shared" si="478"/>
        <v>0</v>
      </c>
      <c r="BM658" s="27">
        <f t="shared" si="478"/>
        <v>0</v>
      </c>
    </row>
    <row r="659" spans="2:65" x14ac:dyDescent="0.25">
      <c r="B659" t="str">
        <f t="shared" si="476"/>
        <v>COSTI D'IMPIANTO E AMPLIAMENTO</v>
      </c>
      <c r="C659" s="58">
        <f t="shared" si="476"/>
        <v>0.5</v>
      </c>
      <c r="F659" s="27"/>
      <c r="G659" s="27"/>
      <c r="H659" s="27"/>
      <c r="I659" s="27"/>
      <c r="J659" s="27"/>
      <c r="K659" s="27"/>
      <c r="L659" s="27"/>
      <c r="M659" s="27"/>
      <c r="N659" s="27"/>
      <c r="O659" s="27"/>
      <c r="P659" s="27"/>
      <c r="Q659" s="27"/>
      <c r="R659" s="27"/>
      <c r="S659" s="27"/>
      <c r="T659" s="27"/>
      <c r="U659" s="27"/>
      <c r="V659" s="27"/>
      <c r="W659" s="27"/>
      <c r="X659" s="27"/>
      <c r="Y659" s="27"/>
      <c r="Z659" s="27"/>
      <c r="AA659" s="27"/>
      <c r="AB659" s="27"/>
      <c r="AC659" s="27"/>
      <c r="AD659" s="27"/>
      <c r="AE659" s="27"/>
      <c r="AF659" s="27"/>
      <c r="AG659" s="27"/>
      <c r="AH659" s="27"/>
      <c r="AI659" s="27"/>
      <c r="AJ659" s="27"/>
      <c r="AK659" s="27"/>
      <c r="AL659" s="27"/>
      <c r="AM659" s="27"/>
      <c r="AN659" s="27"/>
      <c r="AO659" s="27"/>
      <c r="AP659" s="27"/>
      <c r="AQ659" s="27"/>
      <c r="AR659" s="27"/>
      <c r="AS659" s="27"/>
      <c r="AT659" s="27"/>
      <c r="AU659" s="27">
        <f>+IF(AT666=$AU$8,0,1)*(SUM($AU$8)*$C659)/12</f>
        <v>0</v>
      </c>
      <c r="AV659" s="27">
        <f t="shared" ref="AV659:BM659" si="479">+IF(AU666=$AU$8,0,1)*(SUM($AU$8)*$C659)/12</f>
        <v>0</v>
      </c>
      <c r="AW659" s="27">
        <f t="shared" si="479"/>
        <v>0</v>
      </c>
      <c r="AX659" s="27">
        <f t="shared" si="479"/>
        <v>0</v>
      </c>
      <c r="AY659" s="27">
        <f t="shared" si="479"/>
        <v>0</v>
      </c>
      <c r="AZ659" s="27">
        <f t="shared" si="479"/>
        <v>0</v>
      </c>
      <c r="BA659" s="27">
        <f t="shared" si="479"/>
        <v>0</v>
      </c>
      <c r="BB659" s="27">
        <f t="shared" si="479"/>
        <v>0</v>
      </c>
      <c r="BC659" s="27">
        <f t="shared" si="479"/>
        <v>0</v>
      </c>
      <c r="BD659" s="27">
        <f t="shared" si="479"/>
        <v>0</v>
      </c>
      <c r="BE659" s="27">
        <f t="shared" si="479"/>
        <v>0</v>
      </c>
      <c r="BF659" s="27">
        <f t="shared" si="479"/>
        <v>0</v>
      </c>
      <c r="BG659" s="27">
        <f t="shared" si="479"/>
        <v>0</v>
      </c>
      <c r="BH659" s="27">
        <f t="shared" si="479"/>
        <v>0</v>
      </c>
      <c r="BI659" s="27">
        <f t="shared" si="479"/>
        <v>0</v>
      </c>
      <c r="BJ659" s="27">
        <f t="shared" si="479"/>
        <v>0</v>
      </c>
      <c r="BK659" s="27">
        <f t="shared" si="479"/>
        <v>0</v>
      </c>
      <c r="BL659" s="27">
        <f t="shared" si="479"/>
        <v>0</v>
      </c>
      <c r="BM659" s="27">
        <f t="shared" si="479"/>
        <v>0</v>
      </c>
    </row>
    <row r="660" spans="2:65" x14ac:dyDescent="0.25">
      <c r="B660" t="str">
        <f t="shared" si="476"/>
        <v>FEE D'INGRESSO</v>
      </c>
      <c r="C660" s="58">
        <f t="shared" si="476"/>
        <v>0.2</v>
      </c>
      <c r="F660" s="27"/>
      <c r="G660" s="27"/>
      <c r="H660" s="27"/>
      <c r="I660" s="27"/>
      <c r="J660" s="27"/>
      <c r="K660" s="27"/>
      <c r="L660" s="27"/>
      <c r="M660" s="27"/>
      <c r="N660" s="27"/>
      <c r="O660" s="27"/>
      <c r="P660" s="27"/>
      <c r="Q660" s="27"/>
      <c r="R660" s="27"/>
      <c r="S660" s="27"/>
      <c r="T660" s="27"/>
      <c r="U660" s="27"/>
      <c r="V660" s="27"/>
      <c r="W660" s="27"/>
      <c r="X660" s="27"/>
      <c r="Y660" s="27"/>
      <c r="Z660" s="27"/>
      <c r="AA660" s="27"/>
      <c r="AB660" s="27"/>
      <c r="AC660" s="27"/>
      <c r="AD660" s="27"/>
      <c r="AE660" s="27"/>
      <c r="AF660" s="27"/>
      <c r="AG660" s="27"/>
      <c r="AH660" s="27"/>
      <c r="AI660" s="27"/>
      <c r="AJ660" s="27"/>
      <c r="AK660" s="27"/>
      <c r="AL660" s="27"/>
      <c r="AM660" s="27"/>
      <c r="AN660" s="27"/>
      <c r="AO660" s="27"/>
      <c r="AP660" s="27"/>
      <c r="AQ660" s="27"/>
      <c r="AR660" s="27"/>
      <c r="AS660" s="27"/>
      <c r="AT660" s="27"/>
      <c r="AU660" s="27">
        <f>+IF(AT667=$AU$9,0,1)*(SUM($AU$9)*$C660)/12</f>
        <v>0</v>
      </c>
      <c r="AV660" s="27">
        <f t="shared" ref="AV660:BM660" si="480">+IF(AU667=$AU$9,0,1)*(SUM($AU$9)*$C660)/12</f>
        <v>0</v>
      </c>
      <c r="AW660" s="27">
        <f t="shared" si="480"/>
        <v>0</v>
      </c>
      <c r="AX660" s="27">
        <f t="shared" si="480"/>
        <v>0</v>
      </c>
      <c r="AY660" s="27">
        <f t="shared" si="480"/>
        <v>0</v>
      </c>
      <c r="AZ660" s="27">
        <f t="shared" si="480"/>
        <v>0</v>
      </c>
      <c r="BA660" s="27">
        <f t="shared" si="480"/>
        <v>0</v>
      </c>
      <c r="BB660" s="27">
        <f t="shared" si="480"/>
        <v>0</v>
      </c>
      <c r="BC660" s="27">
        <f t="shared" si="480"/>
        <v>0</v>
      </c>
      <c r="BD660" s="27">
        <f t="shared" si="480"/>
        <v>0</v>
      </c>
      <c r="BE660" s="27">
        <f t="shared" si="480"/>
        <v>0</v>
      </c>
      <c r="BF660" s="27">
        <f t="shared" si="480"/>
        <v>0</v>
      </c>
      <c r="BG660" s="27">
        <f t="shared" si="480"/>
        <v>0</v>
      </c>
      <c r="BH660" s="27">
        <f t="shared" si="480"/>
        <v>0</v>
      </c>
      <c r="BI660" s="27">
        <f t="shared" si="480"/>
        <v>0</v>
      </c>
      <c r="BJ660" s="27">
        <f t="shared" si="480"/>
        <v>0</v>
      </c>
      <c r="BK660" s="27">
        <f t="shared" si="480"/>
        <v>0</v>
      </c>
      <c r="BL660" s="27">
        <f t="shared" si="480"/>
        <v>0</v>
      </c>
      <c r="BM660" s="27">
        <f t="shared" si="480"/>
        <v>0</v>
      </c>
    </row>
    <row r="661" spans="2:65" x14ac:dyDescent="0.25">
      <c r="B661" t="str">
        <f t="shared" si="476"/>
        <v>ALTRE IMM.NI IMMATERIALI</v>
      </c>
      <c r="C661" s="58">
        <f t="shared" si="476"/>
        <v>0.25</v>
      </c>
      <c r="F661" s="27"/>
      <c r="G661" s="27"/>
      <c r="H661" s="27"/>
      <c r="I661" s="27"/>
      <c r="J661" s="27"/>
      <c r="K661" s="27"/>
      <c r="L661" s="27"/>
      <c r="M661" s="27"/>
      <c r="N661" s="27"/>
      <c r="O661" s="27"/>
      <c r="P661" s="27"/>
      <c r="Q661" s="27"/>
      <c r="R661" s="27"/>
      <c r="S661" s="27"/>
      <c r="T661" s="27"/>
      <c r="U661" s="27"/>
      <c r="V661" s="27"/>
      <c r="W661" s="27"/>
      <c r="X661" s="27"/>
      <c r="Y661" s="27"/>
      <c r="Z661" s="27"/>
      <c r="AA661" s="27"/>
      <c r="AB661" s="27"/>
      <c r="AC661" s="27"/>
      <c r="AD661" s="27"/>
      <c r="AE661" s="27"/>
      <c r="AF661" s="27"/>
      <c r="AG661" s="27"/>
      <c r="AH661" s="27"/>
      <c r="AI661" s="27"/>
      <c r="AJ661" s="27"/>
      <c r="AK661" s="27"/>
      <c r="AL661" s="27"/>
      <c r="AM661" s="27"/>
      <c r="AN661" s="27"/>
      <c r="AO661" s="27"/>
      <c r="AP661" s="27"/>
      <c r="AQ661" s="27"/>
      <c r="AR661" s="27"/>
      <c r="AS661" s="27"/>
      <c r="AT661" s="27"/>
      <c r="AU661" s="27">
        <f>+IF(AT668=$AU$10,0,1)*(SUM($AU$10)*$C661)/12</f>
        <v>0</v>
      </c>
      <c r="AV661" s="27">
        <f t="shared" ref="AV661:BM661" si="481">+IF(AU668=$AU$10,0,1)*(SUM($AU$10)*$C661)/12</f>
        <v>0</v>
      </c>
      <c r="AW661" s="27">
        <f t="shared" si="481"/>
        <v>0</v>
      </c>
      <c r="AX661" s="27">
        <f t="shared" si="481"/>
        <v>0</v>
      </c>
      <c r="AY661" s="27">
        <f t="shared" si="481"/>
        <v>0</v>
      </c>
      <c r="AZ661" s="27">
        <f t="shared" si="481"/>
        <v>0</v>
      </c>
      <c r="BA661" s="27">
        <f t="shared" si="481"/>
        <v>0</v>
      </c>
      <c r="BB661" s="27">
        <f t="shared" si="481"/>
        <v>0</v>
      </c>
      <c r="BC661" s="27">
        <f t="shared" si="481"/>
        <v>0</v>
      </c>
      <c r="BD661" s="27">
        <f t="shared" si="481"/>
        <v>0</v>
      </c>
      <c r="BE661" s="27">
        <f t="shared" si="481"/>
        <v>0</v>
      </c>
      <c r="BF661" s="27">
        <f t="shared" si="481"/>
        <v>0</v>
      </c>
      <c r="BG661" s="27">
        <f t="shared" si="481"/>
        <v>0</v>
      </c>
      <c r="BH661" s="27">
        <f t="shared" si="481"/>
        <v>0</v>
      </c>
      <c r="BI661" s="27">
        <f t="shared" si="481"/>
        <v>0</v>
      </c>
      <c r="BJ661" s="27">
        <f t="shared" si="481"/>
        <v>0</v>
      </c>
      <c r="BK661" s="27">
        <f t="shared" si="481"/>
        <v>0</v>
      </c>
      <c r="BL661" s="27">
        <f t="shared" si="481"/>
        <v>0</v>
      </c>
      <c r="BM661" s="27">
        <f t="shared" si="481"/>
        <v>0</v>
      </c>
    </row>
    <row r="662" spans="2:65" ht="30" x14ac:dyDescent="0.25">
      <c r="C662" s="57"/>
      <c r="F662" s="57" t="s">
        <v>161</v>
      </c>
      <c r="G662" s="57" t="s">
        <v>161</v>
      </c>
      <c r="H662" s="57" t="s">
        <v>161</v>
      </c>
      <c r="I662" s="57" t="s">
        <v>161</v>
      </c>
      <c r="J662" s="57" t="s">
        <v>161</v>
      </c>
      <c r="K662" s="57" t="s">
        <v>161</v>
      </c>
      <c r="L662" s="57" t="s">
        <v>161</v>
      </c>
      <c r="M662" s="57" t="s">
        <v>161</v>
      </c>
      <c r="N662" s="57" t="s">
        <v>161</v>
      </c>
      <c r="O662" s="57" t="s">
        <v>161</v>
      </c>
      <c r="P662" s="57" t="s">
        <v>161</v>
      </c>
      <c r="Q662" s="57" t="s">
        <v>161</v>
      </c>
      <c r="R662" s="57" t="s">
        <v>161</v>
      </c>
      <c r="S662" s="57" t="s">
        <v>161</v>
      </c>
      <c r="T662" s="57" t="s">
        <v>161</v>
      </c>
      <c r="U662" s="57" t="s">
        <v>161</v>
      </c>
      <c r="V662" s="57" t="s">
        <v>161</v>
      </c>
      <c r="W662" s="57" t="s">
        <v>161</v>
      </c>
      <c r="X662" s="57" t="s">
        <v>161</v>
      </c>
      <c r="Y662" s="57" t="s">
        <v>161</v>
      </c>
      <c r="Z662" s="57" t="s">
        <v>161</v>
      </c>
      <c r="AA662" s="57" t="s">
        <v>161</v>
      </c>
      <c r="AB662" s="57" t="s">
        <v>161</v>
      </c>
      <c r="AC662" s="57" t="s">
        <v>161</v>
      </c>
      <c r="AD662" s="57" t="s">
        <v>161</v>
      </c>
      <c r="AE662" s="57" t="s">
        <v>161</v>
      </c>
      <c r="AF662" s="57" t="s">
        <v>161</v>
      </c>
      <c r="AG662" s="57" t="s">
        <v>161</v>
      </c>
      <c r="AH662" s="57" t="s">
        <v>161</v>
      </c>
      <c r="AI662" s="57" t="s">
        <v>161</v>
      </c>
      <c r="AJ662" s="57" t="s">
        <v>161</v>
      </c>
      <c r="AK662" s="57" t="s">
        <v>161</v>
      </c>
      <c r="AL662" s="57" t="s">
        <v>161</v>
      </c>
      <c r="AM662" s="57" t="s">
        <v>161</v>
      </c>
      <c r="AN662" s="57" t="s">
        <v>161</v>
      </c>
      <c r="AO662" s="57" t="s">
        <v>161</v>
      </c>
      <c r="AP662" s="57" t="s">
        <v>161</v>
      </c>
      <c r="AQ662" s="57" t="s">
        <v>161</v>
      </c>
      <c r="AR662" s="57" t="s">
        <v>161</v>
      </c>
      <c r="AS662" s="57" t="s">
        <v>161</v>
      </c>
      <c r="AT662" s="57" t="s">
        <v>161</v>
      </c>
      <c r="AU662" s="57" t="s">
        <v>161</v>
      </c>
      <c r="AV662" s="57" t="s">
        <v>161</v>
      </c>
      <c r="AW662" s="57" t="s">
        <v>161</v>
      </c>
      <c r="AX662" s="57" t="s">
        <v>161</v>
      </c>
      <c r="AY662" s="57" t="s">
        <v>161</v>
      </c>
      <c r="AZ662" s="57" t="s">
        <v>161</v>
      </c>
      <c r="BA662" s="57" t="s">
        <v>161</v>
      </c>
      <c r="BB662" s="57" t="s">
        <v>161</v>
      </c>
      <c r="BC662" s="57" t="s">
        <v>161</v>
      </c>
      <c r="BD662" s="57" t="s">
        <v>161</v>
      </c>
      <c r="BE662" s="57" t="s">
        <v>161</v>
      </c>
      <c r="BF662" s="57" t="s">
        <v>161</v>
      </c>
      <c r="BG662" s="57" t="s">
        <v>161</v>
      </c>
      <c r="BH662" s="57" t="s">
        <v>161</v>
      </c>
      <c r="BI662" s="57" t="s">
        <v>161</v>
      </c>
      <c r="BJ662" s="57" t="s">
        <v>161</v>
      </c>
      <c r="BK662" s="57" t="s">
        <v>161</v>
      </c>
      <c r="BL662" s="57" t="s">
        <v>161</v>
      </c>
      <c r="BM662" s="57" t="s">
        <v>161</v>
      </c>
    </row>
    <row r="663" spans="2:65" x14ac:dyDescent="0.25">
      <c r="B663" t="str">
        <f>+B656</f>
        <v>FABBRICATI</v>
      </c>
      <c r="C663" s="58"/>
      <c r="F663" s="27"/>
      <c r="G663" s="27"/>
      <c r="H663" s="27"/>
      <c r="I663" s="27"/>
      <c r="J663" s="27"/>
      <c r="K663" s="27"/>
      <c r="L663" s="27"/>
      <c r="M663" s="27"/>
      <c r="N663" s="27"/>
      <c r="O663" s="27"/>
      <c r="P663" s="27"/>
      <c r="Q663" s="27"/>
      <c r="R663" s="27"/>
      <c r="S663" s="27"/>
      <c r="T663" s="27"/>
      <c r="U663" s="27"/>
      <c r="V663" s="27"/>
      <c r="W663" s="27"/>
      <c r="X663" s="27"/>
      <c r="Y663" s="27"/>
      <c r="Z663" s="27"/>
      <c r="AA663" s="27"/>
      <c r="AB663" s="27"/>
      <c r="AC663" s="27"/>
      <c r="AD663" s="27"/>
      <c r="AE663" s="27"/>
      <c r="AF663" s="27"/>
      <c r="AG663" s="27"/>
      <c r="AH663" s="27"/>
      <c r="AI663" s="27"/>
      <c r="AJ663" s="27"/>
      <c r="AK663" s="27"/>
      <c r="AL663" s="27"/>
      <c r="AM663" s="27"/>
      <c r="AN663" s="27"/>
      <c r="AO663" s="27"/>
      <c r="AP663" s="27"/>
      <c r="AQ663" s="27"/>
      <c r="AR663" s="27"/>
      <c r="AS663" s="27"/>
      <c r="AT663" s="27"/>
      <c r="AU663" s="27">
        <f t="shared" ref="AU663:BM668" si="482">+AT663+AU656</f>
        <v>0</v>
      </c>
      <c r="AV663" s="27">
        <f t="shared" si="482"/>
        <v>0</v>
      </c>
      <c r="AW663" s="27">
        <f t="shared" si="482"/>
        <v>0</v>
      </c>
      <c r="AX663" s="27">
        <f t="shared" si="482"/>
        <v>0</v>
      </c>
      <c r="AY663" s="27">
        <f t="shared" si="482"/>
        <v>0</v>
      </c>
      <c r="AZ663" s="27">
        <f t="shared" si="482"/>
        <v>0</v>
      </c>
      <c r="BA663" s="27">
        <f t="shared" si="482"/>
        <v>0</v>
      </c>
      <c r="BB663" s="27">
        <f t="shared" si="482"/>
        <v>0</v>
      </c>
      <c r="BC663" s="27">
        <f t="shared" si="482"/>
        <v>0</v>
      </c>
      <c r="BD663" s="27">
        <f t="shared" si="482"/>
        <v>0</v>
      </c>
      <c r="BE663" s="27">
        <f t="shared" si="482"/>
        <v>0</v>
      </c>
      <c r="BF663" s="27">
        <f t="shared" si="482"/>
        <v>0</v>
      </c>
      <c r="BG663" s="27">
        <f t="shared" si="482"/>
        <v>0</v>
      </c>
      <c r="BH663" s="27">
        <f t="shared" si="482"/>
        <v>0</v>
      </c>
      <c r="BI663" s="27">
        <f t="shared" si="482"/>
        <v>0</v>
      </c>
      <c r="BJ663" s="27">
        <f t="shared" si="482"/>
        <v>0</v>
      </c>
      <c r="BK663" s="27">
        <f t="shared" si="482"/>
        <v>0</v>
      </c>
      <c r="BL663" s="27">
        <f t="shared" si="482"/>
        <v>0</v>
      </c>
      <c r="BM663" s="27">
        <f t="shared" si="482"/>
        <v>0</v>
      </c>
    </row>
    <row r="664" spans="2:65" x14ac:dyDescent="0.25">
      <c r="B664" t="str">
        <f t="shared" ref="B664:B667" si="483">+B657</f>
        <v>IMPIANTI E MACCHINARI</v>
      </c>
      <c r="C664" s="58"/>
      <c r="F664" s="27"/>
      <c r="G664" s="27"/>
      <c r="H664" s="27"/>
      <c r="I664" s="27"/>
      <c r="J664" s="27"/>
      <c r="K664" s="27"/>
      <c r="L664" s="27"/>
      <c r="M664" s="27"/>
      <c r="N664" s="27"/>
      <c r="O664" s="27"/>
      <c r="P664" s="27"/>
      <c r="Q664" s="27"/>
      <c r="R664" s="27"/>
      <c r="S664" s="27"/>
      <c r="T664" s="27"/>
      <c r="U664" s="27"/>
      <c r="V664" s="27"/>
      <c r="W664" s="27"/>
      <c r="X664" s="27"/>
      <c r="Y664" s="27"/>
      <c r="Z664" s="27"/>
      <c r="AA664" s="27"/>
      <c r="AB664" s="27"/>
      <c r="AC664" s="27"/>
      <c r="AD664" s="27"/>
      <c r="AE664" s="27"/>
      <c r="AF664" s="27"/>
      <c r="AG664" s="27"/>
      <c r="AH664" s="27"/>
      <c r="AI664" s="27"/>
      <c r="AJ664" s="27"/>
      <c r="AK664" s="27"/>
      <c r="AL664" s="27"/>
      <c r="AM664" s="27"/>
      <c r="AN664" s="27"/>
      <c r="AO664" s="27"/>
      <c r="AP664" s="27"/>
      <c r="AQ664" s="27"/>
      <c r="AR664" s="27"/>
      <c r="AS664" s="27"/>
      <c r="AT664" s="27"/>
      <c r="AU664" s="27">
        <f t="shared" si="482"/>
        <v>0</v>
      </c>
      <c r="AV664" s="27">
        <f t="shared" si="482"/>
        <v>0</v>
      </c>
      <c r="AW664" s="27">
        <f t="shared" si="482"/>
        <v>0</v>
      </c>
      <c r="AX664" s="27">
        <f t="shared" si="482"/>
        <v>0</v>
      </c>
      <c r="AY664" s="27">
        <f t="shared" si="482"/>
        <v>0</v>
      </c>
      <c r="AZ664" s="27">
        <f t="shared" si="482"/>
        <v>0</v>
      </c>
      <c r="BA664" s="27">
        <f t="shared" si="482"/>
        <v>0</v>
      </c>
      <c r="BB664" s="27">
        <f t="shared" si="482"/>
        <v>0</v>
      </c>
      <c r="BC664" s="27">
        <f t="shared" si="482"/>
        <v>0</v>
      </c>
      <c r="BD664" s="27">
        <f t="shared" si="482"/>
        <v>0</v>
      </c>
      <c r="BE664" s="27">
        <f t="shared" si="482"/>
        <v>0</v>
      </c>
      <c r="BF664" s="27">
        <f t="shared" si="482"/>
        <v>0</v>
      </c>
      <c r="BG664" s="27">
        <f t="shared" si="482"/>
        <v>0</v>
      </c>
      <c r="BH664" s="27">
        <f t="shared" si="482"/>
        <v>0</v>
      </c>
      <c r="BI664" s="27">
        <f t="shared" si="482"/>
        <v>0</v>
      </c>
      <c r="BJ664" s="27">
        <f t="shared" si="482"/>
        <v>0</v>
      </c>
      <c r="BK664" s="27">
        <f t="shared" si="482"/>
        <v>0</v>
      </c>
      <c r="BL664" s="27">
        <f t="shared" si="482"/>
        <v>0</v>
      </c>
      <c r="BM664" s="27">
        <f t="shared" si="482"/>
        <v>0</v>
      </c>
    </row>
    <row r="665" spans="2:65" x14ac:dyDescent="0.25">
      <c r="B665" t="str">
        <f t="shared" si="483"/>
        <v>ATTREZZATURE IND.LI E COMM.LI</v>
      </c>
      <c r="C665" s="58"/>
      <c r="F665" s="27"/>
      <c r="G665" s="27"/>
      <c r="H665" s="27"/>
      <c r="I665" s="27"/>
      <c r="J665" s="27"/>
      <c r="K665" s="27"/>
      <c r="L665" s="27"/>
      <c r="M665" s="27"/>
      <c r="N665" s="27"/>
      <c r="O665" s="27"/>
      <c r="P665" s="27"/>
      <c r="Q665" s="27"/>
      <c r="R665" s="27"/>
      <c r="S665" s="27"/>
      <c r="T665" s="27"/>
      <c r="U665" s="27"/>
      <c r="V665" s="27"/>
      <c r="W665" s="27"/>
      <c r="X665" s="27"/>
      <c r="Y665" s="27"/>
      <c r="Z665" s="27"/>
      <c r="AA665" s="27"/>
      <c r="AB665" s="27"/>
      <c r="AC665" s="27"/>
      <c r="AD665" s="27"/>
      <c r="AE665" s="27"/>
      <c r="AF665" s="27"/>
      <c r="AG665" s="27"/>
      <c r="AH665" s="27"/>
      <c r="AI665" s="27"/>
      <c r="AJ665" s="27"/>
      <c r="AK665" s="27"/>
      <c r="AL665" s="27"/>
      <c r="AM665" s="27"/>
      <c r="AN665" s="27"/>
      <c r="AO665" s="27"/>
      <c r="AP665" s="27"/>
      <c r="AQ665" s="27"/>
      <c r="AR665" s="27"/>
      <c r="AS665" s="27"/>
      <c r="AT665" s="27"/>
      <c r="AU665" s="27">
        <f t="shared" si="482"/>
        <v>0</v>
      </c>
      <c r="AV665" s="27">
        <f t="shared" si="482"/>
        <v>0</v>
      </c>
      <c r="AW665" s="27">
        <f t="shared" si="482"/>
        <v>0</v>
      </c>
      <c r="AX665" s="27">
        <f t="shared" si="482"/>
        <v>0</v>
      </c>
      <c r="AY665" s="27">
        <f t="shared" si="482"/>
        <v>0</v>
      </c>
      <c r="AZ665" s="27">
        <f t="shared" si="482"/>
        <v>0</v>
      </c>
      <c r="BA665" s="27">
        <f t="shared" si="482"/>
        <v>0</v>
      </c>
      <c r="BB665" s="27">
        <f t="shared" si="482"/>
        <v>0</v>
      </c>
      <c r="BC665" s="27">
        <f t="shared" si="482"/>
        <v>0</v>
      </c>
      <c r="BD665" s="27">
        <f t="shared" si="482"/>
        <v>0</v>
      </c>
      <c r="BE665" s="27">
        <f t="shared" si="482"/>
        <v>0</v>
      </c>
      <c r="BF665" s="27">
        <f t="shared" si="482"/>
        <v>0</v>
      </c>
      <c r="BG665" s="27">
        <f t="shared" si="482"/>
        <v>0</v>
      </c>
      <c r="BH665" s="27">
        <f t="shared" si="482"/>
        <v>0</v>
      </c>
      <c r="BI665" s="27">
        <f t="shared" si="482"/>
        <v>0</v>
      </c>
      <c r="BJ665" s="27">
        <f t="shared" si="482"/>
        <v>0</v>
      </c>
      <c r="BK665" s="27">
        <f t="shared" si="482"/>
        <v>0</v>
      </c>
      <c r="BL665" s="27">
        <f t="shared" si="482"/>
        <v>0</v>
      </c>
      <c r="BM665" s="27">
        <f t="shared" si="482"/>
        <v>0</v>
      </c>
    </row>
    <row r="666" spans="2:65" x14ac:dyDescent="0.25">
      <c r="B666" t="str">
        <f t="shared" si="483"/>
        <v>COSTI D'IMPIANTO E AMPLIAMENTO</v>
      </c>
      <c r="C666" s="58"/>
      <c r="F666" s="27"/>
      <c r="G666" s="27"/>
      <c r="H666" s="27"/>
      <c r="I666" s="27"/>
      <c r="J666" s="27"/>
      <c r="K666" s="27"/>
      <c r="L666" s="27"/>
      <c r="M666" s="27"/>
      <c r="N666" s="27"/>
      <c r="O666" s="27"/>
      <c r="P666" s="27"/>
      <c r="Q666" s="27"/>
      <c r="R666" s="27"/>
      <c r="S666" s="27"/>
      <c r="T666" s="27"/>
      <c r="U666" s="27"/>
      <c r="V666" s="27"/>
      <c r="W666" s="27"/>
      <c r="X666" s="27"/>
      <c r="Y666" s="27"/>
      <c r="Z666" s="27"/>
      <c r="AA666" s="27"/>
      <c r="AB666" s="27"/>
      <c r="AC666" s="27"/>
      <c r="AD666" s="27"/>
      <c r="AE666" s="27"/>
      <c r="AF666" s="27"/>
      <c r="AG666" s="27"/>
      <c r="AH666" s="27"/>
      <c r="AI666" s="27"/>
      <c r="AJ666" s="27"/>
      <c r="AK666" s="27"/>
      <c r="AL666" s="27"/>
      <c r="AM666" s="27"/>
      <c r="AN666" s="27"/>
      <c r="AO666" s="27"/>
      <c r="AP666" s="27"/>
      <c r="AQ666" s="27"/>
      <c r="AR666" s="27"/>
      <c r="AS666" s="27"/>
      <c r="AT666" s="27"/>
      <c r="AU666" s="27">
        <f t="shared" si="482"/>
        <v>0</v>
      </c>
      <c r="AV666" s="27">
        <f t="shared" si="482"/>
        <v>0</v>
      </c>
      <c r="AW666" s="27">
        <f t="shared" si="482"/>
        <v>0</v>
      </c>
      <c r="AX666" s="27">
        <f t="shared" si="482"/>
        <v>0</v>
      </c>
      <c r="AY666" s="27">
        <f t="shared" si="482"/>
        <v>0</v>
      </c>
      <c r="AZ666" s="27">
        <f t="shared" si="482"/>
        <v>0</v>
      </c>
      <c r="BA666" s="27">
        <f t="shared" si="482"/>
        <v>0</v>
      </c>
      <c r="BB666" s="27">
        <f t="shared" si="482"/>
        <v>0</v>
      </c>
      <c r="BC666" s="27">
        <f t="shared" si="482"/>
        <v>0</v>
      </c>
      <c r="BD666" s="27">
        <f t="shared" si="482"/>
        <v>0</v>
      </c>
      <c r="BE666" s="27">
        <f t="shared" si="482"/>
        <v>0</v>
      </c>
      <c r="BF666" s="27">
        <f t="shared" si="482"/>
        <v>0</v>
      </c>
      <c r="BG666" s="27">
        <f t="shared" si="482"/>
        <v>0</v>
      </c>
      <c r="BH666" s="27">
        <f t="shared" si="482"/>
        <v>0</v>
      </c>
      <c r="BI666" s="27">
        <f t="shared" si="482"/>
        <v>0</v>
      </c>
      <c r="BJ666" s="27">
        <f t="shared" si="482"/>
        <v>0</v>
      </c>
      <c r="BK666" s="27">
        <f t="shared" si="482"/>
        <v>0</v>
      </c>
      <c r="BL666" s="27">
        <f t="shared" si="482"/>
        <v>0</v>
      </c>
      <c r="BM666" s="27">
        <f t="shared" si="482"/>
        <v>0</v>
      </c>
    </row>
    <row r="667" spans="2:65" x14ac:dyDescent="0.25">
      <c r="B667" t="str">
        <f t="shared" si="483"/>
        <v>FEE D'INGRESSO</v>
      </c>
      <c r="C667" s="58"/>
      <c r="F667" s="27"/>
      <c r="G667" s="27"/>
      <c r="H667" s="27"/>
      <c r="I667" s="27"/>
      <c r="J667" s="27"/>
      <c r="K667" s="27"/>
      <c r="L667" s="27"/>
      <c r="M667" s="27"/>
      <c r="N667" s="27"/>
      <c r="O667" s="27"/>
      <c r="P667" s="27"/>
      <c r="Q667" s="27"/>
      <c r="R667" s="27"/>
      <c r="S667" s="27"/>
      <c r="T667" s="27"/>
      <c r="U667" s="27"/>
      <c r="V667" s="27"/>
      <c r="W667" s="27"/>
      <c r="X667" s="27"/>
      <c r="Y667" s="27"/>
      <c r="Z667" s="27"/>
      <c r="AA667" s="27"/>
      <c r="AB667" s="27"/>
      <c r="AC667" s="27"/>
      <c r="AD667" s="27"/>
      <c r="AE667" s="27"/>
      <c r="AF667" s="27"/>
      <c r="AG667" s="27"/>
      <c r="AH667" s="27"/>
      <c r="AI667" s="27"/>
      <c r="AJ667" s="27"/>
      <c r="AK667" s="27"/>
      <c r="AL667" s="27"/>
      <c r="AM667" s="27"/>
      <c r="AN667" s="27"/>
      <c r="AO667" s="27"/>
      <c r="AP667" s="27"/>
      <c r="AQ667" s="27"/>
      <c r="AR667" s="27"/>
      <c r="AS667" s="27"/>
      <c r="AT667" s="27"/>
      <c r="AU667" s="27">
        <f t="shared" si="482"/>
        <v>0</v>
      </c>
      <c r="AV667" s="27">
        <f t="shared" si="482"/>
        <v>0</v>
      </c>
      <c r="AW667" s="27">
        <f t="shared" si="482"/>
        <v>0</v>
      </c>
      <c r="AX667" s="27">
        <f t="shared" si="482"/>
        <v>0</v>
      </c>
      <c r="AY667" s="27">
        <f t="shared" si="482"/>
        <v>0</v>
      </c>
      <c r="AZ667" s="27">
        <f t="shared" si="482"/>
        <v>0</v>
      </c>
      <c r="BA667" s="27">
        <f t="shared" si="482"/>
        <v>0</v>
      </c>
      <c r="BB667" s="27">
        <f t="shared" si="482"/>
        <v>0</v>
      </c>
      <c r="BC667" s="27">
        <f t="shared" si="482"/>
        <v>0</v>
      </c>
      <c r="BD667" s="27">
        <f t="shared" si="482"/>
        <v>0</v>
      </c>
      <c r="BE667" s="27">
        <f t="shared" si="482"/>
        <v>0</v>
      </c>
      <c r="BF667" s="27">
        <f t="shared" si="482"/>
        <v>0</v>
      </c>
      <c r="BG667" s="27">
        <f t="shared" si="482"/>
        <v>0</v>
      </c>
      <c r="BH667" s="27">
        <f t="shared" si="482"/>
        <v>0</v>
      </c>
      <c r="BI667" s="27">
        <f t="shared" si="482"/>
        <v>0</v>
      </c>
      <c r="BJ667" s="27">
        <f t="shared" si="482"/>
        <v>0</v>
      </c>
      <c r="BK667" s="27">
        <f t="shared" si="482"/>
        <v>0</v>
      </c>
      <c r="BL667" s="27">
        <f t="shared" si="482"/>
        <v>0</v>
      </c>
      <c r="BM667" s="27">
        <f t="shared" si="482"/>
        <v>0</v>
      </c>
    </row>
    <row r="668" spans="2:65" x14ac:dyDescent="0.25">
      <c r="B668" t="str">
        <f>+B661</f>
        <v>ALTRE IMM.NI IMMATERIALI</v>
      </c>
      <c r="C668" s="58"/>
      <c r="F668" s="27"/>
      <c r="G668" s="27"/>
      <c r="H668" s="27"/>
      <c r="I668" s="27"/>
      <c r="J668" s="27"/>
      <c r="K668" s="27"/>
      <c r="L668" s="27"/>
      <c r="M668" s="27"/>
      <c r="N668" s="27"/>
      <c r="O668" s="27"/>
      <c r="P668" s="27"/>
      <c r="Q668" s="27"/>
      <c r="R668" s="27"/>
      <c r="S668" s="27"/>
      <c r="T668" s="27"/>
      <c r="U668" s="27"/>
      <c r="V668" s="27"/>
      <c r="W668" s="27"/>
      <c r="X668" s="27"/>
      <c r="Y668" s="27"/>
      <c r="Z668" s="27"/>
      <c r="AA668" s="27"/>
      <c r="AB668" s="27"/>
      <c r="AC668" s="27"/>
      <c r="AD668" s="27"/>
      <c r="AE668" s="27"/>
      <c r="AF668" s="27"/>
      <c r="AG668" s="27"/>
      <c r="AH668" s="27"/>
      <c r="AI668" s="27"/>
      <c r="AJ668" s="27"/>
      <c r="AK668" s="27"/>
      <c r="AL668" s="27"/>
      <c r="AM668" s="27"/>
      <c r="AN668" s="27"/>
      <c r="AO668" s="27"/>
      <c r="AP668" s="27"/>
      <c r="AQ668" s="27"/>
      <c r="AR668" s="27"/>
      <c r="AS668" s="27"/>
      <c r="AT668" s="27"/>
      <c r="AU668" s="27">
        <f t="shared" si="482"/>
        <v>0</v>
      </c>
      <c r="AV668" s="27">
        <f t="shared" si="482"/>
        <v>0</v>
      </c>
      <c r="AW668" s="27">
        <f t="shared" si="482"/>
        <v>0</v>
      </c>
      <c r="AX668" s="27">
        <f t="shared" si="482"/>
        <v>0</v>
      </c>
      <c r="AY668" s="27">
        <f t="shared" si="482"/>
        <v>0</v>
      </c>
      <c r="AZ668" s="27">
        <f t="shared" si="482"/>
        <v>0</v>
      </c>
      <c r="BA668" s="27">
        <f t="shared" si="482"/>
        <v>0</v>
      </c>
      <c r="BB668" s="27">
        <f t="shared" si="482"/>
        <v>0</v>
      </c>
      <c r="BC668" s="27">
        <f t="shared" si="482"/>
        <v>0</v>
      </c>
      <c r="BD668" s="27">
        <f t="shared" si="482"/>
        <v>0</v>
      </c>
      <c r="BE668" s="27">
        <f t="shared" si="482"/>
        <v>0</v>
      </c>
      <c r="BF668" s="27">
        <f t="shared" si="482"/>
        <v>0</v>
      </c>
      <c r="BG668" s="27">
        <f t="shared" si="482"/>
        <v>0</v>
      </c>
      <c r="BH668" s="27">
        <f t="shared" si="482"/>
        <v>0</v>
      </c>
      <c r="BI668" s="27">
        <f t="shared" si="482"/>
        <v>0</v>
      </c>
      <c r="BJ668" s="27">
        <f t="shared" si="482"/>
        <v>0</v>
      </c>
      <c r="BK668" s="27">
        <f t="shared" si="482"/>
        <v>0</v>
      </c>
      <c r="BL668" s="27">
        <f t="shared" si="482"/>
        <v>0</v>
      </c>
      <c r="BM668" s="27">
        <f t="shared" si="482"/>
        <v>0</v>
      </c>
    </row>
    <row r="670" spans="2:65" ht="30" x14ac:dyDescent="0.25">
      <c r="C670" s="57" t="s">
        <v>159</v>
      </c>
      <c r="F670" s="57" t="s">
        <v>160</v>
      </c>
      <c r="G670" s="57" t="s">
        <v>160</v>
      </c>
      <c r="H670" s="57" t="s">
        <v>160</v>
      </c>
      <c r="I670" s="57" t="s">
        <v>160</v>
      </c>
      <c r="J670" s="57" t="s">
        <v>160</v>
      </c>
      <c r="K670" s="57" t="s">
        <v>160</v>
      </c>
      <c r="L670" s="57" t="s">
        <v>160</v>
      </c>
      <c r="M670" s="57" t="s">
        <v>160</v>
      </c>
      <c r="N670" s="57" t="s">
        <v>160</v>
      </c>
      <c r="O670" s="57" t="s">
        <v>160</v>
      </c>
      <c r="P670" s="57" t="s">
        <v>160</v>
      </c>
      <c r="Q670" s="57" t="s">
        <v>160</v>
      </c>
      <c r="R670" s="57" t="s">
        <v>160</v>
      </c>
      <c r="S670" s="57" t="s">
        <v>160</v>
      </c>
      <c r="T670" s="57" t="s">
        <v>160</v>
      </c>
      <c r="U670" s="57" t="s">
        <v>160</v>
      </c>
      <c r="V670" s="57" t="s">
        <v>160</v>
      </c>
      <c r="W670" s="57" t="s">
        <v>160</v>
      </c>
      <c r="X670" s="57" t="s">
        <v>160</v>
      </c>
      <c r="Y670" s="57" t="s">
        <v>160</v>
      </c>
      <c r="Z670" s="57" t="s">
        <v>160</v>
      </c>
      <c r="AA670" s="57" t="s">
        <v>160</v>
      </c>
      <c r="AB670" s="57" t="s">
        <v>160</v>
      </c>
      <c r="AC670" s="57" t="s">
        <v>160</v>
      </c>
      <c r="AD670" s="57" t="s">
        <v>160</v>
      </c>
      <c r="AE670" s="57" t="s">
        <v>160</v>
      </c>
      <c r="AF670" s="57" t="s">
        <v>160</v>
      </c>
      <c r="AG670" s="57" t="s">
        <v>160</v>
      </c>
      <c r="AH670" s="57" t="s">
        <v>160</v>
      </c>
      <c r="AI670" s="57" t="s">
        <v>160</v>
      </c>
      <c r="AJ670" s="57" t="s">
        <v>160</v>
      </c>
      <c r="AK670" s="57" t="s">
        <v>160</v>
      </c>
      <c r="AL670" s="57" t="s">
        <v>160</v>
      </c>
      <c r="AM670" s="57" t="s">
        <v>160</v>
      </c>
      <c r="AN670" s="57" t="s">
        <v>160</v>
      </c>
      <c r="AO670" s="57" t="s">
        <v>160</v>
      </c>
      <c r="AP670" s="57" t="s">
        <v>160</v>
      </c>
      <c r="AQ670" s="57" t="s">
        <v>160</v>
      </c>
      <c r="AR670" s="57" t="s">
        <v>160</v>
      </c>
      <c r="AS670" s="57" t="s">
        <v>160</v>
      </c>
      <c r="AT670" s="57" t="s">
        <v>160</v>
      </c>
      <c r="AU670" s="57" t="s">
        <v>160</v>
      </c>
      <c r="AV670" s="57" t="s">
        <v>160</v>
      </c>
      <c r="AW670" s="57" t="s">
        <v>160</v>
      </c>
      <c r="AX670" s="57" t="s">
        <v>160</v>
      </c>
      <c r="AY670" s="57" t="s">
        <v>160</v>
      </c>
      <c r="AZ670" s="57" t="s">
        <v>160</v>
      </c>
      <c r="BA670" s="57" t="s">
        <v>160</v>
      </c>
      <c r="BB670" s="57" t="s">
        <v>160</v>
      </c>
      <c r="BC670" s="57" t="s">
        <v>160</v>
      </c>
      <c r="BD670" s="57" t="s">
        <v>160</v>
      </c>
      <c r="BE670" s="57" t="s">
        <v>160</v>
      </c>
      <c r="BF670" s="57" t="s">
        <v>160</v>
      </c>
      <c r="BG670" s="57" t="s">
        <v>160</v>
      </c>
      <c r="BH670" s="57" t="s">
        <v>160</v>
      </c>
      <c r="BI670" s="57" t="s">
        <v>160</v>
      </c>
      <c r="BJ670" s="57" t="s">
        <v>160</v>
      </c>
      <c r="BK670" s="57" t="s">
        <v>160</v>
      </c>
      <c r="BL670" s="57" t="s">
        <v>160</v>
      </c>
      <c r="BM670" s="57" t="s">
        <v>160</v>
      </c>
    </row>
    <row r="671" spans="2:65" x14ac:dyDescent="0.25">
      <c r="B671" t="str">
        <f>+B656</f>
        <v>FABBRICATI</v>
      </c>
      <c r="C671" s="58">
        <f>+C656</f>
        <v>0.25</v>
      </c>
      <c r="F671" s="27"/>
      <c r="G671" s="27"/>
      <c r="H671" s="27"/>
      <c r="I671" s="27"/>
      <c r="J671" s="27"/>
      <c r="K671" s="27"/>
      <c r="L671" s="27"/>
      <c r="M671" s="27"/>
      <c r="N671" s="27"/>
      <c r="O671" s="27"/>
      <c r="P671" s="27"/>
      <c r="Q671" s="27"/>
      <c r="R671" s="27"/>
      <c r="S671" s="27"/>
      <c r="T671" s="27"/>
      <c r="U671" s="27"/>
      <c r="V671" s="27"/>
      <c r="W671" s="27"/>
      <c r="X671" s="27"/>
      <c r="Y671" s="27"/>
      <c r="Z671" s="27"/>
      <c r="AA671" s="27"/>
      <c r="AB671" s="27"/>
      <c r="AC671" s="27"/>
      <c r="AD671" s="27"/>
      <c r="AE671" s="27"/>
      <c r="AF671" s="27"/>
      <c r="AG671" s="27"/>
      <c r="AH671" s="27"/>
      <c r="AI671" s="27"/>
      <c r="AJ671" s="27"/>
      <c r="AK671" s="27"/>
      <c r="AL671" s="27"/>
      <c r="AM671" s="27"/>
      <c r="AN671" s="27"/>
      <c r="AO671" s="27"/>
      <c r="AP671" s="27"/>
      <c r="AQ671" s="27"/>
      <c r="AR671" s="27"/>
      <c r="AS671" s="27"/>
      <c r="AT671" s="27"/>
      <c r="AU671" s="27"/>
      <c r="AV671" s="27">
        <f>+IF(AU678=$AV$5,0,1)*(SUM($AV$5)*$C671)/12</f>
        <v>0</v>
      </c>
      <c r="AW671" s="27">
        <f t="shared" ref="AW671:BM671" si="484">+IF(AV678=$AV$5,0,1)*(SUM($AV$5)*$C671)/12</f>
        <v>0</v>
      </c>
      <c r="AX671" s="27">
        <f t="shared" si="484"/>
        <v>0</v>
      </c>
      <c r="AY671" s="27">
        <f t="shared" si="484"/>
        <v>0</v>
      </c>
      <c r="AZ671" s="27">
        <f t="shared" si="484"/>
        <v>0</v>
      </c>
      <c r="BA671" s="27">
        <f t="shared" si="484"/>
        <v>0</v>
      </c>
      <c r="BB671" s="27">
        <f t="shared" si="484"/>
        <v>0</v>
      </c>
      <c r="BC671" s="27">
        <f t="shared" si="484"/>
        <v>0</v>
      </c>
      <c r="BD671" s="27">
        <f t="shared" si="484"/>
        <v>0</v>
      </c>
      <c r="BE671" s="27">
        <f t="shared" si="484"/>
        <v>0</v>
      </c>
      <c r="BF671" s="27">
        <f t="shared" si="484"/>
        <v>0</v>
      </c>
      <c r="BG671" s="27">
        <f t="shared" si="484"/>
        <v>0</v>
      </c>
      <c r="BH671" s="27">
        <f t="shared" si="484"/>
        <v>0</v>
      </c>
      <c r="BI671" s="27">
        <f t="shared" si="484"/>
        <v>0</v>
      </c>
      <c r="BJ671" s="27">
        <f t="shared" si="484"/>
        <v>0</v>
      </c>
      <c r="BK671" s="27">
        <f t="shared" si="484"/>
        <v>0</v>
      </c>
      <c r="BL671" s="27">
        <f t="shared" si="484"/>
        <v>0</v>
      </c>
      <c r="BM671" s="27">
        <f t="shared" si="484"/>
        <v>0</v>
      </c>
    </row>
    <row r="672" spans="2:65" x14ac:dyDescent="0.25">
      <c r="B672" t="str">
        <f t="shared" ref="B672:C676" si="485">+B657</f>
        <v>IMPIANTI E MACCHINARI</v>
      </c>
      <c r="C672" s="58">
        <f t="shared" si="485"/>
        <v>0.1</v>
      </c>
      <c r="F672" s="27"/>
      <c r="G672" s="27"/>
      <c r="H672" s="27"/>
      <c r="I672" s="27"/>
      <c r="J672" s="27"/>
      <c r="K672" s="27"/>
      <c r="L672" s="27"/>
      <c r="M672" s="27"/>
      <c r="N672" s="27"/>
      <c r="O672" s="27"/>
      <c r="P672" s="27"/>
      <c r="Q672" s="27"/>
      <c r="R672" s="27"/>
      <c r="S672" s="27"/>
      <c r="T672" s="27"/>
      <c r="U672" s="27"/>
      <c r="V672" s="27"/>
      <c r="W672" s="27"/>
      <c r="X672" s="27"/>
      <c r="Y672" s="27"/>
      <c r="Z672" s="27"/>
      <c r="AA672" s="27"/>
      <c r="AB672" s="27"/>
      <c r="AC672" s="27"/>
      <c r="AD672" s="27"/>
      <c r="AE672" s="27"/>
      <c r="AF672" s="27"/>
      <c r="AG672" s="27"/>
      <c r="AH672" s="27"/>
      <c r="AI672" s="27"/>
      <c r="AJ672" s="27"/>
      <c r="AK672" s="27"/>
      <c r="AL672" s="27"/>
      <c r="AM672" s="27"/>
      <c r="AN672" s="27"/>
      <c r="AO672" s="27"/>
      <c r="AP672" s="27"/>
      <c r="AQ672" s="27"/>
      <c r="AR672" s="27"/>
      <c r="AS672" s="27"/>
      <c r="AT672" s="27"/>
      <c r="AU672" s="27"/>
      <c r="AV672" s="27">
        <f>+IF(AU679=$AV$6,0,1)*(SUM($AV$6)*$C672)/12</f>
        <v>0</v>
      </c>
      <c r="AW672" s="27">
        <f t="shared" ref="AW672:BM672" si="486">+IF(AV679=$AV$6,0,1)*(SUM($AV$6)*$C672)/12</f>
        <v>0</v>
      </c>
      <c r="AX672" s="27">
        <f t="shared" si="486"/>
        <v>0</v>
      </c>
      <c r="AY672" s="27">
        <f t="shared" si="486"/>
        <v>0</v>
      </c>
      <c r="AZ672" s="27">
        <f t="shared" si="486"/>
        <v>0</v>
      </c>
      <c r="BA672" s="27">
        <f t="shared" si="486"/>
        <v>0</v>
      </c>
      <c r="BB672" s="27">
        <f t="shared" si="486"/>
        <v>0</v>
      </c>
      <c r="BC672" s="27">
        <f t="shared" si="486"/>
        <v>0</v>
      </c>
      <c r="BD672" s="27">
        <f t="shared" si="486"/>
        <v>0</v>
      </c>
      <c r="BE672" s="27">
        <f t="shared" si="486"/>
        <v>0</v>
      </c>
      <c r="BF672" s="27">
        <f t="shared" si="486"/>
        <v>0</v>
      </c>
      <c r="BG672" s="27">
        <f t="shared" si="486"/>
        <v>0</v>
      </c>
      <c r="BH672" s="27">
        <f t="shared" si="486"/>
        <v>0</v>
      </c>
      <c r="BI672" s="27">
        <f t="shared" si="486"/>
        <v>0</v>
      </c>
      <c r="BJ672" s="27">
        <f t="shared" si="486"/>
        <v>0</v>
      </c>
      <c r="BK672" s="27">
        <f t="shared" si="486"/>
        <v>0</v>
      </c>
      <c r="BL672" s="27">
        <f t="shared" si="486"/>
        <v>0</v>
      </c>
      <c r="BM672" s="27">
        <f t="shared" si="486"/>
        <v>0</v>
      </c>
    </row>
    <row r="673" spans="2:65" x14ac:dyDescent="0.25">
      <c r="B673" t="str">
        <f t="shared" si="485"/>
        <v>ATTREZZATURE IND.LI E COMM.LI</v>
      </c>
      <c r="C673" s="58">
        <f t="shared" si="485"/>
        <v>0.2</v>
      </c>
      <c r="F673" s="27"/>
      <c r="G673" s="27"/>
      <c r="H673" s="27"/>
      <c r="I673" s="27"/>
      <c r="J673" s="27"/>
      <c r="K673" s="27"/>
      <c r="L673" s="27"/>
      <c r="M673" s="27"/>
      <c r="N673" s="27"/>
      <c r="O673" s="27"/>
      <c r="P673" s="27"/>
      <c r="Q673" s="27"/>
      <c r="R673" s="27"/>
      <c r="S673" s="27"/>
      <c r="T673" s="27"/>
      <c r="U673" s="27"/>
      <c r="V673" s="27"/>
      <c r="W673" s="27"/>
      <c r="X673" s="27"/>
      <c r="Y673" s="27"/>
      <c r="Z673" s="27"/>
      <c r="AA673" s="27"/>
      <c r="AB673" s="27"/>
      <c r="AC673" s="27"/>
      <c r="AD673" s="27"/>
      <c r="AE673" s="27"/>
      <c r="AF673" s="27"/>
      <c r="AG673" s="27"/>
      <c r="AH673" s="27"/>
      <c r="AI673" s="27"/>
      <c r="AJ673" s="27"/>
      <c r="AK673" s="27"/>
      <c r="AL673" s="27"/>
      <c r="AM673" s="27"/>
      <c r="AN673" s="27"/>
      <c r="AO673" s="27"/>
      <c r="AP673" s="27"/>
      <c r="AQ673" s="27"/>
      <c r="AR673" s="27"/>
      <c r="AS673" s="27"/>
      <c r="AT673" s="27"/>
      <c r="AU673" s="27"/>
      <c r="AV673" s="27">
        <f>+IF(AU680=$AV$7,0,1)*(SUM($AV$7)*$C673)/12</f>
        <v>0</v>
      </c>
      <c r="AW673" s="27">
        <f t="shared" ref="AW673:BM673" si="487">+IF(AV680=$AV$7,0,1)*(SUM($AV$7)*$C673)/12</f>
        <v>0</v>
      </c>
      <c r="AX673" s="27">
        <f t="shared" si="487"/>
        <v>0</v>
      </c>
      <c r="AY673" s="27">
        <f t="shared" si="487"/>
        <v>0</v>
      </c>
      <c r="AZ673" s="27">
        <f t="shared" si="487"/>
        <v>0</v>
      </c>
      <c r="BA673" s="27">
        <f t="shared" si="487"/>
        <v>0</v>
      </c>
      <c r="BB673" s="27">
        <f t="shared" si="487"/>
        <v>0</v>
      </c>
      <c r="BC673" s="27">
        <f t="shared" si="487"/>
        <v>0</v>
      </c>
      <c r="BD673" s="27">
        <f t="shared" si="487"/>
        <v>0</v>
      </c>
      <c r="BE673" s="27">
        <f t="shared" si="487"/>
        <v>0</v>
      </c>
      <c r="BF673" s="27">
        <f t="shared" si="487"/>
        <v>0</v>
      </c>
      <c r="BG673" s="27">
        <f t="shared" si="487"/>
        <v>0</v>
      </c>
      <c r="BH673" s="27">
        <f t="shared" si="487"/>
        <v>0</v>
      </c>
      <c r="BI673" s="27">
        <f t="shared" si="487"/>
        <v>0</v>
      </c>
      <c r="BJ673" s="27">
        <f t="shared" si="487"/>
        <v>0</v>
      </c>
      <c r="BK673" s="27">
        <f t="shared" si="487"/>
        <v>0</v>
      </c>
      <c r="BL673" s="27">
        <f t="shared" si="487"/>
        <v>0</v>
      </c>
      <c r="BM673" s="27">
        <f t="shared" si="487"/>
        <v>0</v>
      </c>
    </row>
    <row r="674" spans="2:65" x14ac:dyDescent="0.25">
      <c r="B674" t="str">
        <f t="shared" si="485"/>
        <v>COSTI D'IMPIANTO E AMPLIAMENTO</v>
      </c>
      <c r="C674" s="58">
        <f t="shared" si="485"/>
        <v>0.5</v>
      </c>
      <c r="F674" s="27"/>
      <c r="G674" s="27"/>
      <c r="H674" s="27"/>
      <c r="I674" s="27"/>
      <c r="J674" s="27"/>
      <c r="K674" s="27"/>
      <c r="L674" s="27"/>
      <c r="M674" s="27"/>
      <c r="N674" s="27"/>
      <c r="O674" s="27"/>
      <c r="P674" s="27"/>
      <c r="Q674" s="27"/>
      <c r="R674" s="27"/>
      <c r="S674" s="27"/>
      <c r="T674" s="27"/>
      <c r="U674" s="27"/>
      <c r="V674" s="27"/>
      <c r="W674" s="27"/>
      <c r="X674" s="27"/>
      <c r="Y674" s="27"/>
      <c r="Z674" s="27"/>
      <c r="AA674" s="27"/>
      <c r="AB674" s="27"/>
      <c r="AC674" s="27"/>
      <c r="AD674" s="27"/>
      <c r="AE674" s="27"/>
      <c r="AF674" s="27"/>
      <c r="AG674" s="27"/>
      <c r="AH674" s="27"/>
      <c r="AI674" s="27"/>
      <c r="AJ674" s="27"/>
      <c r="AK674" s="27"/>
      <c r="AL674" s="27"/>
      <c r="AM674" s="27"/>
      <c r="AN674" s="27"/>
      <c r="AO674" s="27"/>
      <c r="AP674" s="27"/>
      <c r="AQ674" s="27"/>
      <c r="AR674" s="27"/>
      <c r="AS674" s="27"/>
      <c r="AT674" s="27"/>
      <c r="AU674" s="27"/>
      <c r="AV674" s="27">
        <f>+IF(AU681=$AV$8,0,1)*(SUM($AV$8)*$C674)/12</f>
        <v>0</v>
      </c>
      <c r="AW674" s="27">
        <f t="shared" ref="AW674:BM674" si="488">+IF(AV681=$AV$8,0,1)*(SUM($AV$8)*$C674)/12</f>
        <v>0</v>
      </c>
      <c r="AX674" s="27">
        <f t="shared" si="488"/>
        <v>0</v>
      </c>
      <c r="AY674" s="27">
        <f t="shared" si="488"/>
        <v>0</v>
      </c>
      <c r="AZ674" s="27">
        <f t="shared" si="488"/>
        <v>0</v>
      </c>
      <c r="BA674" s="27">
        <f t="shared" si="488"/>
        <v>0</v>
      </c>
      <c r="BB674" s="27">
        <f t="shared" si="488"/>
        <v>0</v>
      </c>
      <c r="BC674" s="27">
        <f t="shared" si="488"/>
        <v>0</v>
      </c>
      <c r="BD674" s="27">
        <f t="shared" si="488"/>
        <v>0</v>
      </c>
      <c r="BE674" s="27">
        <f t="shared" si="488"/>
        <v>0</v>
      </c>
      <c r="BF674" s="27">
        <f t="shared" si="488"/>
        <v>0</v>
      </c>
      <c r="BG674" s="27">
        <f t="shared" si="488"/>
        <v>0</v>
      </c>
      <c r="BH674" s="27">
        <f t="shared" si="488"/>
        <v>0</v>
      </c>
      <c r="BI674" s="27">
        <f t="shared" si="488"/>
        <v>0</v>
      </c>
      <c r="BJ674" s="27">
        <f t="shared" si="488"/>
        <v>0</v>
      </c>
      <c r="BK674" s="27">
        <f t="shared" si="488"/>
        <v>0</v>
      </c>
      <c r="BL674" s="27">
        <f t="shared" si="488"/>
        <v>0</v>
      </c>
      <c r="BM674" s="27">
        <f t="shared" si="488"/>
        <v>0</v>
      </c>
    </row>
    <row r="675" spans="2:65" x14ac:dyDescent="0.25">
      <c r="B675" t="str">
        <f t="shared" si="485"/>
        <v>FEE D'INGRESSO</v>
      </c>
      <c r="C675" s="58">
        <f t="shared" si="485"/>
        <v>0.2</v>
      </c>
      <c r="F675" s="27"/>
      <c r="G675" s="27"/>
      <c r="H675" s="27"/>
      <c r="I675" s="27"/>
      <c r="J675" s="27"/>
      <c r="K675" s="27"/>
      <c r="L675" s="27"/>
      <c r="M675" s="27"/>
      <c r="N675" s="27"/>
      <c r="O675" s="27"/>
      <c r="P675" s="27"/>
      <c r="Q675" s="27"/>
      <c r="R675" s="27"/>
      <c r="S675" s="27"/>
      <c r="T675" s="27"/>
      <c r="U675" s="27"/>
      <c r="V675" s="27"/>
      <c r="W675" s="27"/>
      <c r="X675" s="27"/>
      <c r="Y675" s="27"/>
      <c r="Z675" s="27"/>
      <c r="AA675" s="27"/>
      <c r="AB675" s="27"/>
      <c r="AC675" s="27"/>
      <c r="AD675" s="27"/>
      <c r="AE675" s="27"/>
      <c r="AF675" s="27"/>
      <c r="AG675" s="27"/>
      <c r="AH675" s="27"/>
      <c r="AI675" s="27"/>
      <c r="AJ675" s="27"/>
      <c r="AK675" s="27"/>
      <c r="AL675" s="27"/>
      <c r="AM675" s="27"/>
      <c r="AN675" s="27"/>
      <c r="AO675" s="27"/>
      <c r="AP675" s="27"/>
      <c r="AQ675" s="27"/>
      <c r="AR675" s="27"/>
      <c r="AS675" s="27"/>
      <c r="AT675" s="27"/>
      <c r="AU675" s="27"/>
      <c r="AV675" s="27">
        <f>+IF(AU682=$AV$9,0,1)*(SUM($AV$9)*$C675)/12</f>
        <v>0</v>
      </c>
      <c r="AW675" s="27">
        <f t="shared" ref="AW675:BM675" si="489">+IF(AV682=$AV$9,0,1)*(SUM($AV$9)*$C675)/12</f>
        <v>0</v>
      </c>
      <c r="AX675" s="27">
        <f t="shared" si="489"/>
        <v>0</v>
      </c>
      <c r="AY675" s="27">
        <f t="shared" si="489"/>
        <v>0</v>
      </c>
      <c r="AZ675" s="27">
        <f t="shared" si="489"/>
        <v>0</v>
      </c>
      <c r="BA675" s="27">
        <f t="shared" si="489"/>
        <v>0</v>
      </c>
      <c r="BB675" s="27">
        <f t="shared" si="489"/>
        <v>0</v>
      </c>
      <c r="BC675" s="27">
        <f t="shared" si="489"/>
        <v>0</v>
      </c>
      <c r="BD675" s="27">
        <f t="shared" si="489"/>
        <v>0</v>
      </c>
      <c r="BE675" s="27">
        <f t="shared" si="489"/>
        <v>0</v>
      </c>
      <c r="BF675" s="27">
        <f t="shared" si="489"/>
        <v>0</v>
      </c>
      <c r="BG675" s="27">
        <f t="shared" si="489"/>
        <v>0</v>
      </c>
      <c r="BH675" s="27">
        <f t="shared" si="489"/>
        <v>0</v>
      </c>
      <c r="BI675" s="27">
        <f t="shared" si="489"/>
        <v>0</v>
      </c>
      <c r="BJ675" s="27">
        <f t="shared" si="489"/>
        <v>0</v>
      </c>
      <c r="BK675" s="27">
        <f t="shared" si="489"/>
        <v>0</v>
      </c>
      <c r="BL675" s="27">
        <f t="shared" si="489"/>
        <v>0</v>
      </c>
      <c r="BM675" s="27">
        <f t="shared" si="489"/>
        <v>0</v>
      </c>
    </row>
    <row r="676" spans="2:65" x14ac:dyDescent="0.25">
      <c r="B676" t="str">
        <f t="shared" si="485"/>
        <v>ALTRE IMM.NI IMMATERIALI</v>
      </c>
      <c r="C676" s="58">
        <f t="shared" si="485"/>
        <v>0.25</v>
      </c>
      <c r="F676" s="27"/>
      <c r="G676" s="27"/>
      <c r="H676" s="27"/>
      <c r="I676" s="27"/>
      <c r="J676" s="27"/>
      <c r="K676" s="27"/>
      <c r="L676" s="27"/>
      <c r="M676" s="27"/>
      <c r="N676" s="27"/>
      <c r="O676" s="27"/>
      <c r="P676" s="27"/>
      <c r="Q676" s="27"/>
      <c r="R676" s="27"/>
      <c r="S676" s="27"/>
      <c r="T676" s="27"/>
      <c r="U676" s="27"/>
      <c r="V676" s="27"/>
      <c r="W676" s="27"/>
      <c r="X676" s="27"/>
      <c r="Y676" s="27"/>
      <c r="Z676" s="27"/>
      <c r="AA676" s="27"/>
      <c r="AB676" s="27"/>
      <c r="AC676" s="27"/>
      <c r="AD676" s="27"/>
      <c r="AE676" s="27"/>
      <c r="AF676" s="27"/>
      <c r="AG676" s="27"/>
      <c r="AH676" s="27"/>
      <c r="AI676" s="27"/>
      <c r="AJ676" s="27"/>
      <c r="AK676" s="27"/>
      <c r="AL676" s="27"/>
      <c r="AM676" s="27"/>
      <c r="AN676" s="27"/>
      <c r="AO676" s="27"/>
      <c r="AP676" s="27"/>
      <c r="AQ676" s="27"/>
      <c r="AR676" s="27"/>
      <c r="AS676" s="27"/>
      <c r="AT676" s="27"/>
      <c r="AU676" s="27"/>
      <c r="AV676" s="27">
        <f>+IF(AU683=$AV$10,0,1)*(SUM($AV$10)*$C676)/12</f>
        <v>0</v>
      </c>
      <c r="AW676" s="27">
        <f t="shared" ref="AW676:BM676" si="490">+IF(AV683=$AV$10,0,1)*(SUM($AV$10)*$C676)/12</f>
        <v>0</v>
      </c>
      <c r="AX676" s="27">
        <f t="shared" si="490"/>
        <v>0</v>
      </c>
      <c r="AY676" s="27">
        <f t="shared" si="490"/>
        <v>0</v>
      </c>
      <c r="AZ676" s="27">
        <f t="shared" si="490"/>
        <v>0</v>
      </c>
      <c r="BA676" s="27">
        <f t="shared" si="490"/>
        <v>0</v>
      </c>
      <c r="BB676" s="27">
        <f t="shared" si="490"/>
        <v>0</v>
      </c>
      <c r="BC676" s="27">
        <f t="shared" si="490"/>
        <v>0</v>
      </c>
      <c r="BD676" s="27">
        <f t="shared" si="490"/>
        <v>0</v>
      </c>
      <c r="BE676" s="27">
        <f t="shared" si="490"/>
        <v>0</v>
      </c>
      <c r="BF676" s="27">
        <f t="shared" si="490"/>
        <v>0</v>
      </c>
      <c r="BG676" s="27">
        <f t="shared" si="490"/>
        <v>0</v>
      </c>
      <c r="BH676" s="27">
        <f t="shared" si="490"/>
        <v>0</v>
      </c>
      <c r="BI676" s="27">
        <f t="shared" si="490"/>
        <v>0</v>
      </c>
      <c r="BJ676" s="27">
        <f t="shared" si="490"/>
        <v>0</v>
      </c>
      <c r="BK676" s="27">
        <f t="shared" si="490"/>
        <v>0</v>
      </c>
      <c r="BL676" s="27">
        <f t="shared" si="490"/>
        <v>0</v>
      </c>
      <c r="BM676" s="27">
        <f t="shared" si="490"/>
        <v>0</v>
      </c>
    </row>
    <row r="677" spans="2:65" ht="30" x14ac:dyDescent="0.25">
      <c r="C677" s="57"/>
      <c r="F677" s="57" t="s">
        <v>161</v>
      </c>
      <c r="G677" s="57" t="s">
        <v>161</v>
      </c>
      <c r="H677" s="57" t="s">
        <v>161</v>
      </c>
      <c r="I677" s="57" t="s">
        <v>161</v>
      </c>
      <c r="J677" s="57" t="s">
        <v>161</v>
      </c>
      <c r="K677" s="57" t="s">
        <v>161</v>
      </c>
      <c r="L677" s="57" t="s">
        <v>161</v>
      </c>
      <c r="M677" s="57" t="s">
        <v>161</v>
      </c>
      <c r="N677" s="57" t="s">
        <v>161</v>
      </c>
      <c r="O677" s="57" t="s">
        <v>161</v>
      </c>
      <c r="P677" s="57" t="s">
        <v>161</v>
      </c>
      <c r="Q677" s="57" t="s">
        <v>161</v>
      </c>
      <c r="R677" s="57" t="s">
        <v>161</v>
      </c>
      <c r="S677" s="57" t="s">
        <v>161</v>
      </c>
      <c r="T677" s="57" t="s">
        <v>161</v>
      </c>
      <c r="U677" s="57" t="s">
        <v>161</v>
      </c>
      <c r="V677" s="57" t="s">
        <v>161</v>
      </c>
      <c r="W677" s="57" t="s">
        <v>161</v>
      </c>
      <c r="X677" s="57" t="s">
        <v>161</v>
      </c>
      <c r="Y677" s="57" t="s">
        <v>161</v>
      </c>
      <c r="Z677" s="57" t="s">
        <v>161</v>
      </c>
      <c r="AA677" s="57" t="s">
        <v>161</v>
      </c>
      <c r="AB677" s="57" t="s">
        <v>161</v>
      </c>
      <c r="AC677" s="57" t="s">
        <v>161</v>
      </c>
      <c r="AD677" s="57" t="s">
        <v>161</v>
      </c>
      <c r="AE677" s="57" t="s">
        <v>161</v>
      </c>
      <c r="AF677" s="57" t="s">
        <v>161</v>
      </c>
      <c r="AG677" s="57" t="s">
        <v>161</v>
      </c>
      <c r="AH677" s="57" t="s">
        <v>161</v>
      </c>
      <c r="AI677" s="57" t="s">
        <v>161</v>
      </c>
      <c r="AJ677" s="57" t="s">
        <v>161</v>
      </c>
      <c r="AK677" s="57" t="s">
        <v>161</v>
      </c>
      <c r="AL677" s="57" t="s">
        <v>161</v>
      </c>
      <c r="AM677" s="57" t="s">
        <v>161</v>
      </c>
      <c r="AN677" s="57" t="s">
        <v>161</v>
      </c>
      <c r="AO677" s="57" t="s">
        <v>161</v>
      </c>
      <c r="AP677" s="57" t="s">
        <v>161</v>
      </c>
      <c r="AQ677" s="57" t="s">
        <v>161</v>
      </c>
      <c r="AR677" s="57" t="s">
        <v>161</v>
      </c>
      <c r="AS677" s="57" t="s">
        <v>161</v>
      </c>
      <c r="AT677" s="57" t="s">
        <v>161</v>
      </c>
      <c r="AU677" s="57" t="s">
        <v>161</v>
      </c>
      <c r="AV677" s="57" t="s">
        <v>161</v>
      </c>
      <c r="AW677" s="57" t="s">
        <v>161</v>
      </c>
      <c r="AX677" s="57" t="s">
        <v>161</v>
      </c>
      <c r="AY677" s="57" t="s">
        <v>161</v>
      </c>
      <c r="AZ677" s="57" t="s">
        <v>161</v>
      </c>
      <c r="BA677" s="57" t="s">
        <v>161</v>
      </c>
      <c r="BB677" s="57" t="s">
        <v>161</v>
      </c>
      <c r="BC677" s="57" t="s">
        <v>161</v>
      </c>
      <c r="BD677" s="57" t="s">
        <v>161</v>
      </c>
      <c r="BE677" s="57" t="s">
        <v>161</v>
      </c>
      <c r="BF677" s="57" t="s">
        <v>161</v>
      </c>
      <c r="BG677" s="57" t="s">
        <v>161</v>
      </c>
      <c r="BH677" s="57" t="s">
        <v>161</v>
      </c>
      <c r="BI677" s="57" t="s">
        <v>161</v>
      </c>
      <c r="BJ677" s="57" t="s">
        <v>161</v>
      </c>
      <c r="BK677" s="57" t="s">
        <v>161</v>
      </c>
      <c r="BL677" s="57" t="s">
        <v>161</v>
      </c>
      <c r="BM677" s="57" t="s">
        <v>161</v>
      </c>
    </row>
    <row r="678" spans="2:65" x14ac:dyDescent="0.25">
      <c r="B678" t="str">
        <f>+B671</f>
        <v>FABBRICATI</v>
      </c>
      <c r="C678" s="58"/>
      <c r="F678" s="27"/>
      <c r="G678" s="27"/>
      <c r="H678" s="27"/>
      <c r="I678" s="27"/>
      <c r="J678" s="27"/>
      <c r="K678" s="27"/>
      <c r="L678" s="27"/>
      <c r="M678" s="27"/>
      <c r="N678" s="27"/>
      <c r="O678" s="27"/>
      <c r="P678" s="27"/>
      <c r="Q678" s="27"/>
      <c r="R678" s="27"/>
      <c r="S678" s="27"/>
      <c r="T678" s="27"/>
      <c r="U678" s="27"/>
      <c r="V678" s="27"/>
      <c r="W678" s="27"/>
      <c r="X678" s="27"/>
      <c r="Y678" s="27"/>
      <c r="Z678" s="27"/>
      <c r="AA678" s="27"/>
      <c r="AB678" s="27"/>
      <c r="AC678" s="27"/>
      <c r="AD678" s="27"/>
      <c r="AE678" s="27"/>
      <c r="AF678" s="27"/>
      <c r="AG678" s="27"/>
      <c r="AH678" s="27"/>
      <c r="AI678" s="27"/>
      <c r="AJ678" s="27"/>
      <c r="AK678" s="27"/>
      <c r="AL678" s="27"/>
      <c r="AM678" s="27"/>
      <c r="AN678" s="27"/>
      <c r="AO678" s="27"/>
      <c r="AP678" s="27"/>
      <c r="AQ678" s="27"/>
      <c r="AR678" s="27"/>
      <c r="AS678" s="27"/>
      <c r="AT678" s="27"/>
      <c r="AU678" s="27"/>
      <c r="AV678" s="27">
        <f t="shared" ref="AV678:BM683" si="491">+AU678+AV671</f>
        <v>0</v>
      </c>
      <c r="AW678" s="27">
        <f t="shared" si="491"/>
        <v>0</v>
      </c>
      <c r="AX678" s="27">
        <f t="shared" si="491"/>
        <v>0</v>
      </c>
      <c r="AY678" s="27">
        <f t="shared" si="491"/>
        <v>0</v>
      </c>
      <c r="AZ678" s="27">
        <f t="shared" si="491"/>
        <v>0</v>
      </c>
      <c r="BA678" s="27">
        <f t="shared" si="491"/>
        <v>0</v>
      </c>
      <c r="BB678" s="27">
        <f t="shared" si="491"/>
        <v>0</v>
      </c>
      <c r="BC678" s="27">
        <f t="shared" si="491"/>
        <v>0</v>
      </c>
      <c r="BD678" s="27">
        <f t="shared" si="491"/>
        <v>0</v>
      </c>
      <c r="BE678" s="27">
        <f t="shared" si="491"/>
        <v>0</v>
      </c>
      <c r="BF678" s="27">
        <f t="shared" si="491"/>
        <v>0</v>
      </c>
      <c r="BG678" s="27">
        <f t="shared" si="491"/>
        <v>0</v>
      </c>
      <c r="BH678" s="27">
        <f t="shared" si="491"/>
        <v>0</v>
      </c>
      <c r="BI678" s="27">
        <f t="shared" si="491"/>
        <v>0</v>
      </c>
      <c r="BJ678" s="27">
        <f t="shared" si="491"/>
        <v>0</v>
      </c>
      <c r="BK678" s="27">
        <f t="shared" si="491"/>
        <v>0</v>
      </c>
      <c r="BL678" s="27">
        <f t="shared" si="491"/>
        <v>0</v>
      </c>
      <c r="BM678" s="27">
        <f t="shared" si="491"/>
        <v>0</v>
      </c>
    </row>
    <row r="679" spans="2:65" x14ac:dyDescent="0.25">
      <c r="B679" t="str">
        <f t="shared" ref="B679:B682" si="492">+B672</f>
        <v>IMPIANTI E MACCHINARI</v>
      </c>
      <c r="C679" s="58"/>
      <c r="F679" s="27"/>
      <c r="G679" s="27"/>
      <c r="H679" s="27"/>
      <c r="I679" s="27"/>
      <c r="J679" s="27"/>
      <c r="K679" s="27"/>
      <c r="L679" s="27"/>
      <c r="M679" s="27"/>
      <c r="N679" s="27"/>
      <c r="O679" s="27"/>
      <c r="P679" s="27"/>
      <c r="Q679" s="27"/>
      <c r="R679" s="27"/>
      <c r="S679" s="27"/>
      <c r="T679" s="27"/>
      <c r="U679" s="27"/>
      <c r="V679" s="27"/>
      <c r="W679" s="27"/>
      <c r="X679" s="27"/>
      <c r="Y679" s="27"/>
      <c r="Z679" s="27"/>
      <c r="AA679" s="27"/>
      <c r="AB679" s="27"/>
      <c r="AC679" s="27"/>
      <c r="AD679" s="27"/>
      <c r="AE679" s="27"/>
      <c r="AF679" s="27"/>
      <c r="AG679" s="27"/>
      <c r="AH679" s="27"/>
      <c r="AI679" s="27"/>
      <c r="AJ679" s="27"/>
      <c r="AK679" s="27"/>
      <c r="AL679" s="27"/>
      <c r="AM679" s="27"/>
      <c r="AN679" s="27"/>
      <c r="AO679" s="27"/>
      <c r="AP679" s="27"/>
      <c r="AQ679" s="27"/>
      <c r="AR679" s="27"/>
      <c r="AS679" s="27"/>
      <c r="AT679" s="27"/>
      <c r="AU679" s="27"/>
      <c r="AV679" s="27">
        <f t="shared" si="491"/>
        <v>0</v>
      </c>
      <c r="AW679" s="27">
        <f t="shared" si="491"/>
        <v>0</v>
      </c>
      <c r="AX679" s="27">
        <f t="shared" si="491"/>
        <v>0</v>
      </c>
      <c r="AY679" s="27">
        <f t="shared" si="491"/>
        <v>0</v>
      </c>
      <c r="AZ679" s="27">
        <f t="shared" si="491"/>
        <v>0</v>
      </c>
      <c r="BA679" s="27">
        <f t="shared" si="491"/>
        <v>0</v>
      </c>
      <c r="BB679" s="27">
        <f t="shared" si="491"/>
        <v>0</v>
      </c>
      <c r="BC679" s="27">
        <f t="shared" si="491"/>
        <v>0</v>
      </c>
      <c r="BD679" s="27">
        <f t="shared" si="491"/>
        <v>0</v>
      </c>
      <c r="BE679" s="27">
        <f t="shared" si="491"/>
        <v>0</v>
      </c>
      <c r="BF679" s="27">
        <f t="shared" si="491"/>
        <v>0</v>
      </c>
      <c r="BG679" s="27">
        <f t="shared" si="491"/>
        <v>0</v>
      </c>
      <c r="BH679" s="27">
        <f t="shared" si="491"/>
        <v>0</v>
      </c>
      <c r="BI679" s="27">
        <f t="shared" si="491"/>
        <v>0</v>
      </c>
      <c r="BJ679" s="27">
        <f t="shared" si="491"/>
        <v>0</v>
      </c>
      <c r="BK679" s="27">
        <f t="shared" si="491"/>
        <v>0</v>
      </c>
      <c r="BL679" s="27">
        <f t="shared" si="491"/>
        <v>0</v>
      </c>
      <c r="BM679" s="27">
        <f t="shared" si="491"/>
        <v>0</v>
      </c>
    </row>
    <row r="680" spans="2:65" x14ac:dyDescent="0.25">
      <c r="B680" t="str">
        <f t="shared" si="492"/>
        <v>ATTREZZATURE IND.LI E COMM.LI</v>
      </c>
      <c r="C680" s="58"/>
      <c r="F680" s="27"/>
      <c r="G680" s="27"/>
      <c r="H680" s="27"/>
      <c r="I680" s="27"/>
      <c r="J680" s="27"/>
      <c r="K680" s="27"/>
      <c r="L680" s="27"/>
      <c r="M680" s="27"/>
      <c r="N680" s="27"/>
      <c r="O680" s="27"/>
      <c r="P680" s="27"/>
      <c r="Q680" s="27"/>
      <c r="R680" s="27"/>
      <c r="S680" s="27"/>
      <c r="T680" s="27"/>
      <c r="U680" s="27"/>
      <c r="V680" s="27"/>
      <c r="W680" s="27"/>
      <c r="X680" s="27"/>
      <c r="Y680" s="27"/>
      <c r="Z680" s="27"/>
      <c r="AA680" s="27"/>
      <c r="AB680" s="27"/>
      <c r="AC680" s="27"/>
      <c r="AD680" s="27"/>
      <c r="AE680" s="27"/>
      <c r="AF680" s="27"/>
      <c r="AG680" s="27"/>
      <c r="AH680" s="27"/>
      <c r="AI680" s="27"/>
      <c r="AJ680" s="27"/>
      <c r="AK680" s="27"/>
      <c r="AL680" s="27"/>
      <c r="AM680" s="27"/>
      <c r="AN680" s="27"/>
      <c r="AO680" s="27"/>
      <c r="AP680" s="27"/>
      <c r="AQ680" s="27"/>
      <c r="AR680" s="27"/>
      <c r="AS680" s="27"/>
      <c r="AT680" s="27"/>
      <c r="AU680" s="27"/>
      <c r="AV680" s="27">
        <f t="shared" si="491"/>
        <v>0</v>
      </c>
      <c r="AW680" s="27">
        <f t="shared" si="491"/>
        <v>0</v>
      </c>
      <c r="AX680" s="27">
        <f t="shared" si="491"/>
        <v>0</v>
      </c>
      <c r="AY680" s="27">
        <f t="shared" si="491"/>
        <v>0</v>
      </c>
      <c r="AZ680" s="27">
        <f t="shared" si="491"/>
        <v>0</v>
      </c>
      <c r="BA680" s="27">
        <f t="shared" si="491"/>
        <v>0</v>
      </c>
      <c r="BB680" s="27">
        <f t="shared" si="491"/>
        <v>0</v>
      </c>
      <c r="BC680" s="27">
        <f t="shared" si="491"/>
        <v>0</v>
      </c>
      <c r="BD680" s="27">
        <f t="shared" si="491"/>
        <v>0</v>
      </c>
      <c r="BE680" s="27">
        <f t="shared" si="491"/>
        <v>0</v>
      </c>
      <c r="BF680" s="27">
        <f t="shared" si="491"/>
        <v>0</v>
      </c>
      <c r="BG680" s="27">
        <f t="shared" si="491"/>
        <v>0</v>
      </c>
      <c r="BH680" s="27">
        <f t="shared" si="491"/>
        <v>0</v>
      </c>
      <c r="BI680" s="27">
        <f t="shared" si="491"/>
        <v>0</v>
      </c>
      <c r="BJ680" s="27">
        <f t="shared" si="491"/>
        <v>0</v>
      </c>
      <c r="BK680" s="27">
        <f t="shared" si="491"/>
        <v>0</v>
      </c>
      <c r="BL680" s="27">
        <f t="shared" si="491"/>
        <v>0</v>
      </c>
      <c r="BM680" s="27">
        <f t="shared" si="491"/>
        <v>0</v>
      </c>
    </row>
    <row r="681" spans="2:65" x14ac:dyDescent="0.25">
      <c r="B681" t="str">
        <f t="shared" si="492"/>
        <v>COSTI D'IMPIANTO E AMPLIAMENTO</v>
      </c>
      <c r="C681" s="58"/>
      <c r="F681" s="27"/>
      <c r="G681" s="27"/>
      <c r="H681" s="27"/>
      <c r="I681" s="27"/>
      <c r="J681" s="27"/>
      <c r="K681" s="27"/>
      <c r="L681" s="27"/>
      <c r="M681" s="27"/>
      <c r="N681" s="27"/>
      <c r="O681" s="27"/>
      <c r="P681" s="27"/>
      <c r="Q681" s="27"/>
      <c r="R681" s="27"/>
      <c r="S681" s="27"/>
      <c r="T681" s="27"/>
      <c r="U681" s="27"/>
      <c r="V681" s="27"/>
      <c r="W681" s="27"/>
      <c r="X681" s="27"/>
      <c r="Y681" s="27"/>
      <c r="Z681" s="27"/>
      <c r="AA681" s="27"/>
      <c r="AB681" s="27"/>
      <c r="AC681" s="27"/>
      <c r="AD681" s="27"/>
      <c r="AE681" s="27"/>
      <c r="AF681" s="27"/>
      <c r="AG681" s="27"/>
      <c r="AH681" s="27"/>
      <c r="AI681" s="27"/>
      <c r="AJ681" s="27"/>
      <c r="AK681" s="27"/>
      <c r="AL681" s="27"/>
      <c r="AM681" s="27"/>
      <c r="AN681" s="27"/>
      <c r="AO681" s="27"/>
      <c r="AP681" s="27"/>
      <c r="AQ681" s="27"/>
      <c r="AR681" s="27"/>
      <c r="AS681" s="27"/>
      <c r="AT681" s="27"/>
      <c r="AU681" s="27"/>
      <c r="AV681" s="27">
        <f t="shared" si="491"/>
        <v>0</v>
      </c>
      <c r="AW681" s="27">
        <f t="shared" si="491"/>
        <v>0</v>
      </c>
      <c r="AX681" s="27">
        <f t="shared" si="491"/>
        <v>0</v>
      </c>
      <c r="AY681" s="27">
        <f t="shared" si="491"/>
        <v>0</v>
      </c>
      <c r="AZ681" s="27">
        <f t="shared" si="491"/>
        <v>0</v>
      </c>
      <c r="BA681" s="27">
        <f t="shared" si="491"/>
        <v>0</v>
      </c>
      <c r="BB681" s="27">
        <f t="shared" si="491"/>
        <v>0</v>
      </c>
      <c r="BC681" s="27">
        <f t="shared" si="491"/>
        <v>0</v>
      </c>
      <c r="BD681" s="27">
        <f t="shared" si="491"/>
        <v>0</v>
      </c>
      <c r="BE681" s="27">
        <f t="shared" si="491"/>
        <v>0</v>
      </c>
      <c r="BF681" s="27">
        <f t="shared" si="491"/>
        <v>0</v>
      </c>
      <c r="BG681" s="27">
        <f t="shared" si="491"/>
        <v>0</v>
      </c>
      <c r="BH681" s="27">
        <f t="shared" si="491"/>
        <v>0</v>
      </c>
      <c r="BI681" s="27">
        <f t="shared" si="491"/>
        <v>0</v>
      </c>
      <c r="BJ681" s="27">
        <f t="shared" si="491"/>
        <v>0</v>
      </c>
      <c r="BK681" s="27">
        <f t="shared" si="491"/>
        <v>0</v>
      </c>
      <c r="BL681" s="27">
        <f t="shared" si="491"/>
        <v>0</v>
      </c>
      <c r="BM681" s="27">
        <f t="shared" si="491"/>
        <v>0</v>
      </c>
    </row>
    <row r="682" spans="2:65" x14ac:dyDescent="0.25">
      <c r="B682" t="str">
        <f t="shared" si="492"/>
        <v>FEE D'INGRESSO</v>
      </c>
      <c r="C682" s="58"/>
      <c r="F682" s="27"/>
      <c r="G682" s="27"/>
      <c r="H682" s="27"/>
      <c r="I682" s="27"/>
      <c r="J682" s="27"/>
      <c r="K682" s="27"/>
      <c r="L682" s="27"/>
      <c r="M682" s="27"/>
      <c r="N682" s="27"/>
      <c r="O682" s="27"/>
      <c r="P682" s="27"/>
      <c r="Q682" s="27"/>
      <c r="R682" s="27"/>
      <c r="S682" s="27"/>
      <c r="T682" s="27"/>
      <c r="U682" s="27"/>
      <c r="V682" s="27"/>
      <c r="W682" s="27"/>
      <c r="X682" s="27"/>
      <c r="Y682" s="27"/>
      <c r="Z682" s="27"/>
      <c r="AA682" s="27"/>
      <c r="AB682" s="27"/>
      <c r="AC682" s="27"/>
      <c r="AD682" s="27"/>
      <c r="AE682" s="27"/>
      <c r="AF682" s="27"/>
      <c r="AG682" s="27"/>
      <c r="AH682" s="27"/>
      <c r="AI682" s="27"/>
      <c r="AJ682" s="27"/>
      <c r="AK682" s="27"/>
      <c r="AL682" s="27"/>
      <c r="AM682" s="27"/>
      <c r="AN682" s="27"/>
      <c r="AO682" s="27"/>
      <c r="AP682" s="27"/>
      <c r="AQ682" s="27"/>
      <c r="AR682" s="27"/>
      <c r="AS682" s="27"/>
      <c r="AT682" s="27"/>
      <c r="AU682" s="27"/>
      <c r="AV682" s="27">
        <f t="shared" si="491"/>
        <v>0</v>
      </c>
      <c r="AW682" s="27">
        <f t="shared" si="491"/>
        <v>0</v>
      </c>
      <c r="AX682" s="27">
        <f t="shared" si="491"/>
        <v>0</v>
      </c>
      <c r="AY682" s="27">
        <f t="shared" si="491"/>
        <v>0</v>
      </c>
      <c r="AZ682" s="27">
        <f t="shared" si="491"/>
        <v>0</v>
      </c>
      <c r="BA682" s="27">
        <f t="shared" si="491"/>
        <v>0</v>
      </c>
      <c r="BB682" s="27">
        <f t="shared" si="491"/>
        <v>0</v>
      </c>
      <c r="BC682" s="27">
        <f t="shared" si="491"/>
        <v>0</v>
      </c>
      <c r="BD682" s="27">
        <f t="shared" si="491"/>
        <v>0</v>
      </c>
      <c r="BE682" s="27">
        <f t="shared" si="491"/>
        <v>0</v>
      </c>
      <c r="BF682" s="27">
        <f t="shared" si="491"/>
        <v>0</v>
      </c>
      <c r="BG682" s="27">
        <f t="shared" si="491"/>
        <v>0</v>
      </c>
      <c r="BH682" s="27">
        <f t="shared" si="491"/>
        <v>0</v>
      </c>
      <c r="BI682" s="27">
        <f t="shared" si="491"/>
        <v>0</v>
      </c>
      <c r="BJ682" s="27">
        <f t="shared" si="491"/>
        <v>0</v>
      </c>
      <c r="BK682" s="27">
        <f t="shared" si="491"/>
        <v>0</v>
      </c>
      <c r="BL682" s="27">
        <f t="shared" si="491"/>
        <v>0</v>
      </c>
      <c r="BM682" s="27">
        <f t="shared" si="491"/>
        <v>0</v>
      </c>
    </row>
    <row r="683" spans="2:65" x14ac:dyDescent="0.25">
      <c r="B683" t="str">
        <f>+B676</f>
        <v>ALTRE IMM.NI IMMATERIALI</v>
      </c>
      <c r="C683" s="58"/>
      <c r="F683" s="27"/>
      <c r="G683" s="27"/>
      <c r="H683" s="27"/>
      <c r="I683" s="27"/>
      <c r="J683" s="27"/>
      <c r="K683" s="27"/>
      <c r="L683" s="27"/>
      <c r="M683" s="27"/>
      <c r="N683" s="27"/>
      <c r="O683" s="27"/>
      <c r="P683" s="27"/>
      <c r="Q683" s="27"/>
      <c r="R683" s="27"/>
      <c r="S683" s="27"/>
      <c r="T683" s="27"/>
      <c r="U683" s="27"/>
      <c r="V683" s="27"/>
      <c r="W683" s="27"/>
      <c r="X683" s="27"/>
      <c r="Y683" s="27"/>
      <c r="Z683" s="27"/>
      <c r="AA683" s="27"/>
      <c r="AB683" s="27"/>
      <c r="AC683" s="27"/>
      <c r="AD683" s="27"/>
      <c r="AE683" s="27"/>
      <c r="AF683" s="27"/>
      <c r="AG683" s="27"/>
      <c r="AH683" s="27"/>
      <c r="AI683" s="27"/>
      <c r="AJ683" s="27"/>
      <c r="AK683" s="27"/>
      <c r="AL683" s="27"/>
      <c r="AM683" s="27"/>
      <c r="AN683" s="27"/>
      <c r="AO683" s="27"/>
      <c r="AP683" s="27"/>
      <c r="AQ683" s="27"/>
      <c r="AR683" s="27"/>
      <c r="AS683" s="27"/>
      <c r="AT683" s="27"/>
      <c r="AU683" s="27"/>
      <c r="AV683" s="27">
        <f t="shared" si="491"/>
        <v>0</v>
      </c>
      <c r="AW683" s="27">
        <f t="shared" si="491"/>
        <v>0</v>
      </c>
      <c r="AX683" s="27">
        <f t="shared" si="491"/>
        <v>0</v>
      </c>
      <c r="AY683" s="27">
        <f t="shared" si="491"/>
        <v>0</v>
      </c>
      <c r="AZ683" s="27">
        <f t="shared" si="491"/>
        <v>0</v>
      </c>
      <c r="BA683" s="27">
        <f t="shared" si="491"/>
        <v>0</v>
      </c>
      <c r="BB683" s="27">
        <f t="shared" si="491"/>
        <v>0</v>
      </c>
      <c r="BC683" s="27">
        <f t="shared" si="491"/>
        <v>0</v>
      </c>
      <c r="BD683" s="27">
        <f t="shared" si="491"/>
        <v>0</v>
      </c>
      <c r="BE683" s="27">
        <f t="shared" si="491"/>
        <v>0</v>
      </c>
      <c r="BF683" s="27">
        <f t="shared" si="491"/>
        <v>0</v>
      </c>
      <c r="BG683" s="27">
        <f t="shared" si="491"/>
        <v>0</v>
      </c>
      <c r="BH683" s="27">
        <f t="shared" si="491"/>
        <v>0</v>
      </c>
      <c r="BI683" s="27">
        <f t="shared" si="491"/>
        <v>0</v>
      </c>
      <c r="BJ683" s="27">
        <f t="shared" si="491"/>
        <v>0</v>
      </c>
      <c r="BK683" s="27">
        <f t="shared" si="491"/>
        <v>0</v>
      </c>
      <c r="BL683" s="27">
        <f t="shared" si="491"/>
        <v>0</v>
      </c>
      <c r="BM683" s="27">
        <f t="shared" si="491"/>
        <v>0</v>
      </c>
    </row>
    <row r="685" spans="2:65" ht="30" x14ac:dyDescent="0.25">
      <c r="C685" s="57" t="s">
        <v>159</v>
      </c>
      <c r="F685" s="57" t="s">
        <v>160</v>
      </c>
      <c r="G685" s="57" t="s">
        <v>160</v>
      </c>
      <c r="H685" s="57" t="s">
        <v>160</v>
      </c>
      <c r="I685" s="57" t="s">
        <v>160</v>
      </c>
      <c r="J685" s="57" t="s">
        <v>160</v>
      </c>
      <c r="K685" s="57" t="s">
        <v>160</v>
      </c>
      <c r="L685" s="57" t="s">
        <v>160</v>
      </c>
      <c r="M685" s="57" t="s">
        <v>160</v>
      </c>
      <c r="N685" s="57" t="s">
        <v>160</v>
      </c>
      <c r="O685" s="57" t="s">
        <v>160</v>
      </c>
      <c r="P685" s="57" t="s">
        <v>160</v>
      </c>
      <c r="Q685" s="57" t="s">
        <v>160</v>
      </c>
      <c r="R685" s="57" t="s">
        <v>160</v>
      </c>
      <c r="S685" s="57" t="s">
        <v>160</v>
      </c>
      <c r="T685" s="57" t="s">
        <v>160</v>
      </c>
      <c r="U685" s="57" t="s">
        <v>160</v>
      </c>
      <c r="V685" s="57" t="s">
        <v>160</v>
      </c>
      <c r="W685" s="57" t="s">
        <v>160</v>
      </c>
      <c r="X685" s="57" t="s">
        <v>160</v>
      </c>
      <c r="Y685" s="57" t="s">
        <v>160</v>
      </c>
      <c r="Z685" s="57" t="s">
        <v>160</v>
      </c>
      <c r="AA685" s="57" t="s">
        <v>160</v>
      </c>
      <c r="AB685" s="57" t="s">
        <v>160</v>
      </c>
      <c r="AC685" s="57" t="s">
        <v>160</v>
      </c>
      <c r="AD685" s="57" t="s">
        <v>160</v>
      </c>
      <c r="AE685" s="57" t="s">
        <v>160</v>
      </c>
      <c r="AF685" s="57" t="s">
        <v>160</v>
      </c>
      <c r="AG685" s="57" t="s">
        <v>160</v>
      </c>
      <c r="AH685" s="57" t="s">
        <v>160</v>
      </c>
      <c r="AI685" s="57" t="s">
        <v>160</v>
      </c>
      <c r="AJ685" s="57" t="s">
        <v>160</v>
      </c>
      <c r="AK685" s="57" t="s">
        <v>160</v>
      </c>
      <c r="AL685" s="57" t="s">
        <v>160</v>
      </c>
      <c r="AM685" s="57" t="s">
        <v>160</v>
      </c>
      <c r="AN685" s="57" t="s">
        <v>160</v>
      </c>
      <c r="AO685" s="57" t="s">
        <v>160</v>
      </c>
      <c r="AP685" s="57" t="s">
        <v>160</v>
      </c>
      <c r="AQ685" s="57" t="s">
        <v>160</v>
      </c>
      <c r="AR685" s="57" t="s">
        <v>160</v>
      </c>
      <c r="AS685" s="57" t="s">
        <v>160</v>
      </c>
      <c r="AT685" s="57" t="s">
        <v>160</v>
      </c>
      <c r="AU685" s="57" t="s">
        <v>160</v>
      </c>
      <c r="AV685" s="57" t="s">
        <v>160</v>
      </c>
      <c r="AW685" s="57" t="s">
        <v>160</v>
      </c>
      <c r="AX685" s="57" t="s">
        <v>160</v>
      </c>
      <c r="AY685" s="57" t="s">
        <v>160</v>
      </c>
      <c r="AZ685" s="57" t="s">
        <v>160</v>
      </c>
      <c r="BA685" s="57" t="s">
        <v>160</v>
      </c>
      <c r="BB685" s="57" t="s">
        <v>160</v>
      </c>
      <c r="BC685" s="57" t="s">
        <v>160</v>
      </c>
      <c r="BD685" s="57" t="s">
        <v>160</v>
      </c>
      <c r="BE685" s="57" t="s">
        <v>160</v>
      </c>
      <c r="BF685" s="57" t="s">
        <v>160</v>
      </c>
      <c r="BG685" s="57" t="s">
        <v>160</v>
      </c>
      <c r="BH685" s="57" t="s">
        <v>160</v>
      </c>
      <c r="BI685" s="57" t="s">
        <v>160</v>
      </c>
      <c r="BJ685" s="57" t="s">
        <v>160</v>
      </c>
      <c r="BK685" s="57" t="s">
        <v>160</v>
      </c>
      <c r="BL685" s="57" t="s">
        <v>160</v>
      </c>
      <c r="BM685" s="57" t="s">
        <v>160</v>
      </c>
    </row>
    <row r="686" spans="2:65" x14ac:dyDescent="0.25">
      <c r="B686" t="str">
        <f>+B671</f>
        <v>FABBRICATI</v>
      </c>
      <c r="C686" s="58">
        <f>+C671</f>
        <v>0.25</v>
      </c>
      <c r="F686" s="27"/>
      <c r="G686" s="27"/>
      <c r="H686" s="27"/>
      <c r="I686" s="27"/>
      <c r="J686" s="27"/>
      <c r="K686" s="27"/>
      <c r="L686" s="27"/>
      <c r="M686" s="27"/>
      <c r="N686" s="27"/>
      <c r="O686" s="27"/>
      <c r="P686" s="27"/>
      <c r="Q686" s="27"/>
      <c r="R686" s="27"/>
      <c r="S686" s="27"/>
      <c r="T686" s="27"/>
      <c r="U686" s="27"/>
      <c r="V686" s="27"/>
      <c r="W686" s="27"/>
      <c r="X686" s="27"/>
      <c r="Y686" s="27"/>
      <c r="Z686" s="27"/>
      <c r="AA686" s="27"/>
      <c r="AB686" s="27"/>
      <c r="AC686" s="27"/>
      <c r="AD686" s="27"/>
      <c r="AE686" s="27"/>
      <c r="AF686" s="27"/>
      <c r="AG686" s="27"/>
      <c r="AH686" s="27"/>
      <c r="AI686" s="27"/>
      <c r="AJ686" s="27"/>
      <c r="AK686" s="27"/>
      <c r="AL686" s="27"/>
      <c r="AM686" s="27"/>
      <c r="AN686" s="27"/>
      <c r="AO686" s="27"/>
      <c r="AP686" s="27"/>
      <c r="AQ686" s="27"/>
      <c r="AR686" s="27"/>
      <c r="AS686" s="27"/>
      <c r="AT686" s="27"/>
      <c r="AU686" s="27"/>
      <c r="AV686" s="27"/>
      <c r="AW686" s="27">
        <f>+IF(AV693=$AW$5,0,1)*(SUM($AW$5)*$C686)/12</f>
        <v>0</v>
      </c>
      <c r="AX686" s="27">
        <f t="shared" ref="AX686:BM686" si="493">+IF(AW693=$AW$5,0,1)*(SUM($AW$5)*$C686)/12</f>
        <v>0</v>
      </c>
      <c r="AY686" s="27">
        <f t="shared" si="493"/>
        <v>0</v>
      </c>
      <c r="AZ686" s="27">
        <f t="shared" si="493"/>
        <v>0</v>
      </c>
      <c r="BA686" s="27">
        <f t="shared" si="493"/>
        <v>0</v>
      </c>
      <c r="BB686" s="27">
        <f t="shared" si="493"/>
        <v>0</v>
      </c>
      <c r="BC686" s="27">
        <f t="shared" si="493"/>
        <v>0</v>
      </c>
      <c r="BD686" s="27">
        <f t="shared" si="493"/>
        <v>0</v>
      </c>
      <c r="BE686" s="27">
        <f t="shared" si="493"/>
        <v>0</v>
      </c>
      <c r="BF686" s="27">
        <f t="shared" si="493"/>
        <v>0</v>
      </c>
      <c r="BG686" s="27">
        <f t="shared" si="493"/>
        <v>0</v>
      </c>
      <c r="BH686" s="27">
        <f t="shared" si="493"/>
        <v>0</v>
      </c>
      <c r="BI686" s="27">
        <f t="shared" si="493"/>
        <v>0</v>
      </c>
      <c r="BJ686" s="27">
        <f t="shared" si="493"/>
        <v>0</v>
      </c>
      <c r="BK686" s="27">
        <f t="shared" si="493"/>
        <v>0</v>
      </c>
      <c r="BL686" s="27">
        <f t="shared" si="493"/>
        <v>0</v>
      </c>
      <c r="BM686" s="27">
        <f t="shared" si="493"/>
        <v>0</v>
      </c>
    </row>
    <row r="687" spans="2:65" x14ac:dyDescent="0.25">
      <c r="B687" t="str">
        <f t="shared" ref="B687:C691" si="494">+B672</f>
        <v>IMPIANTI E MACCHINARI</v>
      </c>
      <c r="C687" s="58">
        <f t="shared" si="494"/>
        <v>0.1</v>
      </c>
      <c r="F687" s="27"/>
      <c r="G687" s="27"/>
      <c r="H687" s="27"/>
      <c r="I687" s="27"/>
      <c r="J687" s="27"/>
      <c r="K687" s="27"/>
      <c r="L687" s="27"/>
      <c r="M687" s="27"/>
      <c r="N687" s="27"/>
      <c r="O687" s="27"/>
      <c r="P687" s="27"/>
      <c r="Q687" s="27"/>
      <c r="R687" s="27"/>
      <c r="S687" s="27"/>
      <c r="T687" s="27"/>
      <c r="U687" s="27"/>
      <c r="V687" s="27"/>
      <c r="W687" s="27"/>
      <c r="X687" s="27"/>
      <c r="Y687" s="27"/>
      <c r="Z687" s="27"/>
      <c r="AA687" s="27"/>
      <c r="AB687" s="27"/>
      <c r="AC687" s="27"/>
      <c r="AD687" s="27"/>
      <c r="AE687" s="27"/>
      <c r="AF687" s="27"/>
      <c r="AG687" s="27"/>
      <c r="AH687" s="27"/>
      <c r="AI687" s="27"/>
      <c r="AJ687" s="27"/>
      <c r="AK687" s="27"/>
      <c r="AL687" s="27"/>
      <c r="AM687" s="27"/>
      <c r="AN687" s="27"/>
      <c r="AO687" s="27"/>
      <c r="AP687" s="27"/>
      <c r="AQ687" s="27"/>
      <c r="AR687" s="27"/>
      <c r="AS687" s="27"/>
      <c r="AT687" s="27"/>
      <c r="AU687" s="27"/>
      <c r="AV687" s="27"/>
      <c r="AW687" s="27">
        <f>+IF(AV694=$AW$6,0,1)*(SUM($AW$6)*$C687)/12</f>
        <v>0</v>
      </c>
      <c r="AX687" s="27">
        <f t="shared" ref="AX687:BM687" si="495">+IF(AW694=$AW$6,0,1)*(SUM($AW$6)*$C687)/12</f>
        <v>0</v>
      </c>
      <c r="AY687" s="27">
        <f t="shared" si="495"/>
        <v>0</v>
      </c>
      <c r="AZ687" s="27">
        <f t="shared" si="495"/>
        <v>0</v>
      </c>
      <c r="BA687" s="27">
        <f t="shared" si="495"/>
        <v>0</v>
      </c>
      <c r="BB687" s="27">
        <f t="shared" si="495"/>
        <v>0</v>
      </c>
      <c r="BC687" s="27">
        <f t="shared" si="495"/>
        <v>0</v>
      </c>
      <c r="BD687" s="27">
        <f t="shared" si="495"/>
        <v>0</v>
      </c>
      <c r="BE687" s="27">
        <f t="shared" si="495"/>
        <v>0</v>
      </c>
      <c r="BF687" s="27">
        <f t="shared" si="495"/>
        <v>0</v>
      </c>
      <c r="BG687" s="27">
        <f t="shared" si="495"/>
        <v>0</v>
      </c>
      <c r="BH687" s="27">
        <f t="shared" si="495"/>
        <v>0</v>
      </c>
      <c r="BI687" s="27">
        <f t="shared" si="495"/>
        <v>0</v>
      </c>
      <c r="BJ687" s="27">
        <f t="shared" si="495"/>
        <v>0</v>
      </c>
      <c r="BK687" s="27">
        <f t="shared" si="495"/>
        <v>0</v>
      </c>
      <c r="BL687" s="27">
        <f t="shared" si="495"/>
        <v>0</v>
      </c>
      <c r="BM687" s="27">
        <f t="shared" si="495"/>
        <v>0</v>
      </c>
    </row>
    <row r="688" spans="2:65" x14ac:dyDescent="0.25">
      <c r="B688" t="str">
        <f t="shared" si="494"/>
        <v>ATTREZZATURE IND.LI E COMM.LI</v>
      </c>
      <c r="C688" s="58">
        <f t="shared" si="494"/>
        <v>0.2</v>
      </c>
      <c r="F688" s="27"/>
      <c r="G688" s="27"/>
      <c r="H688" s="27"/>
      <c r="I688" s="27"/>
      <c r="J688" s="27"/>
      <c r="K688" s="27"/>
      <c r="L688" s="27"/>
      <c r="M688" s="27"/>
      <c r="N688" s="27"/>
      <c r="O688" s="27"/>
      <c r="P688" s="27"/>
      <c r="Q688" s="27"/>
      <c r="R688" s="27"/>
      <c r="S688" s="27"/>
      <c r="T688" s="27"/>
      <c r="U688" s="27"/>
      <c r="V688" s="27"/>
      <c r="W688" s="27"/>
      <c r="X688" s="27"/>
      <c r="Y688" s="27"/>
      <c r="Z688" s="27"/>
      <c r="AA688" s="27"/>
      <c r="AB688" s="27"/>
      <c r="AC688" s="27"/>
      <c r="AD688" s="27"/>
      <c r="AE688" s="27"/>
      <c r="AF688" s="27"/>
      <c r="AG688" s="27"/>
      <c r="AH688" s="27"/>
      <c r="AI688" s="27"/>
      <c r="AJ688" s="27"/>
      <c r="AK688" s="27"/>
      <c r="AL688" s="27"/>
      <c r="AM688" s="27"/>
      <c r="AN688" s="27"/>
      <c r="AO688" s="27"/>
      <c r="AP688" s="27"/>
      <c r="AQ688" s="27"/>
      <c r="AR688" s="27"/>
      <c r="AS688" s="27"/>
      <c r="AT688" s="27"/>
      <c r="AU688" s="27"/>
      <c r="AV688" s="27"/>
      <c r="AW688" s="27">
        <f>+IF(AV695=$AW$7,0,1)*(SUM($AW$7)*$C688)/12</f>
        <v>0</v>
      </c>
      <c r="AX688" s="27">
        <f t="shared" ref="AX688:BM688" si="496">+IF(AW695=$AW$7,0,1)*(SUM($AW$7)*$C688)/12</f>
        <v>0</v>
      </c>
      <c r="AY688" s="27">
        <f t="shared" si="496"/>
        <v>0</v>
      </c>
      <c r="AZ688" s="27">
        <f t="shared" si="496"/>
        <v>0</v>
      </c>
      <c r="BA688" s="27">
        <f t="shared" si="496"/>
        <v>0</v>
      </c>
      <c r="BB688" s="27">
        <f t="shared" si="496"/>
        <v>0</v>
      </c>
      <c r="BC688" s="27">
        <f t="shared" si="496"/>
        <v>0</v>
      </c>
      <c r="BD688" s="27">
        <f t="shared" si="496"/>
        <v>0</v>
      </c>
      <c r="BE688" s="27">
        <f t="shared" si="496"/>
        <v>0</v>
      </c>
      <c r="BF688" s="27">
        <f t="shared" si="496"/>
        <v>0</v>
      </c>
      <c r="BG688" s="27">
        <f t="shared" si="496"/>
        <v>0</v>
      </c>
      <c r="BH688" s="27">
        <f t="shared" si="496"/>
        <v>0</v>
      </c>
      <c r="BI688" s="27">
        <f t="shared" si="496"/>
        <v>0</v>
      </c>
      <c r="BJ688" s="27">
        <f t="shared" si="496"/>
        <v>0</v>
      </c>
      <c r="BK688" s="27">
        <f t="shared" si="496"/>
        <v>0</v>
      </c>
      <c r="BL688" s="27">
        <f t="shared" si="496"/>
        <v>0</v>
      </c>
      <c r="BM688" s="27">
        <f t="shared" si="496"/>
        <v>0</v>
      </c>
    </row>
    <row r="689" spans="2:65" x14ac:dyDescent="0.25">
      <c r="B689" t="str">
        <f t="shared" si="494"/>
        <v>COSTI D'IMPIANTO E AMPLIAMENTO</v>
      </c>
      <c r="C689" s="58">
        <f t="shared" si="494"/>
        <v>0.5</v>
      </c>
      <c r="F689" s="27"/>
      <c r="G689" s="27"/>
      <c r="H689" s="27"/>
      <c r="I689" s="27"/>
      <c r="J689" s="27"/>
      <c r="K689" s="27"/>
      <c r="L689" s="27"/>
      <c r="M689" s="27"/>
      <c r="N689" s="27"/>
      <c r="O689" s="27"/>
      <c r="P689" s="27"/>
      <c r="Q689" s="27"/>
      <c r="R689" s="27"/>
      <c r="S689" s="27"/>
      <c r="T689" s="27"/>
      <c r="U689" s="27"/>
      <c r="V689" s="27"/>
      <c r="W689" s="27"/>
      <c r="X689" s="27"/>
      <c r="Y689" s="27"/>
      <c r="Z689" s="27"/>
      <c r="AA689" s="27"/>
      <c r="AB689" s="27"/>
      <c r="AC689" s="27"/>
      <c r="AD689" s="27"/>
      <c r="AE689" s="27"/>
      <c r="AF689" s="27"/>
      <c r="AG689" s="27"/>
      <c r="AH689" s="27"/>
      <c r="AI689" s="27"/>
      <c r="AJ689" s="27"/>
      <c r="AK689" s="27"/>
      <c r="AL689" s="27"/>
      <c r="AM689" s="27"/>
      <c r="AN689" s="27"/>
      <c r="AO689" s="27"/>
      <c r="AP689" s="27"/>
      <c r="AQ689" s="27"/>
      <c r="AR689" s="27"/>
      <c r="AS689" s="27"/>
      <c r="AT689" s="27"/>
      <c r="AU689" s="27"/>
      <c r="AV689" s="27"/>
      <c r="AW689" s="27">
        <f>+IF(AV696=$AW$8,0,1)*(SUM($AW$8)*$C689)/12</f>
        <v>0</v>
      </c>
      <c r="AX689" s="27">
        <f t="shared" ref="AX689:BM689" si="497">+IF(AW696=$AW$8,0,1)*(SUM($AW$8)*$C689)/12</f>
        <v>0</v>
      </c>
      <c r="AY689" s="27">
        <f t="shared" si="497"/>
        <v>0</v>
      </c>
      <c r="AZ689" s="27">
        <f t="shared" si="497"/>
        <v>0</v>
      </c>
      <c r="BA689" s="27">
        <f t="shared" si="497"/>
        <v>0</v>
      </c>
      <c r="BB689" s="27">
        <f t="shared" si="497"/>
        <v>0</v>
      </c>
      <c r="BC689" s="27">
        <f t="shared" si="497"/>
        <v>0</v>
      </c>
      <c r="BD689" s="27">
        <f t="shared" si="497"/>
        <v>0</v>
      </c>
      <c r="BE689" s="27">
        <f t="shared" si="497"/>
        <v>0</v>
      </c>
      <c r="BF689" s="27">
        <f t="shared" si="497"/>
        <v>0</v>
      </c>
      <c r="BG689" s="27">
        <f t="shared" si="497"/>
        <v>0</v>
      </c>
      <c r="BH689" s="27">
        <f t="shared" si="497"/>
        <v>0</v>
      </c>
      <c r="BI689" s="27">
        <f t="shared" si="497"/>
        <v>0</v>
      </c>
      <c r="BJ689" s="27">
        <f t="shared" si="497"/>
        <v>0</v>
      </c>
      <c r="BK689" s="27">
        <f t="shared" si="497"/>
        <v>0</v>
      </c>
      <c r="BL689" s="27">
        <f t="shared" si="497"/>
        <v>0</v>
      </c>
      <c r="BM689" s="27">
        <f t="shared" si="497"/>
        <v>0</v>
      </c>
    </row>
    <row r="690" spans="2:65" x14ac:dyDescent="0.25">
      <c r="B690" t="str">
        <f t="shared" si="494"/>
        <v>FEE D'INGRESSO</v>
      </c>
      <c r="C690" s="58">
        <f t="shared" si="494"/>
        <v>0.2</v>
      </c>
      <c r="F690" s="27"/>
      <c r="G690" s="27"/>
      <c r="H690" s="27"/>
      <c r="I690" s="27"/>
      <c r="J690" s="27"/>
      <c r="K690" s="27"/>
      <c r="L690" s="27"/>
      <c r="M690" s="27"/>
      <c r="N690" s="27"/>
      <c r="O690" s="27"/>
      <c r="P690" s="27"/>
      <c r="Q690" s="27"/>
      <c r="R690" s="27"/>
      <c r="S690" s="27"/>
      <c r="T690" s="27"/>
      <c r="U690" s="27"/>
      <c r="V690" s="27"/>
      <c r="W690" s="27"/>
      <c r="X690" s="27"/>
      <c r="Y690" s="27"/>
      <c r="Z690" s="27"/>
      <c r="AA690" s="27"/>
      <c r="AB690" s="27"/>
      <c r="AC690" s="27"/>
      <c r="AD690" s="27"/>
      <c r="AE690" s="27"/>
      <c r="AF690" s="27"/>
      <c r="AG690" s="27"/>
      <c r="AH690" s="27"/>
      <c r="AI690" s="27"/>
      <c r="AJ690" s="27"/>
      <c r="AK690" s="27"/>
      <c r="AL690" s="27"/>
      <c r="AM690" s="27"/>
      <c r="AN690" s="27"/>
      <c r="AO690" s="27"/>
      <c r="AP690" s="27"/>
      <c r="AQ690" s="27"/>
      <c r="AR690" s="27"/>
      <c r="AS690" s="27"/>
      <c r="AT690" s="27"/>
      <c r="AU690" s="27"/>
      <c r="AV690" s="27"/>
      <c r="AW690" s="27">
        <f>+IF(AV697=$AW$9,0,1)*(SUM($AW$9)*$C690)/12</f>
        <v>0</v>
      </c>
      <c r="AX690" s="27">
        <f t="shared" ref="AX690:BM690" si="498">+IF(AW697=$AW$9,0,1)*(SUM($AW$9)*$C690)/12</f>
        <v>0</v>
      </c>
      <c r="AY690" s="27">
        <f t="shared" si="498"/>
        <v>0</v>
      </c>
      <c r="AZ690" s="27">
        <f t="shared" si="498"/>
        <v>0</v>
      </c>
      <c r="BA690" s="27">
        <f t="shared" si="498"/>
        <v>0</v>
      </c>
      <c r="BB690" s="27">
        <f t="shared" si="498"/>
        <v>0</v>
      </c>
      <c r="BC690" s="27">
        <f t="shared" si="498"/>
        <v>0</v>
      </c>
      <c r="BD690" s="27">
        <f t="shared" si="498"/>
        <v>0</v>
      </c>
      <c r="BE690" s="27">
        <f t="shared" si="498"/>
        <v>0</v>
      </c>
      <c r="BF690" s="27">
        <f t="shared" si="498"/>
        <v>0</v>
      </c>
      <c r="BG690" s="27">
        <f t="shared" si="498"/>
        <v>0</v>
      </c>
      <c r="BH690" s="27">
        <f t="shared" si="498"/>
        <v>0</v>
      </c>
      <c r="BI690" s="27">
        <f t="shared" si="498"/>
        <v>0</v>
      </c>
      <c r="BJ690" s="27">
        <f t="shared" si="498"/>
        <v>0</v>
      </c>
      <c r="BK690" s="27">
        <f t="shared" si="498"/>
        <v>0</v>
      </c>
      <c r="BL690" s="27">
        <f t="shared" si="498"/>
        <v>0</v>
      </c>
      <c r="BM690" s="27">
        <f t="shared" si="498"/>
        <v>0</v>
      </c>
    </row>
    <row r="691" spans="2:65" x14ac:dyDescent="0.25">
      <c r="B691" t="str">
        <f t="shared" si="494"/>
        <v>ALTRE IMM.NI IMMATERIALI</v>
      </c>
      <c r="C691" s="58">
        <f t="shared" si="494"/>
        <v>0.25</v>
      </c>
      <c r="F691" s="27"/>
      <c r="G691" s="27"/>
      <c r="H691" s="27"/>
      <c r="I691" s="27"/>
      <c r="J691" s="27"/>
      <c r="K691" s="27"/>
      <c r="L691" s="27"/>
      <c r="M691" s="27"/>
      <c r="N691" s="27"/>
      <c r="O691" s="27"/>
      <c r="P691" s="27"/>
      <c r="Q691" s="27"/>
      <c r="R691" s="27"/>
      <c r="S691" s="27"/>
      <c r="T691" s="27"/>
      <c r="U691" s="27"/>
      <c r="V691" s="27"/>
      <c r="W691" s="27"/>
      <c r="X691" s="27"/>
      <c r="Y691" s="27"/>
      <c r="Z691" s="27"/>
      <c r="AA691" s="27"/>
      <c r="AB691" s="27"/>
      <c r="AC691" s="27"/>
      <c r="AD691" s="27"/>
      <c r="AE691" s="27"/>
      <c r="AF691" s="27"/>
      <c r="AG691" s="27"/>
      <c r="AH691" s="27"/>
      <c r="AI691" s="27"/>
      <c r="AJ691" s="27"/>
      <c r="AK691" s="27"/>
      <c r="AL691" s="27"/>
      <c r="AM691" s="27"/>
      <c r="AN691" s="27"/>
      <c r="AO691" s="27"/>
      <c r="AP691" s="27"/>
      <c r="AQ691" s="27"/>
      <c r="AR691" s="27"/>
      <c r="AS691" s="27"/>
      <c r="AT691" s="27"/>
      <c r="AU691" s="27"/>
      <c r="AV691" s="27"/>
      <c r="AW691" s="27">
        <f>+IF(AV698=$AW$10,0,1)*(SUM($AW$10)*$C691)/12</f>
        <v>0</v>
      </c>
      <c r="AX691" s="27">
        <f t="shared" ref="AX691:BM691" si="499">+IF(AW698=$AW$10,0,1)*(SUM($AW$10)*$C691)/12</f>
        <v>0</v>
      </c>
      <c r="AY691" s="27">
        <f t="shared" si="499"/>
        <v>0</v>
      </c>
      <c r="AZ691" s="27">
        <f t="shared" si="499"/>
        <v>0</v>
      </c>
      <c r="BA691" s="27">
        <f t="shared" si="499"/>
        <v>0</v>
      </c>
      <c r="BB691" s="27">
        <f t="shared" si="499"/>
        <v>0</v>
      </c>
      <c r="BC691" s="27">
        <f t="shared" si="499"/>
        <v>0</v>
      </c>
      <c r="BD691" s="27">
        <f t="shared" si="499"/>
        <v>0</v>
      </c>
      <c r="BE691" s="27">
        <f t="shared" si="499"/>
        <v>0</v>
      </c>
      <c r="BF691" s="27">
        <f t="shared" si="499"/>
        <v>0</v>
      </c>
      <c r="BG691" s="27">
        <f t="shared" si="499"/>
        <v>0</v>
      </c>
      <c r="BH691" s="27">
        <f t="shared" si="499"/>
        <v>0</v>
      </c>
      <c r="BI691" s="27">
        <f t="shared" si="499"/>
        <v>0</v>
      </c>
      <c r="BJ691" s="27">
        <f t="shared" si="499"/>
        <v>0</v>
      </c>
      <c r="BK691" s="27">
        <f t="shared" si="499"/>
        <v>0</v>
      </c>
      <c r="BL691" s="27">
        <f t="shared" si="499"/>
        <v>0</v>
      </c>
      <c r="BM691" s="27">
        <f t="shared" si="499"/>
        <v>0</v>
      </c>
    </row>
    <row r="692" spans="2:65" ht="30" x14ac:dyDescent="0.25">
      <c r="C692" s="57"/>
      <c r="F692" s="57" t="s">
        <v>161</v>
      </c>
      <c r="G692" s="57" t="s">
        <v>161</v>
      </c>
      <c r="H692" s="57" t="s">
        <v>161</v>
      </c>
      <c r="I692" s="57" t="s">
        <v>161</v>
      </c>
      <c r="J692" s="57" t="s">
        <v>161</v>
      </c>
      <c r="K692" s="57" t="s">
        <v>161</v>
      </c>
      <c r="L692" s="57" t="s">
        <v>161</v>
      </c>
      <c r="M692" s="57" t="s">
        <v>161</v>
      </c>
      <c r="N692" s="57" t="s">
        <v>161</v>
      </c>
      <c r="O692" s="57" t="s">
        <v>161</v>
      </c>
      <c r="P692" s="57" t="s">
        <v>161</v>
      </c>
      <c r="Q692" s="57" t="s">
        <v>161</v>
      </c>
      <c r="R692" s="57" t="s">
        <v>161</v>
      </c>
      <c r="S692" s="57" t="s">
        <v>161</v>
      </c>
      <c r="T692" s="57" t="s">
        <v>161</v>
      </c>
      <c r="U692" s="57" t="s">
        <v>161</v>
      </c>
      <c r="V692" s="57" t="s">
        <v>161</v>
      </c>
      <c r="W692" s="57" t="s">
        <v>161</v>
      </c>
      <c r="X692" s="57" t="s">
        <v>161</v>
      </c>
      <c r="Y692" s="57" t="s">
        <v>161</v>
      </c>
      <c r="Z692" s="57" t="s">
        <v>161</v>
      </c>
      <c r="AA692" s="57" t="s">
        <v>161</v>
      </c>
      <c r="AB692" s="57" t="s">
        <v>161</v>
      </c>
      <c r="AC692" s="57" t="s">
        <v>161</v>
      </c>
      <c r="AD692" s="57" t="s">
        <v>161</v>
      </c>
      <c r="AE692" s="57" t="s">
        <v>161</v>
      </c>
      <c r="AF692" s="57" t="s">
        <v>161</v>
      </c>
      <c r="AG692" s="57" t="s">
        <v>161</v>
      </c>
      <c r="AH692" s="57" t="s">
        <v>161</v>
      </c>
      <c r="AI692" s="57" t="s">
        <v>161</v>
      </c>
      <c r="AJ692" s="57" t="s">
        <v>161</v>
      </c>
      <c r="AK692" s="57" t="s">
        <v>161</v>
      </c>
      <c r="AL692" s="57" t="s">
        <v>161</v>
      </c>
      <c r="AM692" s="57" t="s">
        <v>161</v>
      </c>
      <c r="AN692" s="57" t="s">
        <v>161</v>
      </c>
      <c r="AO692" s="57" t="s">
        <v>161</v>
      </c>
      <c r="AP692" s="57" t="s">
        <v>161</v>
      </c>
      <c r="AQ692" s="57" t="s">
        <v>161</v>
      </c>
      <c r="AR692" s="57" t="s">
        <v>161</v>
      </c>
      <c r="AS692" s="57" t="s">
        <v>161</v>
      </c>
      <c r="AT692" s="57" t="s">
        <v>161</v>
      </c>
      <c r="AU692" s="57" t="s">
        <v>161</v>
      </c>
      <c r="AV692" s="57" t="s">
        <v>161</v>
      </c>
      <c r="AW692" s="57" t="s">
        <v>161</v>
      </c>
      <c r="AX692" s="57" t="s">
        <v>161</v>
      </c>
      <c r="AY692" s="57" t="s">
        <v>161</v>
      </c>
      <c r="AZ692" s="57" t="s">
        <v>161</v>
      </c>
      <c r="BA692" s="57" t="s">
        <v>161</v>
      </c>
      <c r="BB692" s="57" t="s">
        <v>161</v>
      </c>
      <c r="BC692" s="57" t="s">
        <v>161</v>
      </c>
      <c r="BD692" s="57" t="s">
        <v>161</v>
      </c>
      <c r="BE692" s="57" t="s">
        <v>161</v>
      </c>
      <c r="BF692" s="57" t="s">
        <v>161</v>
      </c>
      <c r="BG692" s="57" t="s">
        <v>161</v>
      </c>
      <c r="BH692" s="57" t="s">
        <v>161</v>
      </c>
      <c r="BI692" s="57" t="s">
        <v>161</v>
      </c>
      <c r="BJ692" s="57" t="s">
        <v>161</v>
      </c>
      <c r="BK692" s="57" t="s">
        <v>161</v>
      </c>
      <c r="BL692" s="57" t="s">
        <v>161</v>
      </c>
      <c r="BM692" s="57" t="s">
        <v>161</v>
      </c>
    </row>
    <row r="693" spans="2:65" x14ac:dyDescent="0.25">
      <c r="B693" t="str">
        <f>+B686</f>
        <v>FABBRICATI</v>
      </c>
      <c r="C693" s="58"/>
      <c r="F693" s="27"/>
      <c r="G693" s="27"/>
      <c r="H693" s="27"/>
      <c r="I693" s="27"/>
      <c r="J693" s="27"/>
      <c r="K693" s="27"/>
      <c r="L693" s="27"/>
      <c r="M693" s="27"/>
      <c r="N693" s="27"/>
      <c r="O693" s="27"/>
      <c r="P693" s="27"/>
      <c r="Q693" s="27"/>
      <c r="R693" s="27"/>
      <c r="S693" s="27"/>
      <c r="T693" s="27"/>
      <c r="U693" s="27"/>
      <c r="V693" s="27"/>
      <c r="W693" s="27"/>
      <c r="X693" s="27"/>
      <c r="Y693" s="27"/>
      <c r="Z693" s="27"/>
      <c r="AA693" s="27"/>
      <c r="AB693" s="27"/>
      <c r="AC693" s="27"/>
      <c r="AD693" s="27"/>
      <c r="AE693" s="27"/>
      <c r="AF693" s="27"/>
      <c r="AG693" s="27"/>
      <c r="AH693" s="27"/>
      <c r="AI693" s="27"/>
      <c r="AJ693" s="27"/>
      <c r="AK693" s="27"/>
      <c r="AL693" s="27"/>
      <c r="AM693" s="27"/>
      <c r="AN693" s="27"/>
      <c r="AO693" s="27"/>
      <c r="AP693" s="27"/>
      <c r="AQ693" s="27"/>
      <c r="AR693" s="27"/>
      <c r="AS693" s="27"/>
      <c r="AT693" s="27"/>
      <c r="AU693" s="27"/>
      <c r="AV693" s="27"/>
      <c r="AW693" s="27">
        <f t="shared" ref="AW693:BM698" si="500">+AV693+AW686</f>
        <v>0</v>
      </c>
      <c r="AX693" s="27">
        <f t="shared" si="500"/>
        <v>0</v>
      </c>
      <c r="AY693" s="27">
        <f t="shared" si="500"/>
        <v>0</v>
      </c>
      <c r="AZ693" s="27">
        <f t="shared" si="500"/>
        <v>0</v>
      </c>
      <c r="BA693" s="27">
        <f t="shared" si="500"/>
        <v>0</v>
      </c>
      <c r="BB693" s="27">
        <f t="shared" si="500"/>
        <v>0</v>
      </c>
      <c r="BC693" s="27">
        <f t="shared" si="500"/>
        <v>0</v>
      </c>
      <c r="BD693" s="27">
        <f t="shared" si="500"/>
        <v>0</v>
      </c>
      <c r="BE693" s="27">
        <f t="shared" si="500"/>
        <v>0</v>
      </c>
      <c r="BF693" s="27">
        <f t="shared" si="500"/>
        <v>0</v>
      </c>
      <c r="BG693" s="27">
        <f t="shared" si="500"/>
        <v>0</v>
      </c>
      <c r="BH693" s="27">
        <f t="shared" si="500"/>
        <v>0</v>
      </c>
      <c r="BI693" s="27">
        <f t="shared" si="500"/>
        <v>0</v>
      </c>
      <c r="BJ693" s="27">
        <f t="shared" si="500"/>
        <v>0</v>
      </c>
      <c r="BK693" s="27">
        <f t="shared" si="500"/>
        <v>0</v>
      </c>
      <c r="BL693" s="27">
        <f t="shared" si="500"/>
        <v>0</v>
      </c>
      <c r="BM693" s="27">
        <f t="shared" si="500"/>
        <v>0</v>
      </c>
    </row>
    <row r="694" spans="2:65" x14ac:dyDescent="0.25">
      <c r="B694" t="str">
        <f t="shared" ref="B694:B697" si="501">+B687</f>
        <v>IMPIANTI E MACCHINARI</v>
      </c>
      <c r="C694" s="58"/>
      <c r="F694" s="27"/>
      <c r="G694" s="27"/>
      <c r="H694" s="27"/>
      <c r="I694" s="27"/>
      <c r="J694" s="27"/>
      <c r="K694" s="27"/>
      <c r="L694" s="27"/>
      <c r="M694" s="27"/>
      <c r="N694" s="27"/>
      <c r="O694" s="27"/>
      <c r="P694" s="27"/>
      <c r="Q694" s="27"/>
      <c r="R694" s="27"/>
      <c r="S694" s="27"/>
      <c r="T694" s="27"/>
      <c r="U694" s="27"/>
      <c r="V694" s="27"/>
      <c r="W694" s="27"/>
      <c r="X694" s="27"/>
      <c r="Y694" s="27"/>
      <c r="Z694" s="27"/>
      <c r="AA694" s="27"/>
      <c r="AB694" s="27"/>
      <c r="AC694" s="27"/>
      <c r="AD694" s="27"/>
      <c r="AE694" s="27"/>
      <c r="AF694" s="27"/>
      <c r="AG694" s="27"/>
      <c r="AH694" s="27"/>
      <c r="AI694" s="27"/>
      <c r="AJ694" s="27"/>
      <c r="AK694" s="27"/>
      <c r="AL694" s="27"/>
      <c r="AM694" s="27"/>
      <c r="AN694" s="27"/>
      <c r="AO694" s="27"/>
      <c r="AP694" s="27"/>
      <c r="AQ694" s="27"/>
      <c r="AR694" s="27"/>
      <c r="AS694" s="27"/>
      <c r="AT694" s="27"/>
      <c r="AU694" s="27"/>
      <c r="AV694" s="27"/>
      <c r="AW694" s="27">
        <f t="shared" si="500"/>
        <v>0</v>
      </c>
      <c r="AX694" s="27">
        <f t="shared" si="500"/>
        <v>0</v>
      </c>
      <c r="AY694" s="27">
        <f t="shared" si="500"/>
        <v>0</v>
      </c>
      <c r="AZ694" s="27">
        <f t="shared" si="500"/>
        <v>0</v>
      </c>
      <c r="BA694" s="27">
        <f t="shared" si="500"/>
        <v>0</v>
      </c>
      <c r="BB694" s="27">
        <f t="shared" si="500"/>
        <v>0</v>
      </c>
      <c r="BC694" s="27">
        <f t="shared" si="500"/>
        <v>0</v>
      </c>
      <c r="BD694" s="27">
        <f t="shared" si="500"/>
        <v>0</v>
      </c>
      <c r="BE694" s="27">
        <f t="shared" si="500"/>
        <v>0</v>
      </c>
      <c r="BF694" s="27">
        <f t="shared" si="500"/>
        <v>0</v>
      </c>
      <c r="BG694" s="27">
        <f t="shared" si="500"/>
        <v>0</v>
      </c>
      <c r="BH694" s="27">
        <f t="shared" si="500"/>
        <v>0</v>
      </c>
      <c r="BI694" s="27">
        <f t="shared" si="500"/>
        <v>0</v>
      </c>
      <c r="BJ694" s="27">
        <f t="shared" si="500"/>
        <v>0</v>
      </c>
      <c r="BK694" s="27">
        <f t="shared" si="500"/>
        <v>0</v>
      </c>
      <c r="BL694" s="27">
        <f t="shared" si="500"/>
        <v>0</v>
      </c>
      <c r="BM694" s="27">
        <f t="shared" si="500"/>
        <v>0</v>
      </c>
    </row>
    <row r="695" spans="2:65" x14ac:dyDescent="0.25">
      <c r="B695" t="str">
        <f t="shared" si="501"/>
        <v>ATTREZZATURE IND.LI E COMM.LI</v>
      </c>
      <c r="C695" s="58"/>
      <c r="F695" s="27"/>
      <c r="G695" s="27"/>
      <c r="H695" s="27"/>
      <c r="I695" s="27"/>
      <c r="J695" s="27"/>
      <c r="K695" s="27"/>
      <c r="L695" s="27"/>
      <c r="M695" s="27"/>
      <c r="N695" s="27"/>
      <c r="O695" s="27"/>
      <c r="P695" s="27"/>
      <c r="Q695" s="27"/>
      <c r="R695" s="27"/>
      <c r="S695" s="27"/>
      <c r="T695" s="27"/>
      <c r="U695" s="27"/>
      <c r="V695" s="27"/>
      <c r="W695" s="27"/>
      <c r="X695" s="27"/>
      <c r="Y695" s="27"/>
      <c r="Z695" s="27"/>
      <c r="AA695" s="27"/>
      <c r="AB695" s="27"/>
      <c r="AC695" s="27"/>
      <c r="AD695" s="27"/>
      <c r="AE695" s="27"/>
      <c r="AF695" s="27"/>
      <c r="AG695" s="27"/>
      <c r="AH695" s="27"/>
      <c r="AI695" s="27"/>
      <c r="AJ695" s="27"/>
      <c r="AK695" s="27"/>
      <c r="AL695" s="27"/>
      <c r="AM695" s="27"/>
      <c r="AN695" s="27"/>
      <c r="AO695" s="27"/>
      <c r="AP695" s="27"/>
      <c r="AQ695" s="27"/>
      <c r="AR695" s="27"/>
      <c r="AS695" s="27"/>
      <c r="AT695" s="27"/>
      <c r="AU695" s="27"/>
      <c r="AV695" s="27"/>
      <c r="AW695" s="27">
        <f t="shared" si="500"/>
        <v>0</v>
      </c>
      <c r="AX695" s="27">
        <f t="shared" si="500"/>
        <v>0</v>
      </c>
      <c r="AY695" s="27">
        <f t="shared" si="500"/>
        <v>0</v>
      </c>
      <c r="AZ695" s="27">
        <f t="shared" si="500"/>
        <v>0</v>
      </c>
      <c r="BA695" s="27">
        <f t="shared" si="500"/>
        <v>0</v>
      </c>
      <c r="BB695" s="27">
        <f t="shared" si="500"/>
        <v>0</v>
      </c>
      <c r="BC695" s="27">
        <f t="shared" si="500"/>
        <v>0</v>
      </c>
      <c r="BD695" s="27">
        <f t="shared" si="500"/>
        <v>0</v>
      </c>
      <c r="BE695" s="27">
        <f t="shared" si="500"/>
        <v>0</v>
      </c>
      <c r="BF695" s="27">
        <f t="shared" si="500"/>
        <v>0</v>
      </c>
      <c r="BG695" s="27">
        <f t="shared" si="500"/>
        <v>0</v>
      </c>
      <c r="BH695" s="27">
        <f t="shared" si="500"/>
        <v>0</v>
      </c>
      <c r="BI695" s="27">
        <f t="shared" si="500"/>
        <v>0</v>
      </c>
      <c r="BJ695" s="27">
        <f t="shared" si="500"/>
        <v>0</v>
      </c>
      <c r="BK695" s="27">
        <f t="shared" si="500"/>
        <v>0</v>
      </c>
      <c r="BL695" s="27">
        <f t="shared" si="500"/>
        <v>0</v>
      </c>
      <c r="BM695" s="27">
        <f t="shared" si="500"/>
        <v>0</v>
      </c>
    </row>
    <row r="696" spans="2:65" x14ac:dyDescent="0.25">
      <c r="B696" t="str">
        <f t="shared" si="501"/>
        <v>COSTI D'IMPIANTO E AMPLIAMENTO</v>
      </c>
      <c r="C696" s="58"/>
      <c r="F696" s="27"/>
      <c r="G696" s="27"/>
      <c r="H696" s="27"/>
      <c r="I696" s="27"/>
      <c r="J696" s="27"/>
      <c r="K696" s="27"/>
      <c r="L696" s="27"/>
      <c r="M696" s="27"/>
      <c r="N696" s="27"/>
      <c r="O696" s="27"/>
      <c r="P696" s="27"/>
      <c r="Q696" s="27"/>
      <c r="R696" s="27"/>
      <c r="S696" s="27"/>
      <c r="T696" s="27"/>
      <c r="U696" s="27"/>
      <c r="V696" s="27"/>
      <c r="W696" s="27"/>
      <c r="X696" s="27"/>
      <c r="Y696" s="27"/>
      <c r="Z696" s="27"/>
      <c r="AA696" s="27"/>
      <c r="AB696" s="27"/>
      <c r="AC696" s="27"/>
      <c r="AD696" s="27"/>
      <c r="AE696" s="27"/>
      <c r="AF696" s="27"/>
      <c r="AG696" s="27"/>
      <c r="AH696" s="27"/>
      <c r="AI696" s="27"/>
      <c r="AJ696" s="27"/>
      <c r="AK696" s="27"/>
      <c r="AL696" s="27"/>
      <c r="AM696" s="27"/>
      <c r="AN696" s="27"/>
      <c r="AO696" s="27"/>
      <c r="AP696" s="27"/>
      <c r="AQ696" s="27"/>
      <c r="AR696" s="27"/>
      <c r="AS696" s="27"/>
      <c r="AT696" s="27"/>
      <c r="AU696" s="27"/>
      <c r="AV696" s="27"/>
      <c r="AW696" s="27">
        <f t="shared" si="500"/>
        <v>0</v>
      </c>
      <c r="AX696" s="27">
        <f t="shared" si="500"/>
        <v>0</v>
      </c>
      <c r="AY696" s="27">
        <f t="shared" si="500"/>
        <v>0</v>
      </c>
      <c r="AZ696" s="27">
        <f t="shared" si="500"/>
        <v>0</v>
      </c>
      <c r="BA696" s="27">
        <f t="shared" si="500"/>
        <v>0</v>
      </c>
      <c r="BB696" s="27">
        <f t="shared" si="500"/>
        <v>0</v>
      </c>
      <c r="BC696" s="27">
        <f t="shared" si="500"/>
        <v>0</v>
      </c>
      <c r="BD696" s="27">
        <f t="shared" si="500"/>
        <v>0</v>
      </c>
      <c r="BE696" s="27">
        <f t="shared" si="500"/>
        <v>0</v>
      </c>
      <c r="BF696" s="27">
        <f t="shared" si="500"/>
        <v>0</v>
      </c>
      <c r="BG696" s="27">
        <f t="shared" si="500"/>
        <v>0</v>
      </c>
      <c r="BH696" s="27">
        <f t="shared" si="500"/>
        <v>0</v>
      </c>
      <c r="BI696" s="27">
        <f t="shared" si="500"/>
        <v>0</v>
      </c>
      <c r="BJ696" s="27">
        <f t="shared" si="500"/>
        <v>0</v>
      </c>
      <c r="BK696" s="27">
        <f t="shared" si="500"/>
        <v>0</v>
      </c>
      <c r="BL696" s="27">
        <f t="shared" si="500"/>
        <v>0</v>
      </c>
      <c r="BM696" s="27">
        <f t="shared" si="500"/>
        <v>0</v>
      </c>
    </row>
    <row r="697" spans="2:65" x14ac:dyDescent="0.25">
      <c r="B697" t="str">
        <f t="shared" si="501"/>
        <v>FEE D'INGRESSO</v>
      </c>
      <c r="C697" s="58"/>
      <c r="F697" s="27"/>
      <c r="G697" s="27"/>
      <c r="H697" s="27"/>
      <c r="I697" s="27"/>
      <c r="J697" s="27"/>
      <c r="K697" s="27"/>
      <c r="L697" s="27"/>
      <c r="M697" s="27"/>
      <c r="N697" s="27"/>
      <c r="O697" s="27"/>
      <c r="P697" s="27"/>
      <c r="Q697" s="27"/>
      <c r="R697" s="27"/>
      <c r="S697" s="27"/>
      <c r="T697" s="27"/>
      <c r="U697" s="27"/>
      <c r="V697" s="27"/>
      <c r="W697" s="27"/>
      <c r="X697" s="27"/>
      <c r="Y697" s="27"/>
      <c r="Z697" s="27"/>
      <c r="AA697" s="27"/>
      <c r="AB697" s="27"/>
      <c r="AC697" s="27"/>
      <c r="AD697" s="27"/>
      <c r="AE697" s="27"/>
      <c r="AF697" s="27"/>
      <c r="AG697" s="27"/>
      <c r="AH697" s="27"/>
      <c r="AI697" s="27"/>
      <c r="AJ697" s="27"/>
      <c r="AK697" s="27"/>
      <c r="AL697" s="27"/>
      <c r="AM697" s="27"/>
      <c r="AN697" s="27"/>
      <c r="AO697" s="27"/>
      <c r="AP697" s="27"/>
      <c r="AQ697" s="27"/>
      <c r="AR697" s="27"/>
      <c r="AS697" s="27"/>
      <c r="AT697" s="27"/>
      <c r="AU697" s="27"/>
      <c r="AV697" s="27"/>
      <c r="AW697" s="27">
        <f t="shared" si="500"/>
        <v>0</v>
      </c>
      <c r="AX697" s="27">
        <f t="shared" si="500"/>
        <v>0</v>
      </c>
      <c r="AY697" s="27">
        <f t="shared" si="500"/>
        <v>0</v>
      </c>
      <c r="AZ697" s="27">
        <f t="shared" si="500"/>
        <v>0</v>
      </c>
      <c r="BA697" s="27">
        <f t="shared" si="500"/>
        <v>0</v>
      </c>
      <c r="BB697" s="27">
        <f t="shared" si="500"/>
        <v>0</v>
      </c>
      <c r="BC697" s="27">
        <f t="shared" si="500"/>
        <v>0</v>
      </c>
      <c r="BD697" s="27">
        <f t="shared" si="500"/>
        <v>0</v>
      </c>
      <c r="BE697" s="27">
        <f t="shared" si="500"/>
        <v>0</v>
      </c>
      <c r="BF697" s="27">
        <f t="shared" si="500"/>
        <v>0</v>
      </c>
      <c r="BG697" s="27">
        <f t="shared" si="500"/>
        <v>0</v>
      </c>
      <c r="BH697" s="27">
        <f t="shared" si="500"/>
        <v>0</v>
      </c>
      <c r="BI697" s="27">
        <f t="shared" si="500"/>
        <v>0</v>
      </c>
      <c r="BJ697" s="27">
        <f t="shared" si="500"/>
        <v>0</v>
      </c>
      <c r="BK697" s="27">
        <f t="shared" si="500"/>
        <v>0</v>
      </c>
      <c r="BL697" s="27">
        <f t="shared" si="500"/>
        <v>0</v>
      </c>
      <c r="BM697" s="27">
        <f t="shared" si="500"/>
        <v>0</v>
      </c>
    </row>
    <row r="698" spans="2:65" x14ac:dyDescent="0.25">
      <c r="B698" t="str">
        <f>+B691</f>
        <v>ALTRE IMM.NI IMMATERIALI</v>
      </c>
      <c r="C698" s="58"/>
      <c r="F698" s="27"/>
      <c r="G698" s="27"/>
      <c r="H698" s="27"/>
      <c r="I698" s="27"/>
      <c r="J698" s="27"/>
      <c r="K698" s="27"/>
      <c r="L698" s="27"/>
      <c r="M698" s="27"/>
      <c r="N698" s="27"/>
      <c r="O698" s="27"/>
      <c r="P698" s="27"/>
      <c r="Q698" s="27"/>
      <c r="R698" s="27"/>
      <c r="S698" s="27"/>
      <c r="T698" s="27"/>
      <c r="U698" s="27"/>
      <c r="V698" s="27"/>
      <c r="W698" s="27"/>
      <c r="X698" s="27"/>
      <c r="Y698" s="27"/>
      <c r="Z698" s="27"/>
      <c r="AA698" s="27"/>
      <c r="AB698" s="27"/>
      <c r="AC698" s="27"/>
      <c r="AD698" s="27"/>
      <c r="AE698" s="27"/>
      <c r="AF698" s="27"/>
      <c r="AG698" s="27"/>
      <c r="AH698" s="27"/>
      <c r="AI698" s="27"/>
      <c r="AJ698" s="27"/>
      <c r="AK698" s="27"/>
      <c r="AL698" s="27"/>
      <c r="AM698" s="27"/>
      <c r="AN698" s="27"/>
      <c r="AO698" s="27"/>
      <c r="AP698" s="27"/>
      <c r="AQ698" s="27"/>
      <c r="AR698" s="27"/>
      <c r="AS698" s="27"/>
      <c r="AT698" s="27"/>
      <c r="AU698" s="27"/>
      <c r="AV698" s="27"/>
      <c r="AW698" s="27">
        <f t="shared" si="500"/>
        <v>0</v>
      </c>
      <c r="AX698" s="27">
        <f t="shared" si="500"/>
        <v>0</v>
      </c>
      <c r="AY698" s="27">
        <f t="shared" si="500"/>
        <v>0</v>
      </c>
      <c r="AZ698" s="27">
        <f t="shared" si="500"/>
        <v>0</v>
      </c>
      <c r="BA698" s="27">
        <f t="shared" si="500"/>
        <v>0</v>
      </c>
      <c r="BB698" s="27">
        <f t="shared" si="500"/>
        <v>0</v>
      </c>
      <c r="BC698" s="27">
        <f t="shared" si="500"/>
        <v>0</v>
      </c>
      <c r="BD698" s="27">
        <f t="shared" si="500"/>
        <v>0</v>
      </c>
      <c r="BE698" s="27">
        <f t="shared" si="500"/>
        <v>0</v>
      </c>
      <c r="BF698" s="27">
        <f t="shared" si="500"/>
        <v>0</v>
      </c>
      <c r="BG698" s="27">
        <f t="shared" si="500"/>
        <v>0</v>
      </c>
      <c r="BH698" s="27">
        <f t="shared" si="500"/>
        <v>0</v>
      </c>
      <c r="BI698" s="27">
        <f t="shared" si="500"/>
        <v>0</v>
      </c>
      <c r="BJ698" s="27">
        <f t="shared" si="500"/>
        <v>0</v>
      </c>
      <c r="BK698" s="27">
        <f t="shared" si="500"/>
        <v>0</v>
      </c>
      <c r="BL698" s="27">
        <f t="shared" si="500"/>
        <v>0</v>
      </c>
      <c r="BM698" s="27">
        <f t="shared" si="500"/>
        <v>0</v>
      </c>
    </row>
    <row r="700" spans="2:65" ht="30" x14ac:dyDescent="0.25">
      <c r="C700" s="57" t="s">
        <v>159</v>
      </c>
      <c r="F700" s="57" t="s">
        <v>160</v>
      </c>
      <c r="G700" s="57" t="s">
        <v>160</v>
      </c>
      <c r="H700" s="57" t="s">
        <v>160</v>
      </c>
      <c r="I700" s="57" t="s">
        <v>160</v>
      </c>
      <c r="J700" s="57" t="s">
        <v>160</v>
      </c>
      <c r="K700" s="57" t="s">
        <v>160</v>
      </c>
      <c r="L700" s="57" t="s">
        <v>160</v>
      </c>
      <c r="M700" s="57" t="s">
        <v>160</v>
      </c>
      <c r="N700" s="57" t="s">
        <v>160</v>
      </c>
      <c r="O700" s="57" t="s">
        <v>160</v>
      </c>
      <c r="P700" s="57" t="s">
        <v>160</v>
      </c>
      <c r="Q700" s="57" t="s">
        <v>160</v>
      </c>
      <c r="R700" s="57" t="s">
        <v>160</v>
      </c>
      <c r="S700" s="57" t="s">
        <v>160</v>
      </c>
      <c r="T700" s="57" t="s">
        <v>160</v>
      </c>
      <c r="U700" s="57" t="s">
        <v>160</v>
      </c>
      <c r="V700" s="57" t="s">
        <v>160</v>
      </c>
      <c r="W700" s="57" t="s">
        <v>160</v>
      </c>
      <c r="X700" s="57" t="s">
        <v>160</v>
      </c>
      <c r="Y700" s="57" t="s">
        <v>160</v>
      </c>
      <c r="Z700" s="57" t="s">
        <v>160</v>
      </c>
      <c r="AA700" s="57" t="s">
        <v>160</v>
      </c>
      <c r="AB700" s="57" t="s">
        <v>160</v>
      </c>
      <c r="AC700" s="57" t="s">
        <v>160</v>
      </c>
      <c r="AD700" s="57" t="s">
        <v>160</v>
      </c>
      <c r="AE700" s="57" t="s">
        <v>160</v>
      </c>
      <c r="AF700" s="57" t="s">
        <v>160</v>
      </c>
      <c r="AG700" s="57" t="s">
        <v>160</v>
      </c>
      <c r="AH700" s="57" t="s">
        <v>160</v>
      </c>
      <c r="AI700" s="57" t="s">
        <v>160</v>
      </c>
      <c r="AJ700" s="57" t="s">
        <v>160</v>
      </c>
      <c r="AK700" s="57" t="s">
        <v>160</v>
      </c>
      <c r="AL700" s="57" t="s">
        <v>160</v>
      </c>
      <c r="AM700" s="57" t="s">
        <v>160</v>
      </c>
      <c r="AN700" s="57" t="s">
        <v>160</v>
      </c>
      <c r="AO700" s="57" t="s">
        <v>160</v>
      </c>
      <c r="AP700" s="57" t="s">
        <v>160</v>
      </c>
      <c r="AQ700" s="57" t="s">
        <v>160</v>
      </c>
      <c r="AR700" s="57" t="s">
        <v>160</v>
      </c>
      <c r="AS700" s="57" t="s">
        <v>160</v>
      </c>
      <c r="AT700" s="57" t="s">
        <v>160</v>
      </c>
      <c r="AU700" s="57" t="s">
        <v>160</v>
      </c>
      <c r="AV700" s="57" t="s">
        <v>160</v>
      </c>
      <c r="AW700" s="57" t="s">
        <v>160</v>
      </c>
      <c r="AX700" s="57" t="s">
        <v>160</v>
      </c>
      <c r="AY700" s="57" t="s">
        <v>160</v>
      </c>
      <c r="AZ700" s="57" t="s">
        <v>160</v>
      </c>
      <c r="BA700" s="57" t="s">
        <v>160</v>
      </c>
      <c r="BB700" s="57" t="s">
        <v>160</v>
      </c>
      <c r="BC700" s="57" t="s">
        <v>160</v>
      </c>
      <c r="BD700" s="57" t="s">
        <v>160</v>
      </c>
      <c r="BE700" s="57" t="s">
        <v>160</v>
      </c>
      <c r="BF700" s="57" t="s">
        <v>160</v>
      </c>
      <c r="BG700" s="57" t="s">
        <v>160</v>
      </c>
      <c r="BH700" s="57" t="s">
        <v>160</v>
      </c>
      <c r="BI700" s="57" t="s">
        <v>160</v>
      </c>
      <c r="BJ700" s="57" t="s">
        <v>160</v>
      </c>
      <c r="BK700" s="57" t="s">
        <v>160</v>
      </c>
      <c r="BL700" s="57" t="s">
        <v>160</v>
      </c>
      <c r="BM700" s="57" t="s">
        <v>160</v>
      </c>
    </row>
    <row r="701" spans="2:65" x14ac:dyDescent="0.25">
      <c r="B701" t="str">
        <f>+B686</f>
        <v>FABBRICATI</v>
      </c>
      <c r="C701" s="58">
        <f>+C686</f>
        <v>0.25</v>
      </c>
      <c r="F701" s="27"/>
      <c r="G701" s="27"/>
      <c r="H701" s="27"/>
      <c r="I701" s="27"/>
      <c r="J701" s="27"/>
      <c r="K701" s="27"/>
      <c r="L701" s="27"/>
      <c r="M701" s="27"/>
      <c r="N701" s="27"/>
      <c r="O701" s="27"/>
      <c r="P701" s="27"/>
      <c r="Q701" s="27"/>
      <c r="R701" s="27"/>
      <c r="S701" s="27"/>
      <c r="T701" s="27"/>
      <c r="U701" s="27"/>
      <c r="V701" s="27"/>
      <c r="W701" s="27"/>
      <c r="X701" s="27"/>
      <c r="Y701" s="27"/>
      <c r="Z701" s="27"/>
      <c r="AA701" s="27"/>
      <c r="AB701" s="27"/>
      <c r="AC701" s="27"/>
      <c r="AD701" s="27"/>
      <c r="AE701" s="27"/>
      <c r="AF701" s="27"/>
      <c r="AG701" s="27"/>
      <c r="AH701" s="27"/>
      <c r="AI701" s="27"/>
      <c r="AJ701" s="27"/>
      <c r="AK701" s="27"/>
      <c r="AL701" s="27"/>
      <c r="AM701" s="27"/>
      <c r="AN701" s="27"/>
      <c r="AO701" s="27"/>
      <c r="AP701" s="27"/>
      <c r="AQ701" s="27"/>
      <c r="AR701" s="27"/>
      <c r="AS701" s="27"/>
      <c r="AT701" s="27"/>
      <c r="AU701" s="27"/>
      <c r="AV701" s="27"/>
      <c r="AW701" s="27"/>
      <c r="AX701" s="27">
        <f>+IF(AW708=$AX$5,0,1)*(SUM($AX$5)*$C701)/12</f>
        <v>0</v>
      </c>
      <c r="AY701" s="27">
        <f t="shared" ref="AY701:BM701" si="502">+IF(AX708=$AX$5,0,1)*(SUM($AX$5)*$C701)/12</f>
        <v>0</v>
      </c>
      <c r="AZ701" s="27">
        <f t="shared" si="502"/>
        <v>0</v>
      </c>
      <c r="BA701" s="27">
        <f t="shared" si="502"/>
        <v>0</v>
      </c>
      <c r="BB701" s="27">
        <f t="shared" si="502"/>
        <v>0</v>
      </c>
      <c r="BC701" s="27">
        <f t="shared" si="502"/>
        <v>0</v>
      </c>
      <c r="BD701" s="27">
        <f t="shared" si="502"/>
        <v>0</v>
      </c>
      <c r="BE701" s="27">
        <f t="shared" si="502"/>
        <v>0</v>
      </c>
      <c r="BF701" s="27">
        <f t="shared" si="502"/>
        <v>0</v>
      </c>
      <c r="BG701" s="27">
        <f t="shared" si="502"/>
        <v>0</v>
      </c>
      <c r="BH701" s="27">
        <f t="shared" si="502"/>
        <v>0</v>
      </c>
      <c r="BI701" s="27">
        <f t="shared" si="502"/>
        <v>0</v>
      </c>
      <c r="BJ701" s="27">
        <f t="shared" si="502"/>
        <v>0</v>
      </c>
      <c r="BK701" s="27">
        <f t="shared" si="502"/>
        <v>0</v>
      </c>
      <c r="BL701" s="27">
        <f t="shared" si="502"/>
        <v>0</v>
      </c>
      <c r="BM701" s="27">
        <f t="shared" si="502"/>
        <v>0</v>
      </c>
    </row>
    <row r="702" spans="2:65" x14ac:dyDescent="0.25">
      <c r="B702" t="str">
        <f t="shared" ref="B702:C706" si="503">+B687</f>
        <v>IMPIANTI E MACCHINARI</v>
      </c>
      <c r="C702" s="58">
        <f t="shared" si="503"/>
        <v>0.1</v>
      </c>
      <c r="F702" s="27"/>
      <c r="G702" s="27"/>
      <c r="H702" s="27"/>
      <c r="I702" s="27"/>
      <c r="J702" s="27"/>
      <c r="K702" s="27"/>
      <c r="L702" s="27"/>
      <c r="M702" s="27"/>
      <c r="N702" s="27"/>
      <c r="O702" s="27"/>
      <c r="P702" s="27"/>
      <c r="Q702" s="27"/>
      <c r="R702" s="27"/>
      <c r="S702" s="27"/>
      <c r="T702" s="27"/>
      <c r="U702" s="27"/>
      <c r="V702" s="27"/>
      <c r="W702" s="27"/>
      <c r="X702" s="27"/>
      <c r="Y702" s="27"/>
      <c r="Z702" s="27"/>
      <c r="AA702" s="27"/>
      <c r="AB702" s="27"/>
      <c r="AC702" s="27"/>
      <c r="AD702" s="27"/>
      <c r="AE702" s="27"/>
      <c r="AF702" s="27"/>
      <c r="AG702" s="27"/>
      <c r="AH702" s="27"/>
      <c r="AI702" s="27"/>
      <c r="AJ702" s="27"/>
      <c r="AK702" s="27"/>
      <c r="AL702" s="27"/>
      <c r="AM702" s="27"/>
      <c r="AN702" s="27"/>
      <c r="AO702" s="27"/>
      <c r="AP702" s="27"/>
      <c r="AQ702" s="27"/>
      <c r="AR702" s="27"/>
      <c r="AS702" s="27"/>
      <c r="AT702" s="27"/>
      <c r="AU702" s="27"/>
      <c r="AV702" s="27"/>
      <c r="AW702" s="27"/>
      <c r="AX702" s="27">
        <f>+IF(AW709=$AX$6,0,1)*(SUM($AX$6)*$C702)/12</f>
        <v>0</v>
      </c>
      <c r="AY702" s="27">
        <f t="shared" ref="AY702:BM702" si="504">+IF(AX709=$AX$6,0,1)*(SUM($AX$6)*$C702)/12</f>
        <v>0</v>
      </c>
      <c r="AZ702" s="27">
        <f t="shared" si="504"/>
        <v>0</v>
      </c>
      <c r="BA702" s="27">
        <f t="shared" si="504"/>
        <v>0</v>
      </c>
      <c r="BB702" s="27">
        <f t="shared" si="504"/>
        <v>0</v>
      </c>
      <c r="BC702" s="27">
        <f t="shared" si="504"/>
        <v>0</v>
      </c>
      <c r="BD702" s="27">
        <f t="shared" si="504"/>
        <v>0</v>
      </c>
      <c r="BE702" s="27">
        <f t="shared" si="504"/>
        <v>0</v>
      </c>
      <c r="BF702" s="27">
        <f t="shared" si="504"/>
        <v>0</v>
      </c>
      <c r="BG702" s="27">
        <f t="shared" si="504"/>
        <v>0</v>
      </c>
      <c r="BH702" s="27">
        <f t="shared" si="504"/>
        <v>0</v>
      </c>
      <c r="BI702" s="27">
        <f t="shared" si="504"/>
        <v>0</v>
      </c>
      <c r="BJ702" s="27">
        <f t="shared" si="504"/>
        <v>0</v>
      </c>
      <c r="BK702" s="27">
        <f t="shared" si="504"/>
        <v>0</v>
      </c>
      <c r="BL702" s="27">
        <f t="shared" si="504"/>
        <v>0</v>
      </c>
      <c r="BM702" s="27">
        <f t="shared" si="504"/>
        <v>0</v>
      </c>
    </row>
    <row r="703" spans="2:65" x14ac:dyDescent="0.25">
      <c r="B703" t="str">
        <f t="shared" si="503"/>
        <v>ATTREZZATURE IND.LI E COMM.LI</v>
      </c>
      <c r="C703" s="58">
        <f t="shared" si="503"/>
        <v>0.2</v>
      </c>
      <c r="F703" s="27"/>
      <c r="G703" s="27"/>
      <c r="H703" s="27"/>
      <c r="I703" s="27"/>
      <c r="J703" s="27"/>
      <c r="K703" s="27"/>
      <c r="L703" s="27"/>
      <c r="M703" s="27"/>
      <c r="N703" s="27"/>
      <c r="O703" s="27"/>
      <c r="P703" s="27"/>
      <c r="Q703" s="27"/>
      <c r="R703" s="27"/>
      <c r="S703" s="27"/>
      <c r="T703" s="27"/>
      <c r="U703" s="27"/>
      <c r="V703" s="27"/>
      <c r="W703" s="27"/>
      <c r="X703" s="27"/>
      <c r="Y703" s="27"/>
      <c r="Z703" s="27"/>
      <c r="AA703" s="27"/>
      <c r="AB703" s="27"/>
      <c r="AC703" s="27"/>
      <c r="AD703" s="27"/>
      <c r="AE703" s="27"/>
      <c r="AF703" s="27"/>
      <c r="AG703" s="27"/>
      <c r="AH703" s="27"/>
      <c r="AI703" s="27"/>
      <c r="AJ703" s="27"/>
      <c r="AK703" s="27"/>
      <c r="AL703" s="27"/>
      <c r="AM703" s="27"/>
      <c r="AN703" s="27"/>
      <c r="AO703" s="27"/>
      <c r="AP703" s="27"/>
      <c r="AQ703" s="27"/>
      <c r="AR703" s="27"/>
      <c r="AS703" s="27"/>
      <c r="AT703" s="27"/>
      <c r="AU703" s="27"/>
      <c r="AV703" s="27"/>
      <c r="AW703" s="27"/>
      <c r="AX703" s="27">
        <f>+IF(AW710=$AX$7,0,1)*(SUM($AX$7)*$C703)/12</f>
        <v>0</v>
      </c>
      <c r="AY703" s="27">
        <f t="shared" ref="AY703:BM703" si="505">+IF(AX710=$AX$7,0,1)*(SUM($AX$7)*$C703)/12</f>
        <v>0</v>
      </c>
      <c r="AZ703" s="27">
        <f t="shared" si="505"/>
        <v>0</v>
      </c>
      <c r="BA703" s="27">
        <f t="shared" si="505"/>
        <v>0</v>
      </c>
      <c r="BB703" s="27">
        <f t="shared" si="505"/>
        <v>0</v>
      </c>
      <c r="BC703" s="27">
        <f t="shared" si="505"/>
        <v>0</v>
      </c>
      <c r="BD703" s="27">
        <f t="shared" si="505"/>
        <v>0</v>
      </c>
      <c r="BE703" s="27">
        <f t="shared" si="505"/>
        <v>0</v>
      </c>
      <c r="BF703" s="27">
        <f t="shared" si="505"/>
        <v>0</v>
      </c>
      <c r="BG703" s="27">
        <f t="shared" si="505"/>
        <v>0</v>
      </c>
      <c r="BH703" s="27">
        <f t="shared" si="505"/>
        <v>0</v>
      </c>
      <c r="BI703" s="27">
        <f t="shared" si="505"/>
        <v>0</v>
      </c>
      <c r="BJ703" s="27">
        <f t="shared" si="505"/>
        <v>0</v>
      </c>
      <c r="BK703" s="27">
        <f t="shared" si="505"/>
        <v>0</v>
      </c>
      <c r="BL703" s="27">
        <f t="shared" si="505"/>
        <v>0</v>
      </c>
      <c r="BM703" s="27">
        <f t="shared" si="505"/>
        <v>0</v>
      </c>
    </row>
    <row r="704" spans="2:65" x14ac:dyDescent="0.25">
      <c r="B704" t="str">
        <f t="shared" si="503"/>
        <v>COSTI D'IMPIANTO E AMPLIAMENTO</v>
      </c>
      <c r="C704" s="58">
        <f t="shared" si="503"/>
        <v>0.5</v>
      </c>
      <c r="F704" s="27"/>
      <c r="G704" s="27"/>
      <c r="H704" s="27"/>
      <c r="I704" s="27"/>
      <c r="J704" s="27"/>
      <c r="K704" s="27"/>
      <c r="L704" s="27"/>
      <c r="M704" s="27"/>
      <c r="N704" s="27"/>
      <c r="O704" s="27"/>
      <c r="P704" s="27"/>
      <c r="Q704" s="27"/>
      <c r="R704" s="27"/>
      <c r="S704" s="27"/>
      <c r="T704" s="27"/>
      <c r="U704" s="27"/>
      <c r="V704" s="27"/>
      <c r="W704" s="27"/>
      <c r="X704" s="27"/>
      <c r="Y704" s="27"/>
      <c r="Z704" s="27"/>
      <c r="AA704" s="27"/>
      <c r="AB704" s="27"/>
      <c r="AC704" s="27"/>
      <c r="AD704" s="27"/>
      <c r="AE704" s="27"/>
      <c r="AF704" s="27"/>
      <c r="AG704" s="27"/>
      <c r="AH704" s="27"/>
      <c r="AI704" s="27"/>
      <c r="AJ704" s="27"/>
      <c r="AK704" s="27"/>
      <c r="AL704" s="27"/>
      <c r="AM704" s="27"/>
      <c r="AN704" s="27"/>
      <c r="AO704" s="27"/>
      <c r="AP704" s="27"/>
      <c r="AQ704" s="27"/>
      <c r="AR704" s="27"/>
      <c r="AS704" s="27"/>
      <c r="AT704" s="27"/>
      <c r="AU704" s="27"/>
      <c r="AV704" s="27"/>
      <c r="AW704" s="27"/>
      <c r="AX704" s="27">
        <f>+IF(AW711=$AX$8,0,1)*(SUM($AX$8)*$C704)/12</f>
        <v>0</v>
      </c>
      <c r="AY704" s="27">
        <f t="shared" ref="AY704:BM704" si="506">+IF(AX711=$AX$8,0,1)*(SUM($AX$8)*$C704)/12</f>
        <v>0</v>
      </c>
      <c r="AZ704" s="27">
        <f t="shared" si="506"/>
        <v>0</v>
      </c>
      <c r="BA704" s="27">
        <f t="shared" si="506"/>
        <v>0</v>
      </c>
      <c r="BB704" s="27">
        <f t="shared" si="506"/>
        <v>0</v>
      </c>
      <c r="BC704" s="27">
        <f t="shared" si="506"/>
        <v>0</v>
      </c>
      <c r="BD704" s="27">
        <f t="shared" si="506"/>
        <v>0</v>
      </c>
      <c r="BE704" s="27">
        <f t="shared" si="506"/>
        <v>0</v>
      </c>
      <c r="BF704" s="27">
        <f t="shared" si="506"/>
        <v>0</v>
      </c>
      <c r="BG704" s="27">
        <f t="shared" si="506"/>
        <v>0</v>
      </c>
      <c r="BH704" s="27">
        <f t="shared" si="506"/>
        <v>0</v>
      </c>
      <c r="BI704" s="27">
        <f t="shared" si="506"/>
        <v>0</v>
      </c>
      <c r="BJ704" s="27">
        <f t="shared" si="506"/>
        <v>0</v>
      </c>
      <c r="BK704" s="27">
        <f t="shared" si="506"/>
        <v>0</v>
      </c>
      <c r="BL704" s="27">
        <f t="shared" si="506"/>
        <v>0</v>
      </c>
      <c r="BM704" s="27">
        <f t="shared" si="506"/>
        <v>0</v>
      </c>
    </row>
    <row r="705" spans="2:65" x14ac:dyDescent="0.25">
      <c r="B705" t="str">
        <f t="shared" si="503"/>
        <v>FEE D'INGRESSO</v>
      </c>
      <c r="C705" s="58">
        <f t="shared" si="503"/>
        <v>0.2</v>
      </c>
      <c r="F705" s="27"/>
      <c r="G705" s="27"/>
      <c r="H705" s="27"/>
      <c r="I705" s="27"/>
      <c r="J705" s="27"/>
      <c r="K705" s="27"/>
      <c r="L705" s="27"/>
      <c r="M705" s="27"/>
      <c r="N705" s="27"/>
      <c r="O705" s="27"/>
      <c r="P705" s="27"/>
      <c r="Q705" s="27"/>
      <c r="R705" s="27"/>
      <c r="S705" s="27"/>
      <c r="T705" s="27"/>
      <c r="U705" s="27"/>
      <c r="V705" s="27"/>
      <c r="W705" s="27"/>
      <c r="X705" s="27"/>
      <c r="Y705" s="27"/>
      <c r="Z705" s="27"/>
      <c r="AA705" s="27"/>
      <c r="AB705" s="27"/>
      <c r="AC705" s="27"/>
      <c r="AD705" s="27"/>
      <c r="AE705" s="27"/>
      <c r="AF705" s="27"/>
      <c r="AG705" s="27"/>
      <c r="AH705" s="27"/>
      <c r="AI705" s="27"/>
      <c r="AJ705" s="27"/>
      <c r="AK705" s="27"/>
      <c r="AL705" s="27"/>
      <c r="AM705" s="27"/>
      <c r="AN705" s="27"/>
      <c r="AO705" s="27"/>
      <c r="AP705" s="27"/>
      <c r="AQ705" s="27"/>
      <c r="AR705" s="27"/>
      <c r="AS705" s="27"/>
      <c r="AT705" s="27"/>
      <c r="AU705" s="27"/>
      <c r="AV705" s="27"/>
      <c r="AW705" s="27"/>
      <c r="AX705" s="27">
        <f>+IF(AW712=$AX$9,0,1)*(SUM($AX$9)*$C705)/12</f>
        <v>0</v>
      </c>
      <c r="AY705" s="27">
        <f t="shared" ref="AY705:BM705" si="507">+IF(AX712=$AX$9,0,1)*(SUM($AX$9)*$C705)/12</f>
        <v>0</v>
      </c>
      <c r="AZ705" s="27">
        <f t="shared" si="507"/>
        <v>0</v>
      </c>
      <c r="BA705" s="27">
        <f t="shared" si="507"/>
        <v>0</v>
      </c>
      <c r="BB705" s="27">
        <f t="shared" si="507"/>
        <v>0</v>
      </c>
      <c r="BC705" s="27">
        <f t="shared" si="507"/>
        <v>0</v>
      </c>
      <c r="BD705" s="27">
        <f t="shared" si="507"/>
        <v>0</v>
      </c>
      <c r="BE705" s="27">
        <f t="shared" si="507"/>
        <v>0</v>
      </c>
      <c r="BF705" s="27">
        <f t="shared" si="507"/>
        <v>0</v>
      </c>
      <c r="BG705" s="27">
        <f t="shared" si="507"/>
        <v>0</v>
      </c>
      <c r="BH705" s="27">
        <f t="shared" si="507"/>
        <v>0</v>
      </c>
      <c r="BI705" s="27">
        <f t="shared" si="507"/>
        <v>0</v>
      </c>
      <c r="BJ705" s="27">
        <f t="shared" si="507"/>
        <v>0</v>
      </c>
      <c r="BK705" s="27">
        <f t="shared" si="507"/>
        <v>0</v>
      </c>
      <c r="BL705" s="27">
        <f t="shared" si="507"/>
        <v>0</v>
      </c>
      <c r="BM705" s="27">
        <f t="shared" si="507"/>
        <v>0</v>
      </c>
    </row>
    <row r="706" spans="2:65" x14ac:dyDescent="0.25">
      <c r="B706" t="str">
        <f t="shared" si="503"/>
        <v>ALTRE IMM.NI IMMATERIALI</v>
      </c>
      <c r="C706" s="58">
        <f t="shared" si="503"/>
        <v>0.25</v>
      </c>
      <c r="F706" s="27"/>
      <c r="G706" s="27"/>
      <c r="H706" s="27"/>
      <c r="I706" s="27"/>
      <c r="J706" s="27"/>
      <c r="K706" s="27"/>
      <c r="L706" s="27"/>
      <c r="M706" s="27"/>
      <c r="N706" s="27"/>
      <c r="O706" s="27"/>
      <c r="P706" s="27"/>
      <c r="Q706" s="27"/>
      <c r="R706" s="27"/>
      <c r="S706" s="27"/>
      <c r="T706" s="27"/>
      <c r="U706" s="27"/>
      <c r="V706" s="27"/>
      <c r="W706" s="27"/>
      <c r="X706" s="27"/>
      <c r="Y706" s="27"/>
      <c r="Z706" s="27"/>
      <c r="AA706" s="27"/>
      <c r="AB706" s="27"/>
      <c r="AC706" s="27"/>
      <c r="AD706" s="27"/>
      <c r="AE706" s="27"/>
      <c r="AF706" s="27"/>
      <c r="AG706" s="27"/>
      <c r="AH706" s="27"/>
      <c r="AI706" s="27"/>
      <c r="AJ706" s="27"/>
      <c r="AK706" s="27"/>
      <c r="AL706" s="27"/>
      <c r="AM706" s="27"/>
      <c r="AN706" s="27"/>
      <c r="AO706" s="27"/>
      <c r="AP706" s="27"/>
      <c r="AQ706" s="27"/>
      <c r="AR706" s="27"/>
      <c r="AS706" s="27"/>
      <c r="AT706" s="27"/>
      <c r="AU706" s="27"/>
      <c r="AV706" s="27"/>
      <c r="AW706" s="27"/>
      <c r="AX706" s="27">
        <f>+IF(AW713=$AX$10,0,1)*(SUM($AX$10)*$C706)/12</f>
        <v>0</v>
      </c>
      <c r="AY706" s="27">
        <f t="shared" ref="AY706:BM706" si="508">+IF(AX713=$AX$10,0,1)*(SUM($AX$10)*$C706)/12</f>
        <v>0</v>
      </c>
      <c r="AZ706" s="27">
        <f t="shared" si="508"/>
        <v>0</v>
      </c>
      <c r="BA706" s="27">
        <f t="shared" si="508"/>
        <v>0</v>
      </c>
      <c r="BB706" s="27">
        <f t="shared" si="508"/>
        <v>0</v>
      </c>
      <c r="BC706" s="27">
        <f t="shared" si="508"/>
        <v>0</v>
      </c>
      <c r="BD706" s="27">
        <f t="shared" si="508"/>
        <v>0</v>
      </c>
      <c r="BE706" s="27">
        <f t="shared" si="508"/>
        <v>0</v>
      </c>
      <c r="BF706" s="27">
        <f t="shared" si="508"/>
        <v>0</v>
      </c>
      <c r="BG706" s="27">
        <f t="shared" si="508"/>
        <v>0</v>
      </c>
      <c r="BH706" s="27">
        <f t="shared" si="508"/>
        <v>0</v>
      </c>
      <c r="BI706" s="27">
        <f t="shared" si="508"/>
        <v>0</v>
      </c>
      <c r="BJ706" s="27">
        <f t="shared" si="508"/>
        <v>0</v>
      </c>
      <c r="BK706" s="27">
        <f t="shared" si="508"/>
        <v>0</v>
      </c>
      <c r="BL706" s="27">
        <f t="shared" si="508"/>
        <v>0</v>
      </c>
      <c r="BM706" s="27">
        <f t="shared" si="508"/>
        <v>0</v>
      </c>
    </row>
    <row r="707" spans="2:65" ht="30" x14ac:dyDescent="0.25">
      <c r="C707" s="57"/>
      <c r="F707" s="57" t="s">
        <v>161</v>
      </c>
      <c r="G707" s="57" t="s">
        <v>161</v>
      </c>
      <c r="H707" s="57" t="s">
        <v>161</v>
      </c>
      <c r="I707" s="57" t="s">
        <v>161</v>
      </c>
      <c r="J707" s="57" t="s">
        <v>161</v>
      </c>
      <c r="K707" s="57" t="s">
        <v>161</v>
      </c>
      <c r="L707" s="57" t="s">
        <v>161</v>
      </c>
      <c r="M707" s="57" t="s">
        <v>161</v>
      </c>
      <c r="N707" s="57" t="s">
        <v>161</v>
      </c>
      <c r="O707" s="57" t="s">
        <v>161</v>
      </c>
      <c r="P707" s="57" t="s">
        <v>161</v>
      </c>
      <c r="Q707" s="57" t="s">
        <v>161</v>
      </c>
      <c r="R707" s="57" t="s">
        <v>161</v>
      </c>
      <c r="S707" s="57" t="s">
        <v>161</v>
      </c>
      <c r="T707" s="57" t="s">
        <v>161</v>
      </c>
      <c r="U707" s="57" t="s">
        <v>161</v>
      </c>
      <c r="V707" s="57" t="s">
        <v>161</v>
      </c>
      <c r="W707" s="57" t="s">
        <v>161</v>
      </c>
      <c r="X707" s="57" t="s">
        <v>161</v>
      </c>
      <c r="Y707" s="57" t="s">
        <v>161</v>
      </c>
      <c r="Z707" s="57" t="s">
        <v>161</v>
      </c>
      <c r="AA707" s="57" t="s">
        <v>161</v>
      </c>
      <c r="AB707" s="57" t="s">
        <v>161</v>
      </c>
      <c r="AC707" s="57" t="s">
        <v>161</v>
      </c>
      <c r="AD707" s="57" t="s">
        <v>161</v>
      </c>
      <c r="AE707" s="57" t="s">
        <v>161</v>
      </c>
      <c r="AF707" s="57" t="s">
        <v>161</v>
      </c>
      <c r="AG707" s="57" t="s">
        <v>161</v>
      </c>
      <c r="AH707" s="57" t="s">
        <v>161</v>
      </c>
      <c r="AI707" s="57" t="s">
        <v>161</v>
      </c>
      <c r="AJ707" s="57" t="s">
        <v>161</v>
      </c>
      <c r="AK707" s="57" t="s">
        <v>161</v>
      </c>
      <c r="AL707" s="57" t="s">
        <v>161</v>
      </c>
      <c r="AM707" s="57" t="s">
        <v>161</v>
      </c>
      <c r="AN707" s="57" t="s">
        <v>161</v>
      </c>
      <c r="AO707" s="57" t="s">
        <v>161</v>
      </c>
      <c r="AP707" s="57" t="s">
        <v>161</v>
      </c>
      <c r="AQ707" s="57" t="s">
        <v>161</v>
      </c>
      <c r="AR707" s="57" t="s">
        <v>161</v>
      </c>
      <c r="AS707" s="57" t="s">
        <v>161</v>
      </c>
      <c r="AT707" s="57" t="s">
        <v>161</v>
      </c>
      <c r="AU707" s="57" t="s">
        <v>161</v>
      </c>
      <c r="AV707" s="57" t="s">
        <v>161</v>
      </c>
      <c r="AW707" s="57" t="s">
        <v>161</v>
      </c>
      <c r="AX707" s="57" t="s">
        <v>161</v>
      </c>
      <c r="AY707" s="57" t="s">
        <v>161</v>
      </c>
      <c r="AZ707" s="57" t="s">
        <v>161</v>
      </c>
      <c r="BA707" s="57" t="s">
        <v>161</v>
      </c>
      <c r="BB707" s="57" t="s">
        <v>161</v>
      </c>
      <c r="BC707" s="57" t="s">
        <v>161</v>
      </c>
      <c r="BD707" s="57" t="s">
        <v>161</v>
      </c>
      <c r="BE707" s="57" t="s">
        <v>161</v>
      </c>
      <c r="BF707" s="57" t="s">
        <v>161</v>
      </c>
      <c r="BG707" s="57" t="s">
        <v>161</v>
      </c>
      <c r="BH707" s="57" t="s">
        <v>161</v>
      </c>
      <c r="BI707" s="57" t="s">
        <v>161</v>
      </c>
      <c r="BJ707" s="57" t="s">
        <v>161</v>
      </c>
      <c r="BK707" s="57" t="s">
        <v>161</v>
      </c>
      <c r="BL707" s="57" t="s">
        <v>161</v>
      </c>
      <c r="BM707" s="57" t="s">
        <v>161</v>
      </c>
    </row>
    <row r="708" spans="2:65" x14ac:dyDescent="0.25">
      <c r="B708" t="str">
        <f>+B701</f>
        <v>FABBRICATI</v>
      </c>
      <c r="C708" s="58"/>
      <c r="F708" s="27"/>
      <c r="G708" s="27"/>
      <c r="H708" s="27"/>
      <c r="I708" s="27"/>
      <c r="J708" s="27"/>
      <c r="K708" s="27"/>
      <c r="L708" s="27"/>
      <c r="M708" s="27"/>
      <c r="N708" s="27"/>
      <c r="O708" s="27"/>
      <c r="P708" s="27"/>
      <c r="Q708" s="27"/>
      <c r="R708" s="27"/>
      <c r="S708" s="27"/>
      <c r="T708" s="27"/>
      <c r="U708" s="27"/>
      <c r="V708" s="27"/>
      <c r="W708" s="27"/>
      <c r="X708" s="27"/>
      <c r="Y708" s="27"/>
      <c r="Z708" s="27"/>
      <c r="AA708" s="27"/>
      <c r="AB708" s="27"/>
      <c r="AC708" s="27"/>
      <c r="AD708" s="27"/>
      <c r="AE708" s="27"/>
      <c r="AF708" s="27"/>
      <c r="AG708" s="27"/>
      <c r="AH708" s="27"/>
      <c r="AI708" s="27"/>
      <c r="AJ708" s="27"/>
      <c r="AK708" s="27"/>
      <c r="AL708" s="27"/>
      <c r="AM708" s="27"/>
      <c r="AN708" s="27"/>
      <c r="AO708" s="27"/>
      <c r="AP708" s="27"/>
      <c r="AQ708" s="27"/>
      <c r="AR708" s="27"/>
      <c r="AS708" s="27"/>
      <c r="AT708" s="27"/>
      <c r="AU708" s="27"/>
      <c r="AV708" s="27"/>
      <c r="AW708" s="27"/>
      <c r="AX708" s="27">
        <f t="shared" ref="AX708:BM713" si="509">+AW708+AX701</f>
        <v>0</v>
      </c>
      <c r="AY708" s="27">
        <f t="shared" si="509"/>
        <v>0</v>
      </c>
      <c r="AZ708" s="27">
        <f t="shared" si="509"/>
        <v>0</v>
      </c>
      <c r="BA708" s="27">
        <f t="shared" si="509"/>
        <v>0</v>
      </c>
      <c r="BB708" s="27">
        <f t="shared" si="509"/>
        <v>0</v>
      </c>
      <c r="BC708" s="27">
        <f t="shared" si="509"/>
        <v>0</v>
      </c>
      <c r="BD708" s="27">
        <f t="shared" si="509"/>
        <v>0</v>
      </c>
      <c r="BE708" s="27">
        <f t="shared" si="509"/>
        <v>0</v>
      </c>
      <c r="BF708" s="27">
        <f t="shared" si="509"/>
        <v>0</v>
      </c>
      <c r="BG708" s="27">
        <f t="shared" si="509"/>
        <v>0</v>
      </c>
      <c r="BH708" s="27">
        <f t="shared" si="509"/>
        <v>0</v>
      </c>
      <c r="BI708" s="27">
        <f t="shared" si="509"/>
        <v>0</v>
      </c>
      <c r="BJ708" s="27">
        <f t="shared" si="509"/>
        <v>0</v>
      </c>
      <c r="BK708" s="27">
        <f t="shared" si="509"/>
        <v>0</v>
      </c>
      <c r="BL708" s="27">
        <f t="shared" si="509"/>
        <v>0</v>
      </c>
      <c r="BM708" s="27">
        <f t="shared" si="509"/>
        <v>0</v>
      </c>
    </row>
    <row r="709" spans="2:65" x14ac:dyDescent="0.25">
      <c r="B709" t="str">
        <f t="shared" ref="B709:B712" si="510">+B702</f>
        <v>IMPIANTI E MACCHINARI</v>
      </c>
      <c r="C709" s="58"/>
      <c r="F709" s="27"/>
      <c r="G709" s="27"/>
      <c r="H709" s="27"/>
      <c r="I709" s="27"/>
      <c r="J709" s="27"/>
      <c r="K709" s="27"/>
      <c r="L709" s="27"/>
      <c r="M709" s="27"/>
      <c r="N709" s="27"/>
      <c r="O709" s="27"/>
      <c r="P709" s="27"/>
      <c r="Q709" s="27"/>
      <c r="R709" s="27"/>
      <c r="S709" s="27"/>
      <c r="T709" s="27"/>
      <c r="U709" s="27"/>
      <c r="V709" s="27"/>
      <c r="W709" s="27"/>
      <c r="X709" s="27"/>
      <c r="Y709" s="27"/>
      <c r="Z709" s="27"/>
      <c r="AA709" s="27"/>
      <c r="AB709" s="27"/>
      <c r="AC709" s="27"/>
      <c r="AD709" s="27"/>
      <c r="AE709" s="27"/>
      <c r="AF709" s="27"/>
      <c r="AG709" s="27"/>
      <c r="AH709" s="27"/>
      <c r="AI709" s="27"/>
      <c r="AJ709" s="27"/>
      <c r="AK709" s="27"/>
      <c r="AL709" s="27"/>
      <c r="AM709" s="27"/>
      <c r="AN709" s="27"/>
      <c r="AO709" s="27"/>
      <c r="AP709" s="27"/>
      <c r="AQ709" s="27"/>
      <c r="AR709" s="27"/>
      <c r="AS709" s="27"/>
      <c r="AT709" s="27"/>
      <c r="AU709" s="27"/>
      <c r="AV709" s="27"/>
      <c r="AW709" s="27"/>
      <c r="AX709" s="27">
        <f t="shared" si="509"/>
        <v>0</v>
      </c>
      <c r="AY709" s="27">
        <f t="shared" si="509"/>
        <v>0</v>
      </c>
      <c r="AZ709" s="27">
        <f t="shared" si="509"/>
        <v>0</v>
      </c>
      <c r="BA709" s="27">
        <f t="shared" si="509"/>
        <v>0</v>
      </c>
      <c r="BB709" s="27">
        <f t="shared" si="509"/>
        <v>0</v>
      </c>
      <c r="BC709" s="27">
        <f t="shared" si="509"/>
        <v>0</v>
      </c>
      <c r="BD709" s="27">
        <f t="shared" si="509"/>
        <v>0</v>
      </c>
      <c r="BE709" s="27">
        <f t="shared" si="509"/>
        <v>0</v>
      </c>
      <c r="BF709" s="27">
        <f t="shared" si="509"/>
        <v>0</v>
      </c>
      <c r="BG709" s="27">
        <f t="shared" si="509"/>
        <v>0</v>
      </c>
      <c r="BH709" s="27">
        <f t="shared" si="509"/>
        <v>0</v>
      </c>
      <c r="BI709" s="27">
        <f t="shared" si="509"/>
        <v>0</v>
      </c>
      <c r="BJ709" s="27">
        <f t="shared" si="509"/>
        <v>0</v>
      </c>
      <c r="BK709" s="27">
        <f t="shared" si="509"/>
        <v>0</v>
      </c>
      <c r="BL709" s="27">
        <f t="shared" si="509"/>
        <v>0</v>
      </c>
      <c r="BM709" s="27">
        <f t="shared" si="509"/>
        <v>0</v>
      </c>
    </row>
    <row r="710" spans="2:65" x14ac:dyDescent="0.25">
      <c r="B710" t="str">
        <f t="shared" si="510"/>
        <v>ATTREZZATURE IND.LI E COMM.LI</v>
      </c>
      <c r="C710" s="58"/>
      <c r="F710" s="27"/>
      <c r="G710" s="27"/>
      <c r="H710" s="27"/>
      <c r="I710" s="27"/>
      <c r="J710" s="27"/>
      <c r="K710" s="27"/>
      <c r="L710" s="27"/>
      <c r="M710" s="27"/>
      <c r="N710" s="27"/>
      <c r="O710" s="27"/>
      <c r="P710" s="27"/>
      <c r="Q710" s="27"/>
      <c r="R710" s="27"/>
      <c r="S710" s="27"/>
      <c r="T710" s="27"/>
      <c r="U710" s="27"/>
      <c r="V710" s="27"/>
      <c r="W710" s="27"/>
      <c r="X710" s="27"/>
      <c r="Y710" s="27"/>
      <c r="Z710" s="27"/>
      <c r="AA710" s="27"/>
      <c r="AB710" s="27"/>
      <c r="AC710" s="27"/>
      <c r="AD710" s="27"/>
      <c r="AE710" s="27"/>
      <c r="AF710" s="27"/>
      <c r="AG710" s="27"/>
      <c r="AH710" s="27"/>
      <c r="AI710" s="27"/>
      <c r="AJ710" s="27"/>
      <c r="AK710" s="27"/>
      <c r="AL710" s="27"/>
      <c r="AM710" s="27"/>
      <c r="AN710" s="27"/>
      <c r="AO710" s="27"/>
      <c r="AP710" s="27"/>
      <c r="AQ710" s="27"/>
      <c r="AR710" s="27"/>
      <c r="AS710" s="27"/>
      <c r="AT710" s="27"/>
      <c r="AU710" s="27"/>
      <c r="AV710" s="27"/>
      <c r="AW710" s="27"/>
      <c r="AX710" s="27">
        <f t="shared" si="509"/>
        <v>0</v>
      </c>
      <c r="AY710" s="27">
        <f t="shared" si="509"/>
        <v>0</v>
      </c>
      <c r="AZ710" s="27">
        <f t="shared" si="509"/>
        <v>0</v>
      </c>
      <c r="BA710" s="27">
        <f t="shared" si="509"/>
        <v>0</v>
      </c>
      <c r="BB710" s="27">
        <f t="shared" si="509"/>
        <v>0</v>
      </c>
      <c r="BC710" s="27">
        <f t="shared" si="509"/>
        <v>0</v>
      </c>
      <c r="BD710" s="27">
        <f t="shared" si="509"/>
        <v>0</v>
      </c>
      <c r="BE710" s="27">
        <f t="shared" si="509"/>
        <v>0</v>
      </c>
      <c r="BF710" s="27">
        <f t="shared" si="509"/>
        <v>0</v>
      </c>
      <c r="BG710" s="27">
        <f t="shared" si="509"/>
        <v>0</v>
      </c>
      <c r="BH710" s="27">
        <f t="shared" si="509"/>
        <v>0</v>
      </c>
      <c r="BI710" s="27">
        <f t="shared" si="509"/>
        <v>0</v>
      </c>
      <c r="BJ710" s="27">
        <f t="shared" si="509"/>
        <v>0</v>
      </c>
      <c r="BK710" s="27">
        <f t="shared" si="509"/>
        <v>0</v>
      </c>
      <c r="BL710" s="27">
        <f t="shared" si="509"/>
        <v>0</v>
      </c>
      <c r="BM710" s="27">
        <f t="shared" si="509"/>
        <v>0</v>
      </c>
    </row>
    <row r="711" spans="2:65" x14ac:dyDescent="0.25">
      <c r="B711" t="str">
        <f t="shared" si="510"/>
        <v>COSTI D'IMPIANTO E AMPLIAMENTO</v>
      </c>
      <c r="C711" s="58"/>
      <c r="F711" s="27"/>
      <c r="G711" s="27"/>
      <c r="H711" s="27"/>
      <c r="I711" s="27"/>
      <c r="J711" s="27"/>
      <c r="K711" s="27"/>
      <c r="L711" s="27"/>
      <c r="M711" s="27"/>
      <c r="N711" s="27"/>
      <c r="O711" s="27"/>
      <c r="P711" s="27"/>
      <c r="Q711" s="27"/>
      <c r="R711" s="27"/>
      <c r="S711" s="27"/>
      <c r="T711" s="27"/>
      <c r="U711" s="27"/>
      <c r="V711" s="27"/>
      <c r="W711" s="27"/>
      <c r="X711" s="27"/>
      <c r="Y711" s="27"/>
      <c r="Z711" s="27"/>
      <c r="AA711" s="27"/>
      <c r="AB711" s="27"/>
      <c r="AC711" s="27"/>
      <c r="AD711" s="27"/>
      <c r="AE711" s="27"/>
      <c r="AF711" s="27"/>
      <c r="AG711" s="27"/>
      <c r="AH711" s="27"/>
      <c r="AI711" s="27"/>
      <c r="AJ711" s="27"/>
      <c r="AK711" s="27"/>
      <c r="AL711" s="27"/>
      <c r="AM711" s="27"/>
      <c r="AN711" s="27"/>
      <c r="AO711" s="27"/>
      <c r="AP711" s="27"/>
      <c r="AQ711" s="27"/>
      <c r="AR711" s="27"/>
      <c r="AS711" s="27"/>
      <c r="AT711" s="27"/>
      <c r="AU711" s="27"/>
      <c r="AV711" s="27"/>
      <c r="AW711" s="27"/>
      <c r="AX711" s="27">
        <f t="shared" si="509"/>
        <v>0</v>
      </c>
      <c r="AY711" s="27">
        <f t="shared" si="509"/>
        <v>0</v>
      </c>
      <c r="AZ711" s="27">
        <f t="shared" si="509"/>
        <v>0</v>
      </c>
      <c r="BA711" s="27">
        <f t="shared" si="509"/>
        <v>0</v>
      </c>
      <c r="BB711" s="27">
        <f t="shared" si="509"/>
        <v>0</v>
      </c>
      <c r="BC711" s="27">
        <f t="shared" si="509"/>
        <v>0</v>
      </c>
      <c r="BD711" s="27">
        <f t="shared" si="509"/>
        <v>0</v>
      </c>
      <c r="BE711" s="27">
        <f t="shared" si="509"/>
        <v>0</v>
      </c>
      <c r="BF711" s="27">
        <f t="shared" si="509"/>
        <v>0</v>
      </c>
      <c r="BG711" s="27">
        <f t="shared" si="509"/>
        <v>0</v>
      </c>
      <c r="BH711" s="27">
        <f t="shared" si="509"/>
        <v>0</v>
      </c>
      <c r="BI711" s="27">
        <f t="shared" si="509"/>
        <v>0</v>
      </c>
      <c r="BJ711" s="27">
        <f t="shared" si="509"/>
        <v>0</v>
      </c>
      <c r="BK711" s="27">
        <f t="shared" si="509"/>
        <v>0</v>
      </c>
      <c r="BL711" s="27">
        <f t="shared" si="509"/>
        <v>0</v>
      </c>
      <c r="BM711" s="27">
        <f t="shared" si="509"/>
        <v>0</v>
      </c>
    </row>
    <row r="712" spans="2:65" x14ac:dyDescent="0.25">
      <c r="B712" t="str">
        <f t="shared" si="510"/>
        <v>FEE D'INGRESSO</v>
      </c>
      <c r="C712" s="58"/>
      <c r="F712" s="27"/>
      <c r="G712" s="27"/>
      <c r="H712" s="27"/>
      <c r="I712" s="27"/>
      <c r="J712" s="27"/>
      <c r="K712" s="27"/>
      <c r="L712" s="27"/>
      <c r="M712" s="27"/>
      <c r="N712" s="27"/>
      <c r="O712" s="27"/>
      <c r="P712" s="27"/>
      <c r="Q712" s="27"/>
      <c r="R712" s="27"/>
      <c r="S712" s="27"/>
      <c r="T712" s="27"/>
      <c r="U712" s="27"/>
      <c r="V712" s="27"/>
      <c r="W712" s="27"/>
      <c r="X712" s="27"/>
      <c r="Y712" s="27"/>
      <c r="Z712" s="27"/>
      <c r="AA712" s="27"/>
      <c r="AB712" s="27"/>
      <c r="AC712" s="27"/>
      <c r="AD712" s="27"/>
      <c r="AE712" s="27"/>
      <c r="AF712" s="27"/>
      <c r="AG712" s="27"/>
      <c r="AH712" s="27"/>
      <c r="AI712" s="27"/>
      <c r="AJ712" s="27"/>
      <c r="AK712" s="27"/>
      <c r="AL712" s="27"/>
      <c r="AM712" s="27"/>
      <c r="AN712" s="27"/>
      <c r="AO712" s="27"/>
      <c r="AP712" s="27"/>
      <c r="AQ712" s="27"/>
      <c r="AR712" s="27"/>
      <c r="AS712" s="27"/>
      <c r="AT712" s="27"/>
      <c r="AU712" s="27"/>
      <c r="AV712" s="27"/>
      <c r="AW712" s="27"/>
      <c r="AX712" s="27">
        <f t="shared" si="509"/>
        <v>0</v>
      </c>
      <c r="AY712" s="27">
        <f t="shared" si="509"/>
        <v>0</v>
      </c>
      <c r="AZ712" s="27">
        <f t="shared" si="509"/>
        <v>0</v>
      </c>
      <c r="BA712" s="27">
        <f t="shared" si="509"/>
        <v>0</v>
      </c>
      <c r="BB712" s="27">
        <f t="shared" si="509"/>
        <v>0</v>
      </c>
      <c r="BC712" s="27">
        <f t="shared" si="509"/>
        <v>0</v>
      </c>
      <c r="BD712" s="27">
        <f t="shared" si="509"/>
        <v>0</v>
      </c>
      <c r="BE712" s="27">
        <f t="shared" si="509"/>
        <v>0</v>
      </c>
      <c r="BF712" s="27">
        <f t="shared" si="509"/>
        <v>0</v>
      </c>
      <c r="BG712" s="27">
        <f t="shared" si="509"/>
        <v>0</v>
      </c>
      <c r="BH712" s="27">
        <f t="shared" si="509"/>
        <v>0</v>
      </c>
      <c r="BI712" s="27">
        <f t="shared" si="509"/>
        <v>0</v>
      </c>
      <c r="BJ712" s="27">
        <f t="shared" si="509"/>
        <v>0</v>
      </c>
      <c r="BK712" s="27">
        <f t="shared" si="509"/>
        <v>0</v>
      </c>
      <c r="BL712" s="27">
        <f t="shared" si="509"/>
        <v>0</v>
      </c>
      <c r="BM712" s="27">
        <f t="shared" si="509"/>
        <v>0</v>
      </c>
    </row>
    <row r="713" spans="2:65" x14ac:dyDescent="0.25">
      <c r="B713" t="str">
        <f>+B706</f>
        <v>ALTRE IMM.NI IMMATERIALI</v>
      </c>
      <c r="C713" s="58"/>
      <c r="F713" s="27"/>
      <c r="G713" s="27"/>
      <c r="H713" s="27"/>
      <c r="I713" s="27"/>
      <c r="J713" s="27"/>
      <c r="K713" s="27"/>
      <c r="L713" s="27"/>
      <c r="M713" s="27"/>
      <c r="N713" s="27"/>
      <c r="O713" s="27"/>
      <c r="P713" s="27"/>
      <c r="Q713" s="27"/>
      <c r="R713" s="27"/>
      <c r="S713" s="27"/>
      <c r="T713" s="27"/>
      <c r="U713" s="27"/>
      <c r="V713" s="27"/>
      <c r="W713" s="27"/>
      <c r="X713" s="27"/>
      <c r="Y713" s="27"/>
      <c r="Z713" s="27"/>
      <c r="AA713" s="27"/>
      <c r="AB713" s="27"/>
      <c r="AC713" s="27"/>
      <c r="AD713" s="27"/>
      <c r="AE713" s="27"/>
      <c r="AF713" s="27"/>
      <c r="AG713" s="27"/>
      <c r="AH713" s="27"/>
      <c r="AI713" s="27"/>
      <c r="AJ713" s="27"/>
      <c r="AK713" s="27"/>
      <c r="AL713" s="27"/>
      <c r="AM713" s="27"/>
      <c r="AN713" s="27"/>
      <c r="AO713" s="27"/>
      <c r="AP713" s="27"/>
      <c r="AQ713" s="27"/>
      <c r="AR713" s="27"/>
      <c r="AS713" s="27"/>
      <c r="AT713" s="27"/>
      <c r="AU713" s="27"/>
      <c r="AV713" s="27"/>
      <c r="AW713" s="27"/>
      <c r="AX713" s="27">
        <f t="shared" si="509"/>
        <v>0</v>
      </c>
      <c r="AY713" s="27">
        <f t="shared" si="509"/>
        <v>0</v>
      </c>
      <c r="AZ713" s="27">
        <f t="shared" si="509"/>
        <v>0</v>
      </c>
      <c r="BA713" s="27">
        <f t="shared" si="509"/>
        <v>0</v>
      </c>
      <c r="BB713" s="27">
        <f t="shared" si="509"/>
        <v>0</v>
      </c>
      <c r="BC713" s="27">
        <f t="shared" si="509"/>
        <v>0</v>
      </c>
      <c r="BD713" s="27">
        <f t="shared" si="509"/>
        <v>0</v>
      </c>
      <c r="BE713" s="27">
        <f t="shared" si="509"/>
        <v>0</v>
      </c>
      <c r="BF713" s="27">
        <f t="shared" si="509"/>
        <v>0</v>
      </c>
      <c r="BG713" s="27">
        <f t="shared" si="509"/>
        <v>0</v>
      </c>
      <c r="BH713" s="27">
        <f t="shared" si="509"/>
        <v>0</v>
      </c>
      <c r="BI713" s="27">
        <f t="shared" si="509"/>
        <v>0</v>
      </c>
      <c r="BJ713" s="27">
        <f t="shared" si="509"/>
        <v>0</v>
      </c>
      <c r="BK713" s="27">
        <f t="shared" si="509"/>
        <v>0</v>
      </c>
      <c r="BL713" s="27">
        <f t="shared" si="509"/>
        <v>0</v>
      </c>
      <c r="BM713" s="27">
        <f t="shared" si="509"/>
        <v>0</v>
      </c>
    </row>
    <row r="715" spans="2:65" ht="30" x14ac:dyDescent="0.25">
      <c r="C715" s="57" t="s">
        <v>159</v>
      </c>
      <c r="F715" s="57" t="s">
        <v>160</v>
      </c>
      <c r="G715" s="57" t="s">
        <v>160</v>
      </c>
      <c r="H715" s="57" t="s">
        <v>160</v>
      </c>
      <c r="I715" s="57" t="s">
        <v>160</v>
      </c>
      <c r="J715" s="57" t="s">
        <v>160</v>
      </c>
      <c r="K715" s="57" t="s">
        <v>160</v>
      </c>
      <c r="L715" s="57" t="s">
        <v>160</v>
      </c>
      <c r="M715" s="57" t="s">
        <v>160</v>
      </c>
      <c r="N715" s="57" t="s">
        <v>160</v>
      </c>
      <c r="O715" s="57" t="s">
        <v>160</v>
      </c>
      <c r="P715" s="57" t="s">
        <v>160</v>
      </c>
      <c r="Q715" s="57" t="s">
        <v>160</v>
      </c>
      <c r="R715" s="57" t="s">
        <v>160</v>
      </c>
      <c r="S715" s="57" t="s">
        <v>160</v>
      </c>
      <c r="T715" s="57" t="s">
        <v>160</v>
      </c>
      <c r="U715" s="57" t="s">
        <v>160</v>
      </c>
      <c r="V715" s="57" t="s">
        <v>160</v>
      </c>
      <c r="W715" s="57" t="s">
        <v>160</v>
      </c>
      <c r="X715" s="57" t="s">
        <v>160</v>
      </c>
      <c r="Y715" s="57" t="s">
        <v>160</v>
      </c>
      <c r="Z715" s="57" t="s">
        <v>160</v>
      </c>
      <c r="AA715" s="57" t="s">
        <v>160</v>
      </c>
      <c r="AB715" s="57" t="s">
        <v>160</v>
      </c>
      <c r="AC715" s="57" t="s">
        <v>160</v>
      </c>
      <c r="AD715" s="57" t="s">
        <v>160</v>
      </c>
      <c r="AE715" s="57" t="s">
        <v>160</v>
      </c>
      <c r="AF715" s="57" t="s">
        <v>160</v>
      </c>
      <c r="AG715" s="57" t="s">
        <v>160</v>
      </c>
      <c r="AH715" s="57" t="s">
        <v>160</v>
      </c>
      <c r="AI715" s="57" t="s">
        <v>160</v>
      </c>
      <c r="AJ715" s="57" t="s">
        <v>160</v>
      </c>
      <c r="AK715" s="57" t="s">
        <v>160</v>
      </c>
      <c r="AL715" s="57" t="s">
        <v>160</v>
      </c>
      <c r="AM715" s="57" t="s">
        <v>160</v>
      </c>
      <c r="AN715" s="57" t="s">
        <v>160</v>
      </c>
      <c r="AO715" s="57" t="s">
        <v>160</v>
      </c>
      <c r="AP715" s="57" t="s">
        <v>160</v>
      </c>
      <c r="AQ715" s="57" t="s">
        <v>160</v>
      </c>
      <c r="AR715" s="57" t="s">
        <v>160</v>
      </c>
      <c r="AS715" s="57" t="s">
        <v>160</v>
      </c>
      <c r="AT715" s="57" t="s">
        <v>160</v>
      </c>
      <c r="AU715" s="57" t="s">
        <v>160</v>
      </c>
      <c r="AV715" s="57" t="s">
        <v>160</v>
      </c>
      <c r="AW715" s="57" t="s">
        <v>160</v>
      </c>
      <c r="AX715" s="57" t="s">
        <v>160</v>
      </c>
      <c r="AY715" s="57" t="s">
        <v>160</v>
      </c>
      <c r="AZ715" s="57" t="s">
        <v>160</v>
      </c>
      <c r="BA715" s="57" t="s">
        <v>160</v>
      </c>
      <c r="BB715" s="57" t="s">
        <v>160</v>
      </c>
      <c r="BC715" s="57" t="s">
        <v>160</v>
      </c>
      <c r="BD715" s="57" t="s">
        <v>160</v>
      </c>
      <c r="BE715" s="57" t="s">
        <v>160</v>
      </c>
      <c r="BF715" s="57" t="s">
        <v>160</v>
      </c>
      <c r="BG715" s="57" t="s">
        <v>160</v>
      </c>
      <c r="BH715" s="57" t="s">
        <v>160</v>
      </c>
      <c r="BI715" s="57" t="s">
        <v>160</v>
      </c>
      <c r="BJ715" s="57" t="s">
        <v>160</v>
      </c>
      <c r="BK715" s="57" t="s">
        <v>160</v>
      </c>
      <c r="BL715" s="57" t="s">
        <v>160</v>
      </c>
      <c r="BM715" s="57" t="s">
        <v>160</v>
      </c>
    </row>
    <row r="716" spans="2:65" x14ac:dyDescent="0.25">
      <c r="B716" t="str">
        <f>+B701</f>
        <v>FABBRICATI</v>
      </c>
      <c r="C716" s="58">
        <f>+C701</f>
        <v>0.25</v>
      </c>
      <c r="F716" s="27"/>
      <c r="G716" s="27"/>
      <c r="H716" s="27"/>
      <c r="I716" s="27"/>
      <c r="J716" s="27"/>
      <c r="K716" s="27"/>
      <c r="L716" s="27"/>
      <c r="M716" s="27"/>
      <c r="N716" s="27"/>
      <c r="O716" s="27"/>
      <c r="P716" s="27"/>
      <c r="Q716" s="27"/>
      <c r="R716" s="27"/>
      <c r="S716" s="27"/>
      <c r="T716" s="27"/>
      <c r="U716" s="27"/>
      <c r="V716" s="27"/>
      <c r="W716" s="27"/>
      <c r="X716" s="27"/>
      <c r="Y716" s="27"/>
      <c r="Z716" s="27"/>
      <c r="AA716" s="27"/>
      <c r="AB716" s="27"/>
      <c r="AC716" s="27"/>
      <c r="AD716" s="27"/>
      <c r="AE716" s="27"/>
      <c r="AF716" s="27"/>
      <c r="AG716" s="27"/>
      <c r="AH716" s="27"/>
      <c r="AI716" s="27"/>
      <c r="AJ716" s="27"/>
      <c r="AK716" s="27"/>
      <c r="AL716" s="27"/>
      <c r="AM716" s="27"/>
      <c r="AN716" s="27"/>
      <c r="AO716" s="27"/>
      <c r="AP716" s="27"/>
      <c r="AQ716" s="27"/>
      <c r="AR716" s="27"/>
      <c r="AS716" s="27"/>
      <c r="AT716" s="27"/>
      <c r="AU716" s="27"/>
      <c r="AV716" s="27"/>
      <c r="AW716" s="27"/>
      <c r="AX716" s="27"/>
      <c r="AY716" s="27">
        <f>+IF(AX723=$AY$5,0,1)*(SUM($AY$5)*$C716)/12</f>
        <v>0</v>
      </c>
      <c r="AZ716" s="27">
        <f t="shared" ref="AZ716:BM716" si="511">+IF(AY723=$AY$5,0,1)*(SUM($AY$5)*$C716)/12</f>
        <v>0</v>
      </c>
      <c r="BA716" s="27">
        <f t="shared" si="511"/>
        <v>0</v>
      </c>
      <c r="BB716" s="27">
        <f t="shared" si="511"/>
        <v>0</v>
      </c>
      <c r="BC716" s="27">
        <f t="shared" si="511"/>
        <v>0</v>
      </c>
      <c r="BD716" s="27">
        <f t="shared" si="511"/>
        <v>0</v>
      </c>
      <c r="BE716" s="27">
        <f t="shared" si="511"/>
        <v>0</v>
      </c>
      <c r="BF716" s="27">
        <f t="shared" si="511"/>
        <v>0</v>
      </c>
      <c r="BG716" s="27">
        <f t="shared" si="511"/>
        <v>0</v>
      </c>
      <c r="BH716" s="27">
        <f t="shared" si="511"/>
        <v>0</v>
      </c>
      <c r="BI716" s="27">
        <f t="shared" si="511"/>
        <v>0</v>
      </c>
      <c r="BJ716" s="27">
        <f t="shared" si="511"/>
        <v>0</v>
      </c>
      <c r="BK716" s="27">
        <f t="shared" si="511"/>
        <v>0</v>
      </c>
      <c r="BL716" s="27">
        <f t="shared" si="511"/>
        <v>0</v>
      </c>
      <c r="BM716" s="27">
        <f t="shared" si="511"/>
        <v>0</v>
      </c>
    </row>
    <row r="717" spans="2:65" x14ac:dyDescent="0.25">
      <c r="B717" t="str">
        <f t="shared" ref="B717:C721" si="512">+B702</f>
        <v>IMPIANTI E MACCHINARI</v>
      </c>
      <c r="C717" s="58">
        <f t="shared" si="512"/>
        <v>0.1</v>
      </c>
      <c r="F717" s="27"/>
      <c r="G717" s="27"/>
      <c r="H717" s="27"/>
      <c r="I717" s="27"/>
      <c r="J717" s="27"/>
      <c r="K717" s="27"/>
      <c r="L717" s="27"/>
      <c r="M717" s="27"/>
      <c r="N717" s="27"/>
      <c r="O717" s="27"/>
      <c r="P717" s="27"/>
      <c r="Q717" s="27"/>
      <c r="R717" s="27"/>
      <c r="S717" s="27"/>
      <c r="T717" s="27"/>
      <c r="U717" s="27"/>
      <c r="V717" s="27"/>
      <c r="W717" s="27"/>
      <c r="X717" s="27"/>
      <c r="Y717" s="27"/>
      <c r="Z717" s="27"/>
      <c r="AA717" s="27"/>
      <c r="AB717" s="27"/>
      <c r="AC717" s="27"/>
      <c r="AD717" s="27"/>
      <c r="AE717" s="27"/>
      <c r="AF717" s="27"/>
      <c r="AG717" s="27"/>
      <c r="AH717" s="27"/>
      <c r="AI717" s="27"/>
      <c r="AJ717" s="27"/>
      <c r="AK717" s="27"/>
      <c r="AL717" s="27"/>
      <c r="AM717" s="27"/>
      <c r="AN717" s="27"/>
      <c r="AO717" s="27"/>
      <c r="AP717" s="27"/>
      <c r="AQ717" s="27"/>
      <c r="AR717" s="27"/>
      <c r="AS717" s="27"/>
      <c r="AT717" s="27"/>
      <c r="AU717" s="27"/>
      <c r="AV717" s="27"/>
      <c r="AW717" s="27"/>
      <c r="AX717" s="27"/>
      <c r="AY717" s="27">
        <f>+IF(AX724=$AY$6,0,1)*(SUM($AY$6)*$C717)/12</f>
        <v>0</v>
      </c>
      <c r="AZ717" s="27">
        <f t="shared" ref="AZ717:BM717" si="513">+IF(AY724=$AY$6,0,1)*(SUM($AY$6)*$C717)/12</f>
        <v>0</v>
      </c>
      <c r="BA717" s="27">
        <f t="shared" si="513"/>
        <v>0</v>
      </c>
      <c r="BB717" s="27">
        <f t="shared" si="513"/>
        <v>0</v>
      </c>
      <c r="BC717" s="27">
        <f t="shared" si="513"/>
        <v>0</v>
      </c>
      <c r="BD717" s="27">
        <f t="shared" si="513"/>
        <v>0</v>
      </c>
      <c r="BE717" s="27">
        <f t="shared" si="513"/>
        <v>0</v>
      </c>
      <c r="BF717" s="27">
        <f t="shared" si="513"/>
        <v>0</v>
      </c>
      <c r="BG717" s="27">
        <f t="shared" si="513"/>
        <v>0</v>
      </c>
      <c r="BH717" s="27">
        <f t="shared" si="513"/>
        <v>0</v>
      </c>
      <c r="BI717" s="27">
        <f t="shared" si="513"/>
        <v>0</v>
      </c>
      <c r="BJ717" s="27">
        <f t="shared" si="513"/>
        <v>0</v>
      </c>
      <c r="BK717" s="27">
        <f t="shared" si="513"/>
        <v>0</v>
      </c>
      <c r="BL717" s="27">
        <f t="shared" si="513"/>
        <v>0</v>
      </c>
      <c r="BM717" s="27">
        <f t="shared" si="513"/>
        <v>0</v>
      </c>
    </row>
    <row r="718" spans="2:65" x14ac:dyDescent="0.25">
      <c r="B718" t="str">
        <f t="shared" si="512"/>
        <v>ATTREZZATURE IND.LI E COMM.LI</v>
      </c>
      <c r="C718" s="58">
        <f t="shared" si="512"/>
        <v>0.2</v>
      </c>
      <c r="F718" s="27"/>
      <c r="G718" s="27"/>
      <c r="H718" s="27"/>
      <c r="I718" s="27"/>
      <c r="J718" s="27"/>
      <c r="K718" s="27"/>
      <c r="L718" s="27"/>
      <c r="M718" s="27"/>
      <c r="N718" s="27"/>
      <c r="O718" s="27"/>
      <c r="P718" s="27"/>
      <c r="Q718" s="27"/>
      <c r="R718" s="27"/>
      <c r="S718" s="27"/>
      <c r="T718" s="27"/>
      <c r="U718" s="27"/>
      <c r="V718" s="27"/>
      <c r="W718" s="27"/>
      <c r="X718" s="27"/>
      <c r="Y718" s="27"/>
      <c r="Z718" s="27"/>
      <c r="AA718" s="27"/>
      <c r="AB718" s="27"/>
      <c r="AC718" s="27"/>
      <c r="AD718" s="27"/>
      <c r="AE718" s="27"/>
      <c r="AF718" s="27"/>
      <c r="AG718" s="27"/>
      <c r="AH718" s="27"/>
      <c r="AI718" s="27"/>
      <c r="AJ718" s="27"/>
      <c r="AK718" s="27"/>
      <c r="AL718" s="27"/>
      <c r="AM718" s="27"/>
      <c r="AN718" s="27"/>
      <c r="AO718" s="27"/>
      <c r="AP718" s="27"/>
      <c r="AQ718" s="27"/>
      <c r="AR718" s="27"/>
      <c r="AS718" s="27"/>
      <c r="AT718" s="27"/>
      <c r="AU718" s="27"/>
      <c r="AV718" s="27"/>
      <c r="AW718" s="27"/>
      <c r="AX718" s="27"/>
      <c r="AY718" s="27">
        <f>+IF(AX725=$AY$7,0,1)*(SUM($AY$7)*$C718)/12</f>
        <v>0</v>
      </c>
      <c r="AZ718" s="27">
        <f t="shared" ref="AZ718:BM718" si="514">+IF(AY725=$AY$7,0,1)*(SUM($AY$7)*$C718)/12</f>
        <v>0</v>
      </c>
      <c r="BA718" s="27">
        <f t="shared" si="514"/>
        <v>0</v>
      </c>
      <c r="BB718" s="27">
        <f t="shared" si="514"/>
        <v>0</v>
      </c>
      <c r="BC718" s="27">
        <f t="shared" si="514"/>
        <v>0</v>
      </c>
      <c r="BD718" s="27">
        <f t="shared" si="514"/>
        <v>0</v>
      </c>
      <c r="BE718" s="27">
        <f t="shared" si="514"/>
        <v>0</v>
      </c>
      <c r="BF718" s="27">
        <f t="shared" si="514"/>
        <v>0</v>
      </c>
      <c r="BG718" s="27">
        <f t="shared" si="514"/>
        <v>0</v>
      </c>
      <c r="BH718" s="27">
        <f t="shared" si="514"/>
        <v>0</v>
      </c>
      <c r="BI718" s="27">
        <f t="shared" si="514"/>
        <v>0</v>
      </c>
      <c r="BJ718" s="27">
        <f t="shared" si="514"/>
        <v>0</v>
      </c>
      <c r="BK718" s="27">
        <f t="shared" si="514"/>
        <v>0</v>
      </c>
      <c r="BL718" s="27">
        <f t="shared" si="514"/>
        <v>0</v>
      </c>
      <c r="BM718" s="27">
        <f t="shared" si="514"/>
        <v>0</v>
      </c>
    </row>
    <row r="719" spans="2:65" x14ac:dyDescent="0.25">
      <c r="B719" t="str">
        <f t="shared" si="512"/>
        <v>COSTI D'IMPIANTO E AMPLIAMENTO</v>
      </c>
      <c r="C719" s="58">
        <f t="shared" si="512"/>
        <v>0.5</v>
      </c>
      <c r="F719" s="27"/>
      <c r="G719" s="27"/>
      <c r="H719" s="27"/>
      <c r="I719" s="27"/>
      <c r="J719" s="27"/>
      <c r="K719" s="27"/>
      <c r="L719" s="27"/>
      <c r="M719" s="27"/>
      <c r="N719" s="27"/>
      <c r="O719" s="27"/>
      <c r="P719" s="27"/>
      <c r="Q719" s="27"/>
      <c r="R719" s="27"/>
      <c r="S719" s="27"/>
      <c r="T719" s="27"/>
      <c r="U719" s="27"/>
      <c r="V719" s="27"/>
      <c r="W719" s="27"/>
      <c r="X719" s="27"/>
      <c r="Y719" s="27"/>
      <c r="Z719" s="27"/>
      <c r="AA719" s="27"/>
      <c r="AB719" s="27"/>
      <c r="AC719" s="27"/>
      <c r="AD719" s="27"/>
      <c r="AE719" s="27"/>
      <c r="AF719" s="27"/>
      <c r="AG719" s="27"/>
      <c r="AH719" s="27"/>
      <c r="AI719" s="27"/>
      <c r="AJ719" s="27"/>
      <c r="AK719" s="27"/>
      <c r="AL719" s="27"/>
      <c r="AM719" s="27"/>
      <c r="AN719" s="27"/>
      <c r="AO719" s="27"/>
      <c r="AP719" s="27"/>
      <c r="AQ719" s="27"/>
      <c r="AR719" s="27"/>
      <c r="AS719" s="27"/>
      <c r="AT719" s="27"/>
      <c r="AU719" s="27"/>
      <c r="AV719" s="27"/>
      <c r="AW719" s="27"/>
      <c r="AX719" s="27"/>
      <c r="AY719" s="27">
        <f>+IF(AX726=$AY$8,0,1)*(SUM($AY$8)*$C719)/12</f>
        <v>0</v>
      </c>
      <c r="AZ719" s="27">
        <f t="shared" ref="AZ719:BM719" si="515">+IF(AY726=$AY$8,0,1)*(SUM($AY$8)*$C719)/12</f>
        <v>0</v>
      </c>
      <c r="BA719" s="27">
        <f t="shared" si="515"/>
        <v>0</v>
      </c>
      <c r="BB719" s="27">
        <f t="shared" si="515"/>
        <v>0</v>
      </c>
      <c r="BC719" s="27">
        <f t="shared" si="515"/>
        <v>0</v>
      </c>
      <c r="BD719" s="27">
        <f t="shared" si="515"/>
        <v>0</v>
      </c>
      <c r="BE719" s="27">
        <f t="shared" si="515"/>
        <v>0</v>
      </c>
      <c r="BF719" s="27">
        <f t="shared" si="515"/>
        <v>0</v>
      </c>
      <c r="BG719" s="27">
        <f t="shared" si="515"/>
        <v>0</v>
      </c>
      <c r="BH719" s="27">
        <f t="shared" si="515"/>
        <v>0</v>
      </c>
      <c r="BI719" s="27">
        <f t="shared" si="515"/>
        <v>0</v>
      </c>
      <c r="BJ719" s="27">
        <f t="shared" si="515"/>
        <v>0</v>
      </c>
      <c r="BK719" s="27">
        <f t="shared" si="515"/>
        <v>0</v>
      </c>
      <c r="BL719" s="27">
        <f t="shared" si="515"/>
        <v>0</v>
      </c>
      <c r="BM719" s="27">
        <f t="shared" si="515"/>
        <v>0</v>
      </c>
    </row>
    <row r="720" spans="2:65" x14ac:dyDescent="0.25">
      <c r="B720" t="str">
        <f t="shared" si="512"/>
        <v>FEE D'INGRESSO</v>
      </c>
      <c r="C720" s="58">
        <f t="shared" si="512"/>
        <v>0.2</v>
      </c>
      <c r="F720" s="27"/>
      <c r="G720" s="27"/>
      <c r="H720" s="27"/>
      <c r="I720" s="27"/>
      <c r="J720" s="27"/>
      <c r="K720" s="27"/>
      <c r="L720" s="27"/>
      <c r="M720" s="27"/>
      <c r="N720" s="27"/>
      <c r="O720" s="27"/>
      <c r="P720" s="27"/>
      <c r="Q720" s="27"/>
      <c r="R720" s="27"/>
      <c r="S720" s="27"/>
      <c r="T720" s="27"/>
      <c r="U720" s="27"/>
      <c r="V720" s="27"/>
      <c r="W720" s="27"/>
      <c r="X720" s="27"/>
      <c r="Y720" s="27"/>
      <c r="Z720" s="27"/>
      <c r="AA720" s="27"/>
      <c r="AB720" s="27"/>
      <c r="AC720" s="27"/>
      <c r="AD720" s="27"/>
      <c r="AE720" s="27"/>
      <c r="AF720" s="27"/>
      <c r="AG720" s="27"/>
      <c r="AH720" s="27"/>
      <c r="AI720" s="27"/>
      <c r="AJ720" s="27"/>
      <c r="AK720" s="27"/>
      <c r="AL720" s="27"/>
      <c r="AM720" s="27"/>
      <c r="AN720" s="27"/>
      <c r="AO720" s="27"/>
      <c r="AP720" s="27"/>
      <c r="AQ720" s="27"/>
      <c r="AR720" s="27"/>
      <c r="AS720" s="27"/>
      <c r="AT720" s="27"/>
      <c r="AU720" s="27"/>
      <c r="AV720" s="27"/>
      <c r="AW720" s="27"/>
      <c r="AX720" s="27"/>
      <c r="AY720" s="27">
        <f>+IF(AX727=$AY$9,0,1)*(SUM($AY$9)*$C720)/12</f>
        <v>0</v>
      </c>
      <c r="AZ720" s="27">
        <f t="shared" ref="AZ720:BM720" si="516">+IF(AY727=$AY$9,0,1)*(SUM($AY$9)*$C720)/12</f>
        <v>0</v>
      </c>
      <c r="BA720" s="27">
        <f t="shared" si="516"/>
        <v>0</v>
      </c>
      <c r="BB720" s="27">
        <f t="shared" si="516"/>
        <v>0</v>
      </c>
      <c r="BC720" s="27">
        <f t="shared" si="516"/>
        <v>0</v>
      </c>
      <c r="BD720" s="27">
        <f t="shared" si="516"/>
        <v>0</v>
      </c>
      <c r="BE720" s="27">
        <f t="shared" si="516"/>
        <v>0</v>
      </c>
      <c r="BF720" s="27">
        <f t="shared" si="516"/>
        <v>0</v>
      </c>
      <c r="BG720" s="27">
        <f t="shared" si="516"/>
        <v>0</v>
      </c>
      <c r="BH720" s="27">
        <f t="shared" si="516"/>
        <v>0</v>
      </c>
      <c r="BI720" s="27">
        <f t="shared" si="516"/>
        <v>0</v>
      </c>
      <c r="BJ720" s="27">
        <f t="shared" si="516"/>
        <v>0</v>
      </c>
      <c r="BK720" s="27">
        <f t="shared" si="516"/>
        <v>0</v>
      </c>
      <c r="BL720" s="27">
        <f t="shared" si="516"/>
        <v>0</v>
      </c>
      <c r="BM720" s="27">
        <f t="shared" si="516"/>
        <v>0</v>
      </c>
    </row>
    <row r="721" spans="2:65" x14ac:dyDescent="0.25">
      <c r="B721" t="str">
        <f t="shared" si="512"/>
        <v>ALTRE IMM.NI IMMATERIALI</v>
      </c>
      <c r="C721" s="58">
        <f t="shared" si="512"/>
        <v>0.25</v>
      </c>
      <c r="F721" s="27"/>
      <c r="G721" s="27"/>
      <c r="H721" s="27"/>
      <c r="I721" s="27"/>
      <c r="J721" s="27"/>
      <c r="K721" s="27"/>
      <c r="L721" s="27"/>
      <c r="M721" s="27"/>
      <c r="N721" s="27"/>
      <c r="O721" s="27"/>
      <c r="P721" s="27"/>
      <c r="Q721" s="27"/>
      <c r="R721" s="27"/>
      <c r="S721" s="27"/>
      <c r="T721" s="27"/>
      <c r="U721" s="27"/>
      <c r="V721" s="27"/>
      <c r="W721" s="27"/>
      <c r="X721" s="27"/>
      <c r="Y721" s="27"/>
      <c r="Z721" s="27"/>
      <c r="AA721" s="27"/>
      <c r="AB721" s="27"/>
      <c r="AC721" s="27"/>
      <c r="AD721" s="27"/>
      <c r="AE721" s="27"/>
      <c r="AF721" s="27"/>
      <c r="AG721" s="27"/>
      <c r="AH721" s="27"/>
      <c r="AI721" s="27"/>
      <c r="AJ721" s="27"/>
      <c r="AK721" s="27"/>
      <c r="AL721" s="27"/>
      <c r="AM721" s="27"/>
      <c r="AN721" s="27"/>
      <c r="AO721" s="27"/>
      <c r="AP721" s="27"/>
      <c r="AQ721" s="27"/>
      <c r="AR721" s="27"/>
      <c r="AS721" s="27"/>
      <c r="AT721" s="27"/>
      <c r="AU721" s="27"/>
      <c r="AV721" s="27"/>
      <c r="AW721" s="27"/>
      <c r="AX721" s="27"/>
      <c r="AY721" s="27">
        <f>+IF(AX728=$AY$10,0,1)*(SUM($AY$10)*$C721)/12</f>
        <v>0</v>
      </c>
      <c r="AZ721" s="27">
        <f t="shared" ref="AZ721:BM721" si="517">+IF(AY728=$AY$10,0,1)*(SUM($AY$10)*$C721)/12</f>
        <v>0</v>
      </c>
      <c r="BA721" s="27">
        <f t="shared" si="517"/>
        <v>0</v>
      </c>
      <c r="BB721" s="27">
        <f t="shared" si="517"/>
        <v>0</v>
      </c>
      <c r="BC721" s="27">
        <f t="shared" si="517"/>
        <v>0</v>
      </c>
      <c r="BD721" s="27">
        <f t="shared" si="517"/>
        <v>0</v>
      </c>
      <c r="BE721" s="27">
        <f t="shared" si="517"/>
        <v>0</v>
      </c>
      <c r="BF721" s="27">
        <f t="shared" si="517"/>
        <v>0</v>
      </c>
      <c r="BG721" s="27">
        <f t="shared" si="517"/>
        <v>0</v>
      </c>
      <c r="BH721" s="27">
        <f t="shared" si="517"/>
        <v>0</v>
      </c>
      <c r="BI721" s="27">
        <f t="shared" si="517"/>
        <v>0</v>
      </c>
      <c r="BJ721" s="27">
        <f t="shared" si="517"/>
        <v>0</v>
      </c>
      <c r="BK721" s="27">
        <f t="shared" si="517"/>
        <v>0</v>
      </c>
      <c r="BL721" s="27">
        <f t="shared" si="517"/>
        <v>0</v>
      </c>
      <c r="BM721" s="27">
        <f t="shared" si="517"/>
        <v>0</v>
      </c>
    </row>
    <row r="722" spans="2:65" ht="30" x14ac:dyDescent="0.25">
      <c r="C722" s="57"/>
      <c r="F722" s="57" t="s">
        <v>161</v>
      </c>
      <c r="G722" s="57" t="s">
        <v>161</v>
      </c>
      <c r="H722" s="57" t="s">
        <v>161</v>
      </c>
      <c r="I722" s="57" t="s">
        <v>161</v>
      </c>
      <c r="J722" s="57" t="s">
        <v>161</v>
      </c>
      <c r="K722" s="57" t="s">
        <v>161</v>
      </c>
      <c r="L722" s="57" t="s">
        <v>161</v>
      </c>
      <c r="M722" s="57" t="s">
        <v>161</v>
      </c>
      <c r="N722" s="57" t="s">
        <v>161</v>
      </c>
      <c r="O722" s="57" t="s">
        <v>161</v>
      </c>
      <c r="P722" s="57" t="s">
        <v>161</v>
      </c>
      <c r="Q722" s="57" t="s">
        <v>161</v>
      </c>
      <c r="R722" s="57" t="s">
        <v>161</v>
      </c>
      <c r="S722" s="57" t="s">
        <v>161</v>
      </c>
      <c r="T722" s="57" t="s">
        <v>161</v>
      </c>
      <c r="U722" s="57" t="s">
        <v>161</v>
      </c>
      <c r="V722" s="57" t="s">
        <v>161</v>
      </c>
      <c r="W722" s="57" t="s">
        <v>161</v>
      </c>
      <c r="X722" s="57" t="s">
        <v>161</v>
      </c>
      <c r="Y722" s="57" t="s">
        <v>161</v>
      </c>
      <c r="Z722" s="57" t="s">
        <v>161</v>
      </c>
      <c r="AA722" s="57" t="s">
        <v>161</v>
      </c>
      <c r="AB722" s="57" t="s">
        <v>161</v>
      </c>
      <c r="AC722" s="57" t="s">
        <v>161</v>
      </c>
      <c r="AD722" s="57" t="s">
        <v>161</v>
      </c>
      <c r="AE722" s="57" t="s">
        <v>161</v>
      </c>
      <c r="AF722" s="57" t="s">
        <v>161</v>
      </c>
      <c r="AG722" s="57" t="s">
        <v>161</v>
      </c>
      <c r="AH722" s="57" t="s">
        <v>161</v>
      </c>
      <c r="AI722" s="57" t="s">
        <v>161</v>
      </c>
      <c r="AJ722" s="57" t="s">
        <v>161</v>
      </c>
      <c r="AK722" s="57" t="s">
        <v>161</v>
      </c>
      <c r="AL722" s="57" t="s">
        <v>161</v>
      </c>
      <c r="AM722" s="57" t="s">
        <v>161</v>
      </c>
      <c r="AN722" s="57" t="s">
        <v>161</v>
      </c>
      <c r="AO722" s="57" t="s">
        <v>161</v>
      </c>
      <c r="AP722" s="57" t="s">
        <v>161</v>
      </c>
      <c r="AQ722" s="57" t="s">
        <v>161</v>
      </c>
      <c r="AR722" s="57" t="s">
        <v>161</v>
      </c>
      <c r="AS722" s="57" t="s">
        <v>161</v>
      </c>
      <c r="AT722" s="57" t="s">
        <v>161</v>
      </c>
      <c r="AU722" s="57" t="s">
        <v>161</v>
      </c>
      <c r="AV722" s="57" t="s">
        <v>161</v>
      </c>
      <c r="AW722" s="57" t="s">
        <v>161</v>
      </c>
      <c r="AX722" s="57" t="s">
        <v>161</v>
      </c>
      <c r="AY722" s="57" t="s">
        <v>161</v>
      </c>
      <c r="AZ722" s="57" t="s">
        <v>161</v>
      </c>
      <c r="BA722" s="57" t="s">
        <v>161</v>
      </c>
      <c r="BB722" s="57" t="s">
        <v>161</v>
      </c>
      <c r="BC722" s="57" t="s">
        <v>161</v>
      </c>
      <c r="BD722" s="57" t="s">
        <v>161</v>
      </c>
      <c r="BE722" s="57" t="s">
        <v>161</v>
      </c>
      <c r="BF722" s="57" t="s">
        <v>161</v>
      </c>
      <c r="BG722" s="57" t="s">
        <v>161</v>
      </c>
      <c r="BH722" s="57" t="s">
        <v>161</v>
      </c>
      <c r="BI722" s="57" t="s">
        <v>161</v>
      </c>
      <c r="BJ722" s="57" t="s">
        <v>161</v>
      </c>
      <c r="BK722" s="57" t="s">
        <v>161</v>
      </c>
      <c r="BL722" s="57" t="s">
        <v>161</v>
      </c>
      <c r="BM722" s="57" t="s">
        <v>161</v>
      </c>
    </row>
    <row r="723" spans="2:65" x14ac:dyDescent="0.25">
      <c r="B723" t="str">
        <f>+B716</f>
        <v>FABBRICATI</v>
      </c>
      <c r="C723" s="58"/>
      <c r="F723" s="27"/>
      <c r="G723" s="27"/>
      <c r="H723" s="27"/>
      <c r="I723" s="27"/>
      <c r="J723" s="27"/>
      <c r="K723" s="27"/>
      <c r="L723" s="27"/>
      <c r="M723" s="27"/>
      <c r="N723" s="27"/>
      <c r="O723" s="27"/>
      <c r="P723" s="27"/>
      <c r="Q723" s="27"/>
      <c r="R723" s="27"/>
      <c r="S723" s="27"/>
      <c r="T723" s="27"/>
      <c r="U723" s="27"/>
      <c r="V723" s="27"/>
      <c r="W723" s="27"/>
      <c r="X723" s="27"/>
      <c r="Y723" s="27"/>
      <c r="Z723" s="27"/>
      <c r="AA723" s="27"/>
      <c r="AB723" s="27"/>
      <c r="AC723" s="27"/>
      <c r="AD723" s="27"/>
      <c r="AE723" s="27"/>
      <c r="AF723" s="27"/>
      <c r="AG723" s="27"/>
      <c r="AH723" s="27"/>
      <c r="AI723" s="27"/>
      <c r="AJ723" s="27"/>
      <c r="AK723" s="27"/>
      <c r="AL723" s="27"/>
      <c r="AM723" s="27"/>
      <c r="AN723" s="27"/>
      <c r="AO723" s="27"/>
      <c r="AP723" s="27"/>
      <c r="AQ723" s="27"/>
      <c r="AR723" s="27"/>
      <c r="AS723" s="27"/>
      <c r="AT723" s="27"/>
      <c r="AU723" s="27"/>
      <c r="AV723" s="27"/>
      <c r="AW723" s="27"/>
      <c r="AX723" s="27"/>
      <c r="AY723" s="27">
        <f t="shared" ref="AY723:BM728" si="518">+AX723+AY716</f>
        <v>0</v>
      </c>
      <c r="AZ723" s="27">
        <f t="shared" si="518"/>
        <v>0</v>
      </c>
      <c r="BA723" s="27">
        <f t="shared" si="518"/>
        <v>0</v>
      </c>
      <c r="BB723" s="27">
        <f t="shared" si="518"/>
        <v>0</v>
      </c>
      <c r="BC723" s="27">
        <f t="shared" si="518"/>
        <v>0</v>
      </c>
      <c r="BD723" s="27">
        <f t="shared" si="518"/>
        <v>0</v>
      </c>
      <c r="BE723" s="27">
        <f t="shared" si="518"/>
        <v>0</v>
      </c>
      <c r="BF723" s="27">
        <f t="shared" si="518"/>
        <v>0</v>
      </c>
      <c r="BG723" s="27">
        <f t="shared" si="518"/>
        <v>0</v>
      </c>
      <c r="BH723" s="27">
        <f t="shared" si="518"/>
        <v>0</v>
      </c>
      <c r="BI723" s="27">
        <f t="shared" si="518"/>
        <v>0</v>
      </c>
      <c r="BJ723" s="27">
        <f t="shared" si="518"/>
        <v>0</v>
      </c>
      <c r="BK723" s="27">
        <f t="shared" si="518"/>
        <v>0</v>
      </c>
      <c r="BL723" s="27">
        <f t="shared" si="518"/>
        <v>0</v>
      </c>
      <c r="BM723" s="27">
        <f t="shared" si="518"/>
        <v>0</v>
      </c>
    </row>
    <row r="724" spans="2:65" x14ac:dyDescent="0.25">
      <c r="B724" t="str">
        <f t="shared" ref="B724:B727" si="519">+B717</f>
        <v>IMPIANTI E MACCHINARI</v>
      </c>
      <c r="C724" s="58"/>
      <c r="F724" s="27"/>
      <c r="G724" s="27"/>
      <c r="H724" s="27"/>
      <c r="I724" s="27"/>
      <c r="J724" s="27"/>
      <c r="K724" s="27"/>
      <c r="L724" s="27"/>
      <c r="M724" s="27"/>
      <c r="N724" s="27"/>
      <c r="O724" s="27"/>
      <c r="P724" s="27"/>
      <c r="Q724" s="27"/>
      <c r="R724" s="27"/>
      <c r="S724" s="27"/>
      <c r="T724" s="27"/>
      <c r="U724" s="27"/>
      <c r="V724" s="27"/>
      <c r="W724" s="27"/>
      <c r="X724" s="27"/>
      <c r="Y724" s="27"/>
      <c r="Z724" s="27"/>
      <c r="AA724" s="27"/>
      <c r="AB724" s="27"/>
      <c r="AC724" s="27"/>
      <c r="AD724" s="27"/>
      <c r="AE724" s="27"/>
      <c r="AF724" s="27"/>
      <c r="AG724" s="27"/>
      <c r="AH724" s="27"/>
      <c r="AI724" s="27"/>
      <c r="AJ724" s="27"/>
      <c r="AK724" s="27"/>
      <c r="AL724" s="27"/>
      <c r="AM724" s="27"/>
      <c r="AN724" s="27"/>
      <c r="AO724" s="27"/>
      <c r="AP724" s="27"/>
      <c r="AQ724" s="27"/>
      <c r="AR724" s="27"/>
      <c r="AS724" s="27"/>
      <c r="AT724" s="27"/>
      <c r="AU724" s="27"/>
      <c r="AV724" s="27"/>
      <c r="AW724" s="27"/>
      <c r="AX724" s="27"/>
      <c r="AY724" s="27">
        <f t="shared" si="518"/>
        <v>0</v>
      </c>
      <c r="AZ724" s="27">
        <f t="shared" si="518"/>
        <v>0</v>
      </c>
      <c r="BA724" s="27">
        <f t="shared" si="518"/>
        <v>0</v>
      </c>
      <c r="BB724" s="27">
        <f t="shared" si="518"/>
        <v>0</v>
      </c>
      <c r="BC724" s="27">
        <f t="shared" si="518"/>
        <v>0</v>
      </c>
      <c r="BD724" s="27">
        <f t="shared" si="518"/>
        <v>0</v>
      </c>
      <c r="BE724" s="27">
        <f t="shared" si="518"/>
        <v>0</v>
      </c>
      <c r="BF724" s="27">
        <f t="shared" si="518"/>
        <v>0</v>
      </c>
      <c r="BG724" s="27">
        <f t="shared" si="518"/>
        <v>0</v>
      </c>
      <c r="BH724" s="27">
        <f t="shared" si="518"/>
        <v>0</v>
      </c>
      <c r="BI724" s="27">
        <f t="shared" si="518"/>
        <v>0</v>
      </c>
      <c r="BJ724" s="27">
        <f t="shared" si="518"/>
        <v>0</v>
      </c>
      <c r="BK724" s="27">
        <f t="shared" si="518"/>
        <v>0</v>
      </c>
      <c r="BL724" s="27">
        <f t="shared" si="518"/>
        <v>0</v>
      </c>
      <c r="BM724" s="27">
        <f t="shared" si="518"/>
        <v>0</v>
      </c>
    </row>
    <row r="725" spans="2:65" x14ac:dyDescent="0.25">
      <c r="B725" t="str">
        <f t="shared" si="519"/>
        <v>ATTREZZATURE IND.LI E COMM.LI</v>
      </c>
      <c r="C725" s="58"/>
      <c r="F725" s="27"/>
      <c r="G725" s="27"/>
      <c r="H725" s="27"/>
      <c r="I725" s="27"/>
      <c r="J725" s="27"/>
      <c r="K725" s="27"/>
      <c r="L725" s="27"/>
      <c r="M725" s="27"/>
      <c r="N725" s="27"/>
      <c r="O725" s="27"/>
      <c r="P725" s="27"/>
      <c r="Q725" s="27"/>
      <c r="R725" s="27"/>
      <c r="S725" s="27"/>
      <c r="T725" s="27"/>
      <c r="U725" s="27"/>
      <c r="V725" s="27"/>
      <c r="W725" s="27"/>
      <c r="X725" s="27"/>
      <c r="Y725" s="27"/>
      <c r="Z725" s="27"/>
      <c r="AA725" s="27"/>
      <c r="AB725" s="27"/>
      <c r="AC725" s="27"/>
      <c r="AD725" s="27"/>
      <c r="AE725" s="27"/>
      <c r="AF725" s="27"/>
      <c r="AG725" s="27"/>
      <c r="AH725" s="27"/>
      <c r="AI725" s="27"/>
      <c r="AJ725" s="27"/>
      <c r="AK725" s="27"/>
      <c r="AL725" s="27"/>
      <c r="AM725" s="27"/>
      <c r="AN725" s="27"/>
      <c r="AO725" s="27"/>
      <c r="AP725" s="27"/>
      <c r="AQ725" s="27"/>
      <c r="AR725" s="27"/>
      <c r="AS725" s="27"/>
      <c r="AT725" s="27"/>
      <c r="AU725" s="27"/>
      <c r="AV725" s="27"/>
      <c r="AW725" s="27"/>
      <c r="AX725" s="27"/>
      <c r="AY725" s="27">
        <f t="shared" si="518"/>
        <v>0</v>
      </c>
      <c r="AZ725" s="27">
        <f t="shared" si="518"/>
        <v>0</v>
      </c>
      <c r="BA725" s="27">
        <f t="shared" si="518"/>
        <v>0</v>
      </c>
      <c r="BB725" s="27">
        <f t="shared" si="518"/>
        <v>0</v>
      </c>
      <c r="BC725" s="27">
        <f t="shared" si="518"/>
        <v>0</v>
      </c>
      <c r="BD725" s="27">
        <f t="shared" si="518"/>
        <v>0</v>
      </c>
      <c r="BE725" s="27">
        <f t="shared" si="518"/>
        <v>0</v>
      </c>
      <c r="BF725" s="27">
        <f t="shared" si="518"/>
        <v>0</v>
      </c>
      <c r="BG725" s="27">
        <f t="shared" si="518"/>
        <v>0</v>
      </c>
      <c r="BH725" s="27">
        <f t="shared" si="518"/>
        <v>0</v>
      </c>
      <c r="BI725" s="27">
        <f t="shared" si="518"/>
        <v>0</v>
      </c>
      <c r="BJ725" s="27">
        <f t="shared" si="518"/>
        <v>0</v>
      </c>
      <c r="BK725" s="27">
        <f t="shared" si="518"/>
        <v>0</v>
      </c>
      <c r="BL725" s="27">
        <f t="shared" si="518"/>
        <v>0</v>
      </c>
      <c r="BM725" s="27">
        <f t="shared" si="518"/>
        <v>0</v>
      </c>
    </row>
    <row r="726" spans="2:65" x14ac:dyDescent="0.25">
      <c r="B726" t="str">
        <f t="shared" si="519"/>
        <v>COSTI D'IMPIANTO E AMPLIAMENTO</v>
      </c>
      <c r="C726" s="58"/>
      <c r="F726" s="27"/>
      <c r="G726" s="27"/>
      <c r="H726" s="27"/>
      <c r="I726" s="27"/>
      <c r="J726" s="27"/>
      <c r="K726" s="27"/>
      <c r="L726" s="27"/>
      <c r="M726" s="27"/>
      <c r="N726" s="27"/>
      <c r="O726" s="27"/>
      <c r="P726" s="27"/>
      <c r="Q726" s="27"/>
      <c r="R726" s="27"/>
      <c r="S726" s="27"/>
      <c r="T726" s="27"/>
      <c r="U726" s="27"/>
      <c r="V726" s="27"/>
      <c r="W726" s="27"/>
      <c r="X726" s="27"/>
      <c r="Y726" s="27"/>
      <c r="Z726" s="27"/>
      <c r="AA726" s="27"/>
      <c r="AB726" s="27"/>
      <c r="AC726" s="27"/>
      <c r="AD726" s="27"/>
      <c r="AE726" s="27"/>
      <c r="AF726" s="27"/>
      <c r="AG726" s="27"/>
      <c r="AH726" s="27"/>
      <c r="AI726" s="27"/>
      <c r="AJ726" s="27"/>
      <c r="AK726" s="27"/>
      <c r="AL726" s="27"/>
      <c r="AM726" s="27"/>
      <c r="AN726" s="27"/>
      <c r="AO726" s="27"/>
      <c r="AP726" s="27"/>
      <c r="AQ726" s="27"/>
      <c r="AR726" s="27"/>
      <c r="AS726" s="27"/>
      <c r="AT726" s="27"/>
      <c r="AU726" s="27"/>
      <c r="AV726" s="27"/>
      <c r="AW726" s="27"/>
      <c r="AX726" s="27"/>
      <c r="AY726" s="27">
        <f t="shared" si="518"/>
        <v>0</v>
      </c>
      <c r="AZ726" s="27">
        <f t="shared" si="518"/>
        <v>0</v>
      </c>
      <c r="BA726" s="27">
        <f t="shared" si="518"/>
        <v>0</v>
      </c>
      <c r="BB726" s="27">
        <f t="shared" si="518"/>
        <v>0</v>
      </c>
      <c r="BC726" s="27">
        <f t="shared" si="518"/>
        <v>0</v>
      </c>
      <c r="BD726" s="27">
        <f t="shared" si="518"/>
        <v>0</v>
      </c>
      <c r="BE726" s="27">
        <f t="shared" si="518"/>
        <v>0</v>
      </c>
      <c r="BF726" s="27">
        <f t="shared" si="518"/>
        <v>0</v>
      </c>
      <c r="BG726" s="27">
        <f t="shared" si="518"/>
        <v>0</v>
      </c>
      <c r="BH726" s="27">
        <f t="shared" si="518"/>
        <v>0</v>
      </c>
      <c r="BI726" s="27">
        <f t="shared" si="518"/>
        <v>0</v>
      </c>
      <c r="BJ726" s="27">
        <f t="shared" si="518"/>
        <v>0</v>
      </c>
      <c r="BK726" s="27">
        <f t="shared" si="518"/>
        <v>0</v>
      </c>
      <c r="BL726" s="27">
        <f t="shared" si="518"/>
        <v>0</v>
      </c>
      <c r="BM726" s="27">
        <f t="shared" si="518"/>
        <v>0</v>
      </c>
    </row>
    <row r="727" spans="2:65" x14ac:dyDescent="0.25">
      <c r="B727" t="str">
        <f t="shared" si="519"/>
        <v>FEE D'INGRESSO</v>
      </c>
      <c r="C727" s="58"/>
      <c r="F727" s="27"/>
      <c r="G727" s="27"/>
      <c r="H727" s="27"/>
      <c r="I727" s="27"/>
      <c r="J727" s="27"/>
      <c r="K727" s="27"/>
      <c r="L727" s="27"/>
      <c r="M727" s="27"/>
      <c r="N727" s="27"/>
      <c r="O727" s="27"/>
      <c r="P727" s="27"/>
      <c r="Q727" s="27"/>
      <c r="R727" s="27"/>
      <c r="S727" s="27"/>
      <c r="T727" s="27"/>
      <c r="U727" s="27"/>
      <c r="V727" s="27"/>
      <c r="W727" s="27"/>
      <c r="X727" s="27"/>
      <c r="Y727" s="27"/>
      <c r="Z727" s="27"/>
      <c r="AA727" s="27"/>
      <c r="AB727" s="27"/>
      <c r="AC727" s="27"/>
      <c r="AD727" s="27"/>
      <c r="AE727" s="27"/>
      <c r="AF727" s="27"/>
      <c r="AG727" s="27"/>
      <c r="AH727" s="27"/>
      <c r="AI727" s="27"/>
      <c r="AJ727" s="27"/>
      <c r="AK727" s="27"/>
      <c r="AL727" s="27"/>
      <c r="AM727" s="27"/>
      <c r="AN727" s="27"/>
      <c r="AO727" s="27"/>
      <c r="AP727" s="27"/>
      <c r="AQ727" s="27"/>
      <c r="AR727" s="27"/>
      <c r="AS727" s="27"/>
      <c r="AT727" s="27"/>
      <c r="AU727" s="27"/>
      <c r="AV727" s="27"/>
      <c r="AW727" s="27"/>
      <c r="AX727" s="27"/>
      <c r="AY727" s="27">
        <f t="shared" si="518"/>
        <v>0</v>
      </c>
      <c r="AZ727" s="27">
        <f t="shared" si="518"/>
        <v>0</v>
      </c>
      <c r="BA727" s="27">
        <f t="shared" si="518"/>
        <v>0</v>
      </c>
      <c r="BB727" s="27">
        <f t="shared" si="518"/>
        <v>0</v>
      </c>
      <c r="BC727" s="27">
        <f t="shared" si="518"/>
        <v>0</v>
      </c>
      <c r="BD727" s="27">
        <f t="shared" si="518"/>
        <v>0</v>
      </c>
      <c r="BE727" s="27">
        <f t="shared" si="518"/>
        <v>0</v>
      </c>
      <c r="BF727" s="27">
        <f t="shared" si="518"/>
        <v>0</v>
      </c>
      <c r="BG727" s="27">
        <f t="shared" si="518"/>
        <v>0</v>
      </c>
      <c r="BH727" s="27">
        <f t="shared" si="518"/>
        <v>0</v>
      </c>
      <c r="BI727" s="27">
        <f t="shared" si="518"/>
        <v>0</v>
      </c>
      <c r="BJ727" s="27">
        <f t="shared" si="518"/>
        <v>0</v>
      </c>
      <c r="BK727" s="27">
        <f t="shared" si="518"/>
        <v>0</v>
      </c>
      <c r="BL727" s="27">
        <f t="shared" si="518"/>
        <v>0</v>
      </c>
      <c r="BM727" s="27">
        <f t="shared" si="518"/>
        <v>0</v>
      </c>
    </row>
    <row r="728" spans="2:65" x14ac:dyDescent="0.25">
      <c r="B728" t="str">
        <f>+B721</f>
        <v>ALTRE IMM.NI IMMATERIALI</v>
      </c>
      <c r="C728" s="58"/>
      <c r="F728" s="27"/>
      <c r="G728" s="27"/>
      <c r="H728" s="27"/>
      <c r="I728" s="27"/>
      <c r="J728" s="27"/>
      <c r="K728" s="27"/>
      <c r="L728" s="27"/>
      <c r="M728" s="27"/>
      <c r="N728" s="27"/>
      <c r="O728" s="27"/>
      <c r="P728" s="27"/>
      <c r="Q728" s="27"/>
      <c r="R728" s="27"/>
      <c r="S728" s="27"/>
      <c r="T728" s="27"/>
      <c r="U728" s="27"/>
      <c r="V728" s="27"/>
      <c r="W728" s="27"/>
      <c r="X728" s="27"/>
      <c r="Y728" s="27"/>
      <c r="Z728" s="27"/>
      <c r="AA728" s="27"/>
      <c r="AB728" s="27"/>
      <c r="AC728" s="27"/>
      <c r="AD728" s="27"/>
      <c r="AE728" s="27"/>
      <c r="AF728" s="27"/>
      <c r="AG728" s="27"/>
      <c r="AH728" s="27"/>
      <c r="AI728" s="27"/>
      <c r="AJ728" s="27"/>
      <c r="AK728" s="27"/>
      <c r="AL728" s="27"/>
      <c r="AM728" s="27"/>
      <c r="AN728" s="27"/>
      <c r="AO728" s="27"/>
      <c r="AP728" s="27"/>
      <c r="AQ728" s="27"/>
      <c r="AR728" s="27"/>
      <c r="AS728" s="27"/>
      <c r="AT728" s="27"/>
      <c r="AU728" s="27"/>
      <c r="AV728" s="27"/>
      <c r="AW728" s="27"/>
      <c r="AX728" s="27"/>
      <c r="AY728" s="27">
        <f t="shared" si="518"/>
        <v>0</v>
      </c>
      <c r="AZ728" s="27">
        <f t="shared" si="518"/>
        <v>0</v>
      </c>
      <c r="BA728" s="27">
        <f t="shared" si="518"/>
        <v>0</v>
      </c>
      <c r="BB728" s="27">
        <f t="shared" si="518"/>
        <v>0</v>
      </c>
      <c r="BC728" s="27">
        <f t="shared" si="518"/>
        <v>0</v>
      </c>
      <c r="BD728" s="27">
        <f t="shared" si="518"/>
        <v>0</v>
      </c>
      <c r="BE728" s="27">
        <f t="shared" si="518"/>
        <v>0</v>
      </c>
      <c r="BF728" s="27">
        <f t="shared" si="518"/>
        <v>0</v>
      </c>
      <c r="BG728" s="27">
        <f t="shared" si="518"/>
        <v>0</v>
      </c>
      <c r="BH728" s="27">
        <f t="shared" si="518"/>
        <v>0</v>
      </c>
      <c r="BI728" s="27">
        <f t="shared" si="518"/>
        <v>0</v>
      </c>
      <c r="BJ728" s="27">
        <f t="shared" si="518"/>
        <v>0</v>
      </c>
      <c r="BK728" s="27">
        <f t="shared" si="518"/>
        <v>0</v>
      </c>
      <c r="BL728" s="27">
        <f t="shared" si="518"/>
        <v>0</v>
      </c>
      <c r="BM728" s="27">
        <f t="shared" si="518"/>
        <v>0</v>
      </c>
    </row>
    <row r="730" spans="2:65" ht="30" x14ac:dyDescent="0.25">
      <c r="C730" s="57" t="s">
        <v>159</v>
      </c>
      <c r="F730" s="57" t="s">
        <v>160</v>
      </c>
      <c r="G730" s="57" t="s">
        <v>160</v>
      </c>
      <c r="H730" s="57" t="s">
        <v>160</v>
      </c>
      <c r="I730" s="57" t="s">
        <v>160</v>
      </c>
      <c r="J730" s="57" t="s">
        <v>160</v>
      </c>
      <c r="K730" s="57" t="s">
        <v>160</v>
      </c>
      <c r="L730" s="57" t="s">
        <v>160</v>
      </c>
      <c r="M730" s="57" t="s">
        <v>160</v>
      </c>
      <c r="N730" s="57" t="s">
        <v>160</v>
      </c>
      <c r="O730" s="57" t="s">
        <v>160</v>
      </c>
      <c r="P730" s="57" t="s">
        <v>160</v>
      </c>
      <c r="Q730" s="57" t="s">
        <v>160</v>
      </c>
      <c r="R730" s="57" t="s">
        <v>160</v>
      </c>
      <c r="S730" s="57" t="s">
        <v>160</v>
      </c>
      <c r="T730" s="57" t="s">
        <v>160</v>
      </c>
      <c r="U730" s="57" t="s">
        <v>160</v>
      </c>
      <c r="V730" s="57" t="s">
        <v>160</v>
      </c>
      <c r="W730" s="57" t="s">
        <v>160</v>
      </c>
      <c r="X730" s="57" t="s">
        <v>160</v>
      </c>
      <c r="Y730" s="57" t="s">
        <v>160</v>
      </c>
      <c r="Z730" s="57" t="s">
        <v>160</v>
      </c>
      <c r="AA730" s="57" t="s">
        <v>160</v>
      </c>
      <c r="AB730" s="57" t="s">
        <v>160</v>
      </c>
      <c r="AC730" s="57" t="s">
        <v>160</v>
      </c>
      <c r="AD730" s="57" t="s">
        <v>160</v>
      </c>
      <c r="AE730" s="57" t="s">
        <v>160</v>
      </c>
      <c r="AF730" s="57" t="s">
        <v>160</v>
      </c>
      <c r="AG730" s="57" t="s">
        <v>160</v>
      </c>
      <c r="AH730" s="57" t="s">
        <v>160</v>
      </c>
      <c r="AI730" s="57" t="s">
        <v>160</v>
      </c>
      <c r="AJ730" s="57" t="s">
        <v>160</v>
      </c>
      <c r="AK730" s="57" t="s">
        <v>160</v>
      </c>
      <c r="AL730" s="57" t="s">
        <v>160</v>
      </c>
      <c r="AM730" s="57" t="s">
        <v>160</v>
      </c>
      <c r="AN730" s="57" t="s">
        <v>160</v>
      </c>
      <c r="AO730" s="57" t="s">
        <v>160</v>
      </c>
      <c r="AP730" s="57" t="s">
        <v>160</v>
      </c>
      <c r="AQ730" s="57" t="s">
        <v>160</v>
      </c>
      <c r="AR730" s="57" t="s">
        <v>160</v>
      </c>
      <c r="AS730" s="57" t="s">
        <v>160</v>
      </c>
      <c r="AT730" s="57" t="s">
        <v>160</v>
      </c>
      <c r="AU730" s="57" t="s">
        <v>160</v>
      </c>
      <c r="AV730" s="57" t="s">
        <v>160</v>
      </c>
      <c r="AW730" s="57" t="s">
        <v>160</v>
      </c>
      <c r="AX730" s="57" t="s">
        <v>160</v>
      </c>
      <c r="AY730" s="57" t="s">
        <v>160</v>
      </c>
      <c r="AZ730" s="57" t="s">
        <v>160</v>
      </c>
      <c r="BA730" s="57" t="s">
        <v>160</v>
      </c>
      <c r="BB730" s="57" t="s">
        <v>160</v>
      </c>
      <c r="BC730" s="57" t="s">
        <v>160</v>
      </c>
      <c r="BD730" s="57" t="s">
        <v>160</v>
      </c>
      <c r="BE730" s="57" t="s">
        <v>160</v>
      </c>
      <c r="BF730" s="57" t="s">
        <v>160</v>
      </c>
      <c r="BG730" s="57" t="s">
        <v>160</v>
      </c>
      <c r="BH730" s="57" t="s">
        <v>160</v>
      </c>
      <c r="BI730" s="57" t="s">
        <v>160</v>
      </c>
      <c r="BJ730" s="57" t="s">
        <v>160</v>
      </c>
      <c r="BK730" s="57" t="s">
        <v>160</v>
      </c>
      <c r="BL730" s="57" t="s">
        <v>160</v>
      </c>
      <c r="BM730" s="57" t="s">
        <v>160</v>
      </c>
    </row>
    <row r="731" spans="2:65" x14ac:dyDescent="0.25">
      <c r="B731" t="str">
        <f>+B716</f>
        <v>FABBRICATI</v>
      </c>
      <c r="C731" s="58">
        <f>+C716</f>
        <v>0.25</v>
      </c>
      <c r="F731" s="27"/>
      <c r="G731" s="27"/>
      <c r="H731" s="27"/>
      <c r="I731" s="27"/>
      <c r="J731" s="27"/>
      <c r="K731" s="27"/>
      <c r="L731" s="27"/>
      <c r="M731" s="27"/>
      <c r="N731" s="27"/>
      <c r="O731" s="27"/>
      <c r="P731" s="27"/>
      <c r="Q731" s="27"/>
      <c r="R731" s="27"/>
      <c r="S731" s="27"/>
      <c r="T731" s="27"/>
      <c r="U731" s="27"/>
      <c r="V731" s="27"/>
      <c r="W731" s="27"/>
      <c r="X731" s="27"/>
      <c r="Y731" s="27"/>
      <c r="Z731" s="27"/>
      <c r="AA731" s="27"/>
      <c r="AB731" s="27"/>
      <c r="AC731" s="27"/>
      <c r="AD731" s="27"/>
      <c r="AE731" s="27"/>
      <c r="AF731" s="27"/>
      <c r="AG731" s="27"/>
      <c r="AH731" s="27"/>
      <c r="AI731" s="27"/>
      <c r="AJ731" s="27"/>
      <c r="AK731" s="27"/>
      <c r="AL731" s="27"/>
      <c r="AM731" s="27"/>
      <c r="AN731" s="27"/>
      <c r="AO731" s="27"/>
      <c r="AP731" s="27"/>
      <c r="AQ731" s="27"/>
      <c r="AR731" s="27"/>
      <c r="AS731" s="27"/>
      <c r="AT731" s="27"/>
      <c r="AU731" s="27"/>
      <c r="AV731" s="27"/>
      <c r="AW731" s="27"/>
      <c r="AX731" s="27"/>
      <c r="AY731" s="27"/>
      <c r="AZ731" s="27">
        <f>+IF(AY738=$AZ$5,0,1)*(SUM($AZ$5)*$C731)/12</f>
        <v>0</v>
      </c>
      <c r="BA731" s="27">
        <f t="shared" ref="AZ731:BM731" si="520">+IF(AZ738=$G$5,0,1)*(SUM($G$5)*$C731)/12</f>
        <v>0</v>
      </c>
      <c r="BB731" s="27">
        <f t="shared" si="520"/>
        <v>0</v>
      </c>
      <c r="BC731" s="27">
        <f t="shared" si="520"/>
        <v>0</v>
      </c>
      <c r="BD731" s="27">
        <f t="shared" si="520"/>
        <v>0</v>
      </c>
      <c r="BE731" s="27">
        <f t="shared" si="520"/>
        <v>0</v>
      </c>
      <c r="BF731" s="27">
        <f t="shared" si="520"/>
        <v>0</v>
      </c>
      <c r="BG731" s="27">
        <f t="shared" si="520"/>
        <v>0</v>
      </c>
      <c r="BH731" s="27">
        <f t="shared" si="520"/>
        <v>0</v>
      </c>
      <c r="BI731" s="27">
        <f t="shared" si="520"/>
        <v>0</v>
      </c>
      <c r="BJ731" s="27">
        <f t="shared" si="520"/>
        <v>0</v>
      </c>
      <c r="BK731" s="27">
        <f t="shared" si="520"/>
        <v>0</v>
      </c>
      <c r="BL731" s="27">
        <f t="shared" si="520"/>
        <v>0</v>
      </c>
      <c r="BM731" s="27">
        <f t="shared" si="520"/>
        <v>0</v>
      </c>
    </row>
    <row r="732" spans="2:65" x14ac:dyDescent="0.25">
      <c r="B732" t="str">
        <f t="shared" ref="B732:C736" si="521">+B717</f>
        <v>IMPIANTI E MACCHINARI</v>
      </c>
      <c r="C732" s="58">
        <f t="shared" si="521"/>
        <v>0.1</v>
      </c>
      <c r="F732" s="27"/>
      <c r="G732" s="27"/>
      <c r="H732" s="27"/>
      <c r="I732" s="27"/>
      <c r="J732" s="27"/>
      <c r="K732" s="27"/>
      <c r="L732" s="27"/>
      <c r="M732" s="27"/>
      <c r="N732" s="27"/>
      <c r="O732" s="27"/>
      <c r="P732" s="27"/>
      <c r="Q732" s="27"/>
      <c r="R732" s="27"/>
      <c r="S732" s="27"/>
      <c r="T732" s="27"/>
      <c r="U732" s="27"/>
      <c r="V732" s="27"/>
      <c r="W732" s="27"/>
      <c r="X732" s="27"/>
      <c r="Y732" s="27"/>
      <c r="Z732" s="27"/>
      <c r="AA732" s="27"/>
      <c r="AB732" s="27"/>
      <c r="AC732" s="27"/>
      <c r="AD732" s="27"/>
      <c r="AE732" s="27"/>
      <c r="AF732" s="27"/>
      <c r="AG732" s="27"/>
      <c r="AH732" s="27"/>
      <c r="AI732" s="27"/>
      <c r="AJ732" s="27"/>
      <c r="AK732" s="27"/>
      <c r="AL732" s="27"/>
      <c r="AM732" s="27"/>
      <c r="AN732" s="27"/>
      <c r="AO732" s="27"/>
      <c r="AP732" s="27"/>
      <c r="AQ732" s="27"/>
      <c r="AR732" s="27"/>
      <c r="AS732" s="27"/>
      <c r="AT732" s="27"/>
      <c r="AU732" s="27"/>
      <c r="AV732" s="27"/>
      <c r="AW732" s="27"/>
      <c r="AX732" s="27"/>
      <c r="AY732" s="27"/>
      <c r="AZ732" s="27">
        <f>+IF(AY739=$AZ$6,0,1)*(SUM($AZ$6)*$C732)/12</f>
        <v>0</v>
      </c>
      <c r="BA732" s="27">
        <f t="shared" ref="AZ732:BM732" si="522">+IF(AZ739=$G$5,0,1)*(SUM($G$6)*$C732)/12</f>
        <v>0</v>
      </c>
      <c r="BB732" s="27">
        <f t="shared" si="522"/>
        <v>0</v>
      </c>
      <c r="BC732" s="27">
        <f t="shared" si="522"/>
        <v>0</v>
      </c>
      <c r="BD732" s="27">
        <f t="shared" si="522"/>
        <v>0</v>
      </c>
      <c r="BE732" s="27">
        <f t="shared" si="522"/>
        <v>0</v>
      </c>
      <c r="BF732" s="27">
        <f t="shared" si="522"/>
        <v>0</v>
      </c>
      <c r="BG732" s="27">
        <f t="shared" si="522"/>
        <v>0</v>
      </c>
      <c r="BH732" s="27">
        <f t="shared" si="522"/>
        <v>0</v>
      </c>
      <c r="BI732" s="27">
        <f t="shared" si="522"/>
        <v>0</v>
      </c>
      <c r="BJ732" s="27">
        <f t="shared" si="522"/>
        <v>0</v>
      </c>
      <c r="BK732" s="27">
        <f t="shared" si="522"/>
        <v>0</v>
      </c>
      <c r="BL732" s="27">
        <f t="shared" si="522"/>
        <v>0</v>
      </c>
      <c r="BM732" s="27">
        <f t="shared" si="522"/>
        <v>0</v>
      </c>
    </row>
    <row r="733" spans="2:65" x14ac:dyDescent="0.25">
      <c r="B733" t="str">
        <f t="shared" si="521"/>
        <v>ATTREZZATURE IND.LI E COMM.LI</v>
      </c>
      <c r="C733" s="58">
        <f t="shared" si="521"/>
        <v>0.2</v>
      </c>
      <c r="F733" s="27"/>
      <c r="G733" s="27"/>
      <c r="H733" s="27"/>
      <c r="I733" s="27"/>
      <c r="J733" s="27"/>
      <c r="K733" s="27"/>
      <c r="L733" s="27"/>
      <c r="M733" s="27"/>
      <c r="N733" s="27"/>
      <c r="O733" s="27"/>
      <c r="P733" s="27"/>
      <c r="Q733" s="27"/>
      <c r="R733" s="27"/>
      <c r="S733" s="27"/>
      <c r="T733" s="27"/>
      <c r="U733" s="27"/>
      <c r="V733" s="27"/>
      <c r="W733" s="27"/>
      <c r="X733" s="27"/>
      <c r="Y733" s="27"/>
      <c r="Z733" s="27"/>
      <c r="AA733" s="27"/>
      <c r="AB733" s="27"/>
      <c r="AC733" s="27"/>
      <c r="AD733" s="27"/>
      <c r="AE733" s="27"/>
      <c r="AF733" s="27"/>
      <c r="AG733" s="27"/>
      <c r="AH733" s="27"/>
      <c r="AI733" s="27"/>
      <c r="AJ733" s="27"/>
      <c r="AK733" s="27"/>
      <c r="AL733" s="27"/>
      <c r="AM733" s="27"/>
      <c r="AN733" s="27"/>
      <c r="AO733" s="27"/>
      <c r="AP733" s="27"/>
      <c r="AQ733" s="27"/>
      <c r="AR733" s="27"/>
      <c r="AS733" s="27"/>
      <c r="AT733" s="27"/>
      <c r="AU733" s="27"/>
      <c r="AV733" s="27"/>
      <c r="AW733" s="27"/>
      <c r="AX733" s="27"/>
      <c r="AY733" s="27"/>
      <c r="AZ733" s="27">
        <f>+IF(AY740=$AZ$7,0,1)*(SUM($AZ$7)*$C733)/12</f>
        <v>0</v>
      </c>
      <c r="BA733" s="27">
        <f t="shared" ref="AZ733:BM733" si="523">+IF(AZ740=$G$5,0,1)*(SUM($G$7)*$C733)/12</f>
        <v>0</v>
      </c>
      <c r="BB733" s="27">
        <f t="shared" si="523"/>
        <v>0</v>
      </c>
      <c r="BC733" s="27">
        <f t="shared" si="523"/>
        <v>0</v>
      </c>
      <c r="BD733" s="27">
        <f t="shared" si="523"/>
        <v>0</v>
      </c>
      <c r="BE733" s="27">
        <f t="shared" si="523"/>
        <v>0</v>
      </c>
      <c r="BF733" s="27">
        <f t="shared" si="523"/>
        <v>0</v>
      </c>
      <c r="BG733" s="27">
        <f t="shared" si="523"/>
        <v>0</v>
      </c>
      <c r="BH733" s="27">
        <f t="shared" si="523"/>
        <v>0</v>
      </c>
      <c r="BI733" s="27">
        <f t="shared" si="523"/>
        <v>0</v>
      </c>
      <c r="BJ733" s="27">
        <f t="shared" si="523"/>
        <v>0</v>
      </c>
      <c r="BK733" s="27">
        <f t="shared" si="523"/>
        <v>0</v>
      </c>
      <c r="BL733" s="27">
        <f t="shared" si="523"/>
        <v>0</v>
      </c>
      <c r="BM733" s="27">
        <f t="shared" si="523"/>
        <v>0</v>
      </c>
    </row>
    <row r="734" spans="2:65" x14ac:dyDescent="0.25">
      <c r="B734" t="str">
        <f t="shared" si="521"/>
        <v>COSTI D'IMPIANTO E AMPLIAMENTO</v>
      </c>
      <c r="C734" s="58">
        <f t="shared" si="521"/>
        <v>0.5</v>
      </c>
      <c r="F734" s="27"/>
      <c r="G734" s="27"/>
      <c r="H734" s="27"/>
      <c r="I734" s="27"/>
      <c r="J734" s="27"/>
      <c r="K734" s="27"/>
      <c r="L734" s="27"/>
      <c r="M734" s="27"/>
      <c r="N734" s="27"/>
      <c r="O734" s="27"/>
      <c r="P734" s="27"/>
      <c r="Q734" s="27"/>
      <c r="R734" s="27"/>
      <c r="S734" s="27"/>
      <c r="T734" s="27"/>
      <c r="U734" s="27"/>
      <c r="V734" s="27"/>
      <c r="W734" s="27"/>
      <c r="X734" s="27"/>
      <c r="Y734" s="27"/>
      <c r="Z734" s="27"/>
      <c r="AA734" s="27"/>
      <c r="AB734" s="27"/>
      <c r="AC734" s="27"/>
      <c r="AD734" s="27"/>
      <c r="AE734" s="27"/>
      <c r="AF734" s="27"/>
      <c r="AG734" s="27"/>
      <c r="AH734" s="27"/>
      <c r="AI734" s="27"/>
      <c r="AJ734" s="27"/>
      <c r="AK734" s="27"/>
      <c r="AL734" s="27"/>
      <c r="AM734" s="27"/>
      <c r="AN734" s="27"/>
      <c r="AO734" s="27"/>
      <c r="AP734" s="27"/>
      <c r="AQ734" s="27"/>
      <c r="AR734" s="27"/>
      <c r="AS734" s="27"/>
      <c r="AT734" s="27"/>
      <c r="AU734" s="27"/>
      <c r="AV734" s="27"/>
      <c r="AW734" s="27"/>
      <c r="AX734" s="27"/>
      <c r="AY734" s="27"/>
      <c r="AZ734" s="27">
        <f>+IF(AY741=$AZ$8,0,1)*(SUM($AZ$8)*$C734)/12</f>
        <v>0</v>
      </c>
      <c r="BA734" s="27">
        <f t="shared" ref="AZ734:BM734" si="524">+IF(AZ741=$G$5,0,1)*(SUM($G$8)*$C734)/12</f>
        <v>0</v>
      </c>
      <c r="BB734" s="27">
        <f t="shared" si="524"/>
        <v>0</v>
      </c>
      <c r="BC734" s="27">
        <f t="shared" si="524"/>
        <v>0</v>
      </c>
      <c r="BD734" s="27">
        <f t="shared" si="524"/>
        <v>0</v>
      </c>
      <c r="BE734" s="27">
        <f t="shared" si="524"/>
        <v>0</v>
      </c>
      <c r="BF734" s="27">
        <f t="shared" si="524"/>
        <v>0</v>
      </c>
      <c r="BG734" s="27">
        <f t="shared" si="524"/>
        <v>0</v>
      </c>
      <c r="BH734" s="27">
        <f t="shared" si="524"/>
        <v>0</v>
      </c>
      <c r="BI734" s="27">
        <f t="shared" si="524"/>
        <v>0</v>
      </c>
      <c r="BJ734" s="27">
        <f t="shared" si="524"/>
        <v>0</v>
      </c>
      <c r="BK734" s="27">
        <f t="shared" si="524"/>
        <v>0</v>
      </c>
      <c r="BL734" s="27">
        <f t="shared" si="524"/>
        <v>0</v>
      </c>
      <c r="BM734" s="27">
        <f t="shared" si="524"/>
        <v>0</v>
      </c>
    </row>
    <row r="735" spans="2:65" x14ac:dyDescent="0.25">
      <c r="B735" t="str">
        <f t="shared" si="521"/>
        <v>FEE D'INGRESSO</v>
      </c>
      <c r="C735" s="58">
        <f t="shared" si="521"/>
        <v>0.2</v>
      </c>
      <c r="F735" s="27"/>
      <c r="G735" s="27"/>
      <c r="H735" s="27"/>
      <c r="I735" s="27"/>
      <c r="J735" s="27"/>
      <c r="K735" s="27"/>
      <c r="L735" s="27"/>
      <c r="M735" s="27"/>
      <c r="N735" s="27"/>
      <c r="O735" s="27"/>
      <c r="P735" s="27"/>
      <c r="Q735" s="27"/>
      <c r="R735" s="27"/>
      <c r="S735" s="27"/>
      <c r="T735" s="27"/>
      <c r="U735" s="27"/>
      <c r="V735" s="27"/>
      <c r="W735" s="27"/>
      <c r="X735" s="27"/>
      <c r="Y735" s="27"/>
      <c r="Z735" s="27"/>
      <c r="AA735" s="27"/>
      <c r="AB735" s="27"/>
      <c r="AC735" s="27"/>
      <c r="AD735" s="27"/>
      <c r="AE735" s="27"/>
      <c r="AF735" s="27"/>
      <c r="AG735" s="27"/>
      <c r="AH735" s="27"/>
      <c r="AI735" s="27"/>
      <c r="AJ735" s="27"/>
      <c r="AK735" s="27"/>
      <c r="AL735" s="27"/>
      <c r="AM735" s="27"/>
      <c r="AN735" s="27"/>
      <c r="AO735" s="27"/>
      <c r="AP735" s="27"/>
      <c r="AQ735" s="27"/>
      <c r="AR735" s="27"/>
      <c r="AS735" s="27"/>
      <c r="AT735" s="27"/>
      <c r="AU735" s="27"/>
      <c r="AV735" s="27"/>
      <c r="AW735" s="27"/>
      <c r="AX735" s="27"/>
      <c r="AY735" s="27"/>
      <c r="AZ735" s="27">
        <f>+IF(AY742=$AZ$9,0,1)*(SUM($AZ$9)*$C735)/12</f>
        <v>0</v>
      </c>
      <c r="BA735" s="27">
        <f t="shared" ref="AZ735:BM735" si="525">+IF(AZ742=$G$5,0,1)*(SUM($G$9)*$C735)/12</f>
        <v>0</v>
      </c>
      <c r="BB735" s="27">
        <f t="shared" si="525"/>
        <v>0</v>
      </c>
      <c r="BC735" s="27">
        <f t="shared" si="525"/>
        <v>0</v>
      </c>
      <c r="BD735" s="27">
        <f t="shared" si="525"/>
        <v>0</v>
      </c>
      <c r="BE735" s="27">
        <f t="shared" si="525"/>
        <v>0</v>
      </c>
      <c r="BF735" s="27">
        <f t="shared" si="525"/>
        <v>0</v>
      </c>
      <c r="BG735" s="27">
        <f t="shared" si="525"/>
        <v>0</v>
      </c>
      <c r="BH735" s="27">
        <f t="shared" si="525"/>
        <v>0</v>
      </c>
      <c r="BI735" s="27">
        <f t="shared" si="525"/>
        <v>0</v>
      </c>
      <c r="BJ735" s="27">
        <f t="shared" si="525"/>
        <v>0</v>
      </c>
      <c r="BK735" s="27">
        <f t="shared" si="525"/>
        <v>0</v>
      </c>
      <c r="BL735" s="27">
        <f t="shared" si="525"/>
        <v>0</v>
      </c>
      <c r="BM735" s="27">
        <f t="shared" si="525"/>
        <v>0</v>
      </c>
    </row>
    <row r="736" spans="2:65" x14ac:dyDescent="0.25">
      <c r="B736" t="str">
        <f t="shared" si="521"/>
        <v>ALTRE IMM.NI IMMATERIALI</v>
      </c>
      <c r="C736" s="58">
        <f t="shared" si="521"/>
        <v>0.25</v>
      </c>
      <c r="F736" s="27"/>
      <c r="G736" s="27"/>
      <c r="H736" s="27"/>
      <c r="I736" s="27"/>
      <c r="J736" s="27"/>
      <c r="K736" s="27"/>
      <c r="L736" s="27"/>
      <c r="M736" s="27"/>
      <c r="N736" s="27"/>
      <c r="O736" s="27"/>
      <c r="P736" s="27"/>
      <c r="Q736" s="27"/>
      <c r="R736" s="27"/>
      <c r="S736" s="27"/>
      <c r="T736" s="27"/>
      <c r="U736" s="27"/>
      <c r="V736" s="27"/>
      <c r="W736" s="27"/>
      <c r="X736" s="27"/>
      <c r="Y736" s="27"/>
      <c r="Z736" s="27"/>
      <c r="AA736" s="27"/>
      <c r="AB736" s="27"/>
      <c r="AC736" s="27"/>
      <c r="AD736" s="27"/>
      <c r="AE736" s="27"/>
      <c r="AF736" s="27"/>
      <c r="AG736" s="27"/>
      <c r="AH736" s="27"/>
      <c r="AI736" s="27"/>
      <c r="AJ736" s="27"/>
      <c r="AK736" s="27"/>
      <c r="AL736" s="27"/>
      <c r="AM736" s="27"/>
      <c r="AN736" s="27"/>
      <c r="AO736" s="27"/>
      <c r="AP736" s="27"/>
      <c r="AQ736" s="27"/>
      <c r="AR736" s="27"/>
      <c r="AS736" s="27"/>
      <c r="AT736" s="27"/>
      <c r="AU736" s="27"/>
      <c r="AV736" s="27"/>
      <c r="AW736" s="27"/>
      <c r="AX736" s="27"/>
      <c r="AY736" s="27"/>
      <c r="AZ736" s="27">
        <f>+IF(AY743=$AZ$10,0,1)*(SUM($AZ$10)*$C736)/12</f>
        <v>0</v>
      </c>
      <c r="BA736" s="27">
        <f t="shared" ref="AZ736:BM736" si="526">+IF(AZ743=$G$5,0,1)*(SUM($G$10)*$C736)/12</f>
        <v>0</v>
      </c>
      <c r="BB736" s="27">
        <f t="shared" si="526"/>
        <v>0</v>
      </c>
      <c r="BC736" s="27">
        <f t="shared" si="526"/>
        <v>0</v>
      </c>
      <c r="BD736" s="27">
        <f t="shared" si="526"/>
        <v>0</v>
      </c>
      <c r="BE736" s="27">
        <f t="shared" si="526"/>
        <v>0</v>
      </c>
      <c r="BF736" s="27">
        <f t="shared" si="526"/>
        <v>0</v>
      </c>
      <c r="BG736" s="27">
        <f t="shared" si="526"/>
        <v>0</v>
      </c>
      <c r="BH736" s="27">
        <f t="shared" si="526"/>
        <v>0</v>
      </c>
      <c r="BI736" s="27">
        <f t="shared" si="526"/>
        <v>0</v>
      </c>
      <c r="BJ736" s="27">
        <f t="shared" si="526"/>
        <v>0</v>
      </c>
      <c r="BK736" s="27">
        <f t="shared" si="526"/>
        <v>0</v>
      </c>
      <c r="BL736" s="27">
        <f t="shared" si="526"/>
        <v>0</v>
      </c>
      <c r="BM736" s="27">
        <f t="shared" si="526"/>
        <v>0</v>
      </c>
    </row>
    <row r="737" spans="2:65" ht="30" x14ac:dyDescent="0.25">
      <c r="C737" s="57"/>
      <c r="F737" s="57" t="s">
        <v>161</v>
      </c>
      <c r="G737" s="57" t="s">
        <v>161</v>
      </c>
      <c r="H737" s="57" t="s">
        <v>161</v>
      </c>
      <c r="I737" s="57" t="s">
        <v>161</v>
      </c>
      <c r="J737" s="57" t="s">
        <v>161</v>
      </c>
      <c r="K737" s="57" t="s">
        <v>161</v>
      </c>
      <c r="L737" s="57" t="s">
        <v>161</v>
      </c>
      <c r="M737" s="57" t="s">
        <v>161</v>
      </c>
      <c r="N737" s="57" t="s">
        <v>161</v>
      </c>
      <c r="O737" s="57" t="s">
        <v>161</v>
      </c>
      <c r="P737" s="57" t="s">
        <v>161</v>
      </c>
      <c r="Q737" s="57" t="s">
        <v>161</v>
      </c>
      <c r="R737" s="57" t="s">
        <v>161</v>
      </c>
      <c r="S737" s="57" t="s">
        <v>161</v>
      </c>
      <c r="T737" s="57" t="s">
        <v>161</v>
      </c>
      <c r="U737" s="57" t="s">
        <v>161</v>
      </c>
      <c r="V737" s="57" t="s">
        <v>161</v>
      </c>
      <c r="W737" s="57" t="s">
        <v>161</v>
      </c>
      <c r="X737" s="57" t="s">
        <v>161</v>
      </c>
      <c r="Y737" s="57" t="s">
        <v>161</v>
      </c>
      <c r="Z737" s="57" t="s">
        <v>161</v>
      </c>
      <c r="AA737" s="57" t="s">
        <v>161</v>
      </c>
      <c r="AB737" s="57" t="s">
        <v>161</v>
      </c>
      <c r="AC737" s="57" t="s">
        <v>161</v>
      </c>
      <c r="AD737" s="57" t="s">
        <v>161</v>
      </c>
      <c r="AE737" s="57" t="s">
        <v>161</v>
      </c>
      <c r="AF737" s="57" t="s">
        <v>161</v>
      </c>
      <c r="AG737" s="57" t="s">
        <v>161</v>
      </c>
      <c r="AH737" s="57" t="s">
        <v>161</v>
      </c>
      <c r="AI737" s="57" t="s">
        <v>161</v>
      </c>
      <c r="AJ737" s="57" t="s">
        <v>161</v>
      </c>
      <c r="AK737" s="57" t="s">
        <v>161</v>
      </c>
      <c r="AL737" s="57" t="s">
        <v>161</v>
      </c>
      <c r="AM737" s="57" t="s">
        <v>161</v>
      </c>
      <c r="AN737" s="57" t="s">
        <v>161</v>
      </c>
      <c r="AO737" s="57" t="s">
        <v>161</v>
      </c>
      <c r="AP737" s="57" t="s">
        <v>161</v>
      </c>
      <c r="AQ737" s="57" t="s">
        <v>161</v>
      </c>
      <c r="AR737" s="57" t="s">
        <v>161</v>
      </c>
      <c r="AS737" s="57" t="s">
        <v>161</v>
      </c>
      <c r="AT737" s="57" t="s">
        <v>161</v>
      </c>
      <c r="AU737" s="57" t="s">
        <v>161</v>
      </c>
      <c r="AV737" s="57" t="s">
        <v>161</v>
      </c>
      <c r="AW737" s="57" t="s">
        <v>161</v>
      </c>
      <c r="AX737" s="57" t="s">
        <v>161</v>
      </c>
      <c r="AY737" s="57" t="s">
        <v>161</v>
      </c>
      <c r="AZ737" s="57" t="s">
        <v>161</v>
      </c>
      <c r="BA737" s="57" t="s">
        <v>161</v>
      </c>
      <c r="BB737" s="57" t="s">
        <v>161</v>
      </c>
      <c r="BC737" s="57" t="s">
        <v>161</v>
      </c>
      <c r="BD737" s="57" t="s">
        <v>161</v>
      </c>
      <c r="BE737" s="57" t="s">
        <v>161</v>
      </c>
      <c r="BF737" s="57" t="s">
        <v>161</v>
      </c>
      <c r="BG737" s="57" t="s">
        <v>161</v>
      </c>
      <c r="BH737" s="57" t="s">
        <v>161</v>
      </c>
      <c r="BI737" s="57" t="s">
        <v>161</v>
      </c>
      <c r="BJ737" s="57" t="s">
        <v>161</v>
      </c>
      <c r="BK737" s="57" t="s">
        <v>161</v>
      </c>
      <c r="BL737" s="57" t="s">
        <v>161</v>
      </c>
      <c r="BM737" s="57" t="s">
        <v>161</v>
      </c>
    </row>
    <row r="738" spans="2:65" x14ac:dyDescent="0.25">
      <c r="B738" t="str">
        <f>+B731</f>
        <v>FABBRICATI</v>
      </c>
      <c r="C738" s="58"/>
      <c r="F738" s="27"/>
      <c r="G738" s="27"/>
      <c r="H738" s="27"/>
      <c r="I738" s="27"/>
      <c r="J738" s="27"/>
      <c r="K738" s="27"/>
      <c r="L738" s="27"/>
      <c r="M738" s="27"/>
      <c r="N738" s="27"/>
      <c r="O738" s="27"/>
      <c r="P738" s="27"/>
      <c r="Q738" s="27"/>
      <c r="R738" s="27"/>
      <c r="S738" s="27"/>
      <c r="T738" s="27"/>
      <c r="U738" s="27"/>
      <c r="V738" s="27"/>
      <c r="W738" s="27"/>
      <c r="X738" s="27"/>
      <c r="Y738" s="27"/>
      <c r="Z738" s="27"/>
      <c r="AA738" s="27"/>
      <c r="AB738" s="27"/>
      <c r="AC738" s="27"/>
      <c r="AD738" s="27"/>
      <c r="AE738" s="27"/>
      <c r="AF738" s="27"/>
      <c r="AG738" s="27"/>
      <c r="AH738" s="27"/>
      <c r="AI738" s="27"/>
      <c r="AJ738" s="27"/>
      <c r="AK738" s="27"/>
      <c r="AL738" s="27"/>
      <c r="AM738" s="27"/>
      <c r="AN738" s="27"/>
      <c r="AO738" s="27"/>
      <c r="AP738" s="27"/>
      <c r="AQ738" s="27"/>
      <c r="AR738" s="27"/>
      <c r="AS738" s="27"/>
      <c r="AT738" s="27"/>
      <c r="AU738" s="27"/>
      <c r="AV738" s="27"/>
      <c r="AW738" s="27"/>
      <c r="AX738" s="27"/>
      <c r="AY738" s="27"/>
      <c r="AZ738" s="27">
        <f t="shared" ref="AZ738:BM743" si="527">+AY738+AZ731</f>
        <v>0</v>
      </c>
      <c r="BA738" s="27">
        <f t="shared" si="527"/>
        <v>0</v>
      </c>
      <c r="BB738" s="27">
        <f t="shared" si="527"/>
        <v>0</v>
      </c>
      <c r="BC738" s="27">
        <f t="shared" si="527"/>
        <v>0</v>
      </c>
      <c r="BD738" s="27">
        <f t="shared" si="527"/>
        <v>0</v>
      </c>
      <c r="BE738" s="27">
        <f t="shared" si="527"/>
        <v>0</v>
      </c>
      <c r="BF738" s="27">
        <f t="shared" si="527"/>
        <v>0</v>
      </c>
      <c r="BG738" s="27">
        <f t="shared" si="527"/>
        <v>0</v>
      </c>
      <c r="BH738" s="27">
        <f t="shared" si="527"/>
        <v>0</v>
      </c>
      <c r="BI738" s="27">
        <f t="shared" si="527"/>
        <v>0</v>
      </c>
      <c r="BJ738" s="27">
        <f t="shared" si="527"/>
        <v>0</v>
      </c>
      <c r="BK738" s="27">
        <f t="shared" si="527"/>
        <v>0</v>
      </c>
      <c r="BL738" s="27">
        <f t="shared" si="527"/>
        <v>0</v>
      </c>
      <c r="BM738" s="27">
        <f t="shared" si="527"/>
        <v>0</v>
      </c>
    </row>
    <row r="739" spans="2:65" x14ac:dyDescent="0.25">
      <c r="B739" t="str">
        <f t="shared" ref="B739:B742" si="528">+B732</f>
        <v>IMPIANTI E MACCHINARI</v>
      </c>
      <c r="C739" s="58"/>
      <c r="F739" s="27"/>
      <c r="G739" s="27"/>
      <c r="H739" s="27"/>
      <c r="I739" s="27"/>
      <c r="J739" s="27"/>
      <c r="K739" s="27"/>
      <c r="L739" s="27"/>
      <c r="M739" s="27"/>
      <c r="N739" s="27"/>
      <c r="O739" s="27"/>
      <c r="P739" s="27"/>
      <c r="Q739" s="27"/>
      <c r="R739" s="27"/>
      <c r="S739" s="27"/>
      <c r="T739" s="27"/>
      <c r="U739" s="27"/>
      <c r="V739" s="27"/>
      <c r="W739" s="27"/>
      <c r="X739" s="27"/>
      <c r="Y739" s="27"/>
      <c r="Z739" s="27"/>
      <c r="AA739" s="27"/>
      <c r="AB739" s="27"/>
      <c r="AC739" s="27"/>
      <c r="AD739" s="27"/>
      <c r="AE739" s="27"/>
      <c r="AF739" s="27"/>
      <c r="AG739" s="27"/>
      <c r="AH739" s="27"/>
      <c r="AI739" s="27"/>
      <c r="AJ739" s="27"/>
      <c r="AK739" s="27"/>
      <c r="AL739" s="27"/>
      <c r="AM739" s="27"/>
      <c r="AN739" s="27"/>
      <c r="AO739" s="27"/>
      <c r="AP739" s="27"/>
      <c r="AQ739" s="27"/>
      <c r="AR739" s="27"/>
      <c r="AS739" s="27"/>
      <c r="AT739" s="27"/>
      <c r="AU739" s="27"/>
      <c r="AV739" s="27"/>
      <c r="AW739" s="27"/>
      <c r="AX739" s="27"/>
      <c r="AY739" s="27"/>
      <c r="AZ739" s="27">
        <f t="shared" si="527"/>
        <v>0</v>
      </c>
      <c r="BA739" s="27">
        <f t="shared" si="527"/>
        <v>0</v>
      </c>
      <c r="BB739" s="27">
        <f t="shared" si="527"/>
        <v>0</v>
      </c>
      <c r="BC739" s="27">
        <f t="shared" si="527"/>
        <v>0</v>
      </c>
      <c r="BD739" s="27">
        <f t="shared" si="527"/>
        <v>0</v>
      </c>
      <c r="BE739" s="27">
        <f t="shared" si="527"/>
        <v>0</v>
      </c>
      <c r="BF739" s="27">
        <f t="shared" si="527"/>
        <v>0</v>
      </c>
      <c r="BG739" s="27">
        <f t="shared" si="527"/>
        <v>0</v>
      </c>
      <c r="BH739" s="27">
        <f t="shared" si="527"/>
        <v>0</v>
      </c>
      <c r="BI739" s="27">
        <f t="shared" si="527"/>
        <v>0</v>
      </c>
      <c r="BJ739" s="27">
        <f t="shared" si="527"/>
        <v>0</v>
      </c>
      <c r="BK739" s="27">
        <f t="shared" si="527"/>
        <v>0</v>
      </c>
      <c r="BL739" s="27">
        <f t="shared" si="527"/>
        <v>0</v>
      </c>
      <c r="BM739" s="27">
        <f t="shared" si="527"/>
        <v>0</v>
      </c>
    </row>
    <row r="740" spans="2:65" x14ac:dyDescent="0.25">
      <c r="B740" t="str">
        <f t="shared" si="528"/>
        <v>ATTREZZATURE IND.LI E COMM.LI</v>
      </c>
      <c r="C740" s="58"/>
      <c r="F740" s="27"/>
      <c r="G740" s="27"/>
      <c r="H740" s="27"/>
      <c r="I740" s="27"/>
      <c r="J740" s="27"/>
      <c r="K740" s="27"/>
      <c r="L740" s="27"/>
      <c r="M740" s="27"/>
      <c r="N740" s="27"/>
      <c r="O740" s="27"/>
      <c r="P740" s="27"/>
      <c r="Q740" s="27"/>
      <c r="R740" s="27"/>
      <c r="S740" s="27"/>
      <c r="T740" s="27"/>
      <c r="U740" s="27"/>
      <c r="V740" s="27"/>
      <c r="W740" s="27"/>
      <c r="X740" s="27"/>
      <c r="Y740" s="27"/>
      <c r="Z740" s="27"/>
      <c r="AA740" s="27"/>
      <c r="AB740" s="27"/>
      <c r="AC740" s="27"/>
      <c r="AD740" s="27"/>
      <c r="AE740" s="27"/>
      <c r="AF740" s="27"/>
      <c r="AG740" s="27"/>
      <c r="AH740" s="27"/>
      <c r="AI740" s="27"/>
      <c r="AJ740" s="27"/>
      <c r="AK740" s="27"/>
      <c r="AL740" s="27"/>
      <c r="AM740" s="27"/>
      <c r="AN740" s="27"/>
      <c r="AO740" s="27"/>
      <c r="AP740" s="27"/>
      <c r="AQ740" s="27"/>
      <c r="AR740" s="27"/>
      <c r="AS740" s="27"/>
      <c r="AT740" s="27"/>
      <c r="AU740" s="27"/>
      <c r="AV740" s="27"/>
      <c r="AW740" s="27"/>
      <c r="AX740" s="27"/>
      <c r="AY740" s="27"/>
      <c r="AZ740" s="27">
        <f t="shared" si="527"/>
        <v>0</v>
      </c>
      <c r="BA740" s="27">
        <f t="shared" si="527"/>
        <v>0</v>
      </c>
      <c r="BB740" s="27">
        <f t="shared" si="527"/>
        <v>0</v>
      </c>
      <c r="BC740" s="27">
        <f t="shared" si="527"/>
        <v>0</v>
      </c>
      <c r="BD740" s="27">
        <f t="shared" si="527"/>
        <v>0</v>
      </c>
      <c r="BE740" s="27">
        <f t="shared" si="527"/>
        <v>0</v>
      </c>
      <c r="BF740" s="27">
        <f t="shared" si="527"/>
        <v>0</v>
      </c>
      <c r="BG740" s="27">
        <f t="shared" si="527"/>
        <v>0</v>
      </c>
      <c r="BH740" s="27">
        <f t="shared" si="527"/>
        <v>0</v>
      </c>
      <c r="BI740" s="27">
        <f t="shared" si="527"/>
        <v>0</v>
      </c>
      <c r="BJ740" s="27">
        <f t="shared" si="527"/>
        <v>0</v>
      </c>
      <c r="BK740" s="27">
        <f t="shared" si="527"/>
        <v>0</v>
      </c>
      <c r="BL740" s="27">
        <f t="shared" si="527"/>
        <v>0</v>
      </c>
      <c r="BM740" s="27">
        <f t="shared" si="527"/>
        <v>0</v>
      </c>
    </row>
    <row r="741" spans="2:65" x14ac:dyDescent="0.25">
      <c r="B741" t="str">
        <f t="shared" si="528"/>
        <v>COSTI D'IMPIANTO E AMPLIAMENTO</v>
      </c>
      <c r="C741" s="58"/>
      <c r="F741" s="27"/>
      <c r="G741" s="27"/>
      <c r="H741" s="27"/>
      <c r="I741" s="27"/>
      <c r="J741" s="27"/>
      <c r="K741" s="27"/>
      <c r="L741" s="27"/>
      <c r="M741" s="27"/>
      <c r="N741" s="27"/>
      <c r="O741" s="27"/>
      <c r="P741" s="27"/>
      <c r="Q741" s="27"/>
      <c r="R741" s="27"/>
      <c r="S741" s="27"/>
      <c r="T741" s="27"/>
      <c r="U741" s="27"/>
      <c r="V741" s="27"/>
      <c r="W741" s="27"/>
      <c r="X741" s="27"/>
      <c r="Y741" s="27"/>
      <c r="Z741" s="27"/>
      <c r="AA741" s="27"/>
      <c r="AB741" s="27"/>
      <c r="AC741" s="27"/>
      <c r="AD741" s="27"/>
      <c r="AE741" s="27"/>
      <c r="AF741" s="27"/>
      <c r="AG741" s="27"/>
      <c r="AH741" s="27"/>
      <c r="AI741" s="27"/>
      <c r="AJ741" s="27"/>
      <c r="AK741" s="27"/>
      <c r="AL741" s="27"/>
      <c r="AM741" s="27"/>
      <c r="AN741" s="27"/>
      <c r="AO741" s="27"/>
      <c r="AP741" s="27"/>
      <c r="AQ741" s="27"/>
      <c r="AR741" s="27"/>
      <c r="AS741" s="27"/>
      <c r="AT741" s="27"/>
      <c r="AU741" s="27"/>
      <c r="AV741" s="27"/>
      <c r="AW741" s="27"/>
      <c r="AX741" s="27"/>
      <c r="AY741" s="27"/>
      <c r="AZ741" s="27">
        <f t="shared" si="527"/>
        <v>0</v>
      </c>
      <c r="BA741" s="27">
        <f t="shared" si="527"/>
        <v>0</v>
      </c>
      <c r="BB741" s="27">
        <f t="shared" si="527"/>
        <v>0</v>
      </c>
      <c r="BC741" s="27">
        <f t="shared" si="527"/>
        <v>0</v>
      </c>
      <c r="BD741" s="27">
        <f t="shared" si="527"/>
        <v>0</v>
      </c>
      <c r="BE741" s="27">
        <f t="shared" si="527"/>
        <v>0</v>
      </c>
      <c r="BF741" s="27">
        <f t="shared" si="527"/>
        <v>0</v>
      </c>
      <c r="BG741" s="27">
        <f t="shared" si="527"/>
        <v>0</v>
      </c>
      <c r="BH741" s="27">
        <f t="shared" si="527"/>
        <v>0</v>
      </c>
      <c r="BI741" s="27">
        <f t="shared" si="527"/>
        <v>0</v>
      </c>
      <c r="BJ741" s="27">
        <f t="shared" si="527"/>
        <v>0</v>
      </c>
      <c r="BK741" s="27">
        <f t="shared" si="527"/>
        <v>0</v>
      </c>
      <c r="BL741" s="27">
        <f t="shared" si="527"/>
        <v>0</v>
      </c>
      <c r="BM741" s="27">
        <f t="shared" si="527"/>
        <v>0</v>
      </c>
    </row>
    <row r="742" spans="2:65" x14ac:dyDescent="0.25">
      <c r="B742" t="str">
        <f t="shared" si="528"/>
        <v>FEE D'INGRESSO</v>
      </c>
      <c r="C742" s="58"/>
      <c r="F742" s="27"/>
      <c r="G742" s="27"/>
      <c r="H742" s="27"/>
      <c r="I742" s="27"/>
      <c r="J742" s="27"/>
      <c r="K742" s="27"/>
      <c r="L742" s="27"/>
      <c r="M742" s="27"/>
      <c r="N742" s="27"/>
      <c r="O742" s="27"/>
      <c r="P742" s="27"/>
      <c r="Q742" s="27"/>
      <c r="R742" s="27"/>
      <c r="S742" s="27"/>
      <c r="T742" s="27"/>
      <c r="U742" s="27"/>
      <c r="V742" s="27"/>
      <c r="W742" s="27"/>
      <c r="X742" s="27"/>
      <c r="Y742" s="27"/>
      <c r="Z742" s="27"/>
      <c r="AA742" s="27"/>
      <c r="AB742" s="27"/>
      <c r="AC742" s="27"/>
      <c r="AD742" s="27"/>
      <c r="AE742" s="27"/>
      <c r="AF742" s="27"/>
      <c r="AG742" s="27"/>
      <c r="AH742" s="27"/>
      <c r="AI742" s="27"/>
      <c r="AJ742" s="27"/>
      <c r="AK742" s="27"/>
      <c r="AL742" s="27"/>
      <c r="AM742" s="27"/>
      <c r="AN742" s="27"/>
      <c r="AO742" s="27"/>
      <c r="AP742" s="27"/>
      <c r="AQ742" s="27"/>
      <c r="AR742" s="27"/>
      <c r="AS742" s="27"/>
      <c r="AT742" s="27"/>
      <c r="AU742" s="27"/>
      <c r="AV742" s="27"/>
      <c r="AW742" s="27"/>
      <c r="AX742" s="27"/>
      <c r="AY742" s="27"/>
      <c r="AZ742" s="27">
        <f t="shared" si="527"/>
        <v>0</v>
      </c>
      <c r="BA742" s="27">
        <f t="shared" si="527"/>
        <v>0</v>
      </c>
      <c r="BB742" s="27">
        <f t="shared" si="527"/>
        <v>0</v>
      </c>
      <c r="BC742" s="27">
        <f t="shared" si="527"/>
        <v>0</v>
      </c>
      <c r="BD742" s="27">
        <f t="shared" si="527"/>
        <v>0</v>
      </c>
      <c r="BE742" s="27">
        <f t="shared" si="527"/>
        <v>0</v>
      </c>
      <c r="BF742" s="27">
        <f t="shared" si="527"/>
        <v>0</v>
      </c>
      <c r="BG742" s="27">
        <f t="shared" si="527"/>
        <v>0</v>
      </c>
      <c r="BH742" s="27">
        <f t="shared" si="527"/>
        <v>0</v>
      </c>
      <c r="BI742" s="27">
        <f t="shared" si="527"/>
        <v>0</v>
      </c>
      <c r="BJ742" s="27">
        <f t="shared" si="527"/>
        <v>0</v>
      </c>
      <c r="BK742" s="27">
        <f t="shared" si="527"/>
        <v>0</v>
      </c>
      <c r="BL742" s="27">
        <f t="shared" si="527"/>
        <v>0</v>
      </c>
      <c r="BM742" s="27">
        <f t="shared" si="527"/>
        <v>0</v>
      </c>
    </row>
    <row r="743" spans="2:65" x14ac:dyDescent="0.25">
      <c r="B743" t="str">
        <f>+B736</f>
        <v>ALTRE IMM.NI IMMATERIALI</v>
      </c>
      <c r="C743" s="58"/>
      <c r="F743" s="27"/>
      <c r="G743" s="27"/>
      <c r="H743" s="27"/>
      <c r="I743" s="27"/>
      <c r="J743" s="27"/>
      <c r="K743" s="27"/>
      <c r="L743" s="27"/>
      <c r="M743" s="27"/>
      <c r="N743" s="27"/>
      <c r="O743" s="27"/>
      <c r="P743" s="27"/>
      <c r="Q743" s="27"/>
      <c r="R743" s="27"/>
      <c r="S743" s="27"/>
      <c r="T743" s="27"/>
      <c r="U743" s="27"/>
      <c r="V743" s="27"/>
      <c r="W743" s="27"/>
      <c r="X743" s="27"/>
      <c r="Y743" s="27"/>
      <c r="Z743" s="27"/>
      <c r="AA743" s="27"/>
      <c r="AB743" s="27"/>
      <c r="AC743" s="27"/>
      <c r="AD743" s="27"/>
      <c r="AE743" s="27"/>
      <c r="AF743" s="27"/>
      <c r="AG743" s="27"/>
      <c r="AH743" s="27"/>
      <c r="AI743" s="27"/>
      <c r="AJ743" s="27"/>
      <c r="AK743" s="27"/>
      <c r="AL743" s="27"/>
      <c r="AM743" s="27"/>
      <c r="AN743" s="27"/>
      <c r="AO743" s="27"/>
      <c r="AP743" s="27"/>
      <c r="AQ743" s="27"/>
      <c r="AR743" s="27"/>
      <c r="AS743" s="27"/>
      <c r="AT743" s="27"/>
      <c r="AU743" s="27"/>
      <c r="AV743" s="27"/>
      <c r="AW743" s="27"/>
      <c r="AX743" s="27"/>
      <c r="AY743" s="27"/>
      <c r="AZ743" s="27">
        <f t="shared" si="527"/>
        <v>0</v>
      </c>
      <c r="BA743" s="27">
        <f t="shared" si="527"/>
        <v>0</v>
      </c>
      <c r="BB743" s="27">
        <f t="shared" si="527"/>
        <v>0</v>
      </c>
      <c r="BC743" s="27">
        <f t="shared" si="527"/>
        <v>0</v>
      </c>
      <c r="BD743" s="27">
        <f t="shared" si="527"/>
        <v>0</v>
      </c>
      <c r="BE743" s="27">
        <f t="shared" si="527"/>
        <v>0</v>
      </c>
      <c r="BF743" s="27">
        <f t="shared" si="527"/>
        <v>0</v>
      </c>
      <c r="BG743" s="27">
        <f t="shared" si="527"/>
        <v>0</v>
      </c>
      <c r="BH743" s="27">
        <f t="shared" si="527"/>
        <v>0</v>
      </c>
      <c r="BI743" s="27">
        <f t="shared" si="527"/>
        <v>0</v>
      </c>
      <c r="BJ743" s="27">
        <f t="shared" si="527"/>
        <v>0</v>
      </c>
      <c r="BK743" s="27">
        <f t="shared" si="527"/>
        <v>0</v>
      </c>
      <c r="BL743" s="27">
        <f t="shared" si="527"/>
        <v>0</v>
      </c>
      <c r="BM743" s="27">
        <f t="shared" si="527"/>
        <v>0</v>
      </c>
    </row>
    <row r="745" spans="2:65" ht="30" x14ac:dyDescent="0.25">
      <c r="C745" s="57" t="s">
        <v>159</v>
      </c>
      <c r="F745" s="57" t="s">
        <v>160</v>
      </c>
      <c r="G745" s="57" t="s">
        <v>160</v>
      </c>
      <c r="H745" s="57" t="s">
        <v>160</v>
      </c>
      <c r="I745" s="57" t="s">
        <v>160</v>
      </c>
      <c r="J745" s="57" t="s">
        <v>160</v>
      </c>
      <c r="K745" s="57" t="s">
        <v>160</v>
      </c>
      <c r="L745" s="57" t="s">
        <v>160</v>
      </c>
      <c r="M745" s="57" t="s">
        <v>160</v>
      </c>
      <c r="N745" s="57" t="s">
        <v>160</v>
      </c>
      <c r="O745" s="57" t="s">
        <v>160</v>
      </c>
      <c r="P745" s="57" t="s">
        <v>160</v>
      </c>
      <c r="Q745" s="57" t="s">
        <v>160</v>
      </c>
      <c r="R745" s="57" t="s">
        <v>160</v>
      </c>
      <c r="S745" s="57" t="s">
        <v>160</v>
      </c>
      <c r="T745" s="57" t="s">
        <v>160</v>
      </c>
      <c r="U745" s="57" t="s">
        <v>160</v>
      </c>
      <c r="V745" s="57" t="s">
        <v>160</v>
      </c>
      <c r="W745" s="57" t="s">
        <v>160</v>
      </c>
      <c r="X745" s="57" t="s">
        <v>160</v>
      </c>
      <c r="Y745" s="57" t="s">
        <v>160</v>
      </c>
      <c r="Z745" s="57" t="s">
        <v>160</v>
      </c>
      <c r="AA745" s="57" t="s">
        <v>160</v>
      </c>
      <c r="AB745" s="57" t="s">
        <v>160</v>
      </c>
      <c r="AC745" s="57" t="s">
        <v>160</v>
      </c>
      <c r="AD745" s="57" t="s">
        <v>160</v>
      </c>
      <c r="AE745" s="57" t="s">
        <v>160</v>
      </c>
      <c r="AF745" s="57" t="s">
        <v>160</v>
      </c>
      <c r="AG745" s="57" t="s">
        <v>160</v>
      </c>
      <c r="AH745" s="57" t="s">
        <v>160</v>
      </c>
      <c r="AI745" s="57" t="s">
        <v>160</v>
      </c>
      <c r="AJ745" s="57" t="s">
        <v>160</v>
      </c>
      <c r="AK745" s="57" t="s">
        <v>160</v>
      </c>
      <c r="AL745" s="57" t="s">
        <v>160</v>
      </c>
      <c r="AM745" s="57" t="s">
        <v>160</v>
      </c>
      <c r="AN745" s="57" t="s">
        <v>160</v>
      </c>
      <c r="AO745" s="57" t="s">
        <v>160</v>
      </c>
      <c r="AP745" s="57" t="s">
        <v>160</v>
      </c>
      <c r="AQ745" s="57" t="s">
        <v>160</v>
      </c>
      <c r="AR745" s="57" t="s">
        <v>160</v>
      </c>
      <c r="AS745" s="57" t="s">
        <v>160</v>
      </c>
      <c r="AT745" s="57" t="s">
        <v>160</v>
      </c>
      <c r="AU745" s="57" t="s">
        <v>160</v>
      </c>
      <c r="AV745" s="57" t="s">
        <v>160</v>
      </c>
      <c r="AW745" s="57" t="s">
        <v>160</v>
      </c>
      <c r="AX745" s="57" t="s">
        <v>160</v>
      </c>
      <c r="AY745" s="57" t="s">
        <v>160</v>
      </c>
      <c r="AZ745" s="57" t="s">
        <v>160</v>
      </c>
      <c r="BA745" s="57" t="s">
        <v>160</v>
      </c>
      <c r="BB745" s="57" t="s">
        <v>160</v>
      </c>
      <c r="BC745" s="57" t="s">
        <v>160</v>
      </c>
      <c r="BD745" s="57" t="s">
        <v>160</v>
      </c>
      <c r="BE745" s="57" t="s">
        <v>160</v>
      </c>
      <c r="BF745" s="57" t="s">
        <v>160</v>
      </c>
      <c r="BG745" s="57" t="s">
        <v>160</v>
      </c>
      <c r="BH745" s="57" t="s">
        <v>160</v>
      </c>
      <c r="BI745" s="57" t="s">
        <v>160</v>
      </c>
      <c r="BJ745" s="57" t="s">
        <v>160</v>
      </c>
      <c r="BK745" s="57" t="s">
        <v>160</v>
      </c>
      <c r="BL745" s="57" t="s">
        <v>160</v>
      </c>
      <c r="BM745" s="57" t="s">
        <v>160</v>
      </c>
    </row>
    <row r="746" spans="2:65" x14ac:dyDescent="0.25">
      <c r="B746" t="str">
        <f>+B731</f>
        <v>FABBRICATI</v>
      </c>
      <c r="C746" s="58">
        <f>+C731</f>
        <v>0.25</v>
      </c>
      <c r="F746" s="27"/>
      <c r="G746" s="27"/>
      <c r="H746" s="27"/>
      <c r="I746" s="27"/>
      <c r="J746" s="27"/>
      <c r="K746" s="27"/>
      <c r="L746" s="27"/>
      <c r="M746" s="27"/>
      <c r="N746" s="27"/>
      <c r="O746" s="27"/>
      <c r="P746" s="27"/>
      <c r="Q746" s="27"/>
      <c r="R746" s="27"/>
      <c r="S746" s="27"/>
      <c r="T746" s="27"/>
      <c r="U746" s="27"/>
      <c r="V746" s="27"/>
      <c r="W746" s="27"/>
      <c r="X746" s="27"/>
      <c r="Y746" s="27"/>
      <c r="Z746" s="27"/>
      <c r="AA746" s="27"/>
      <c r="AB746" s="27"/>
      <c r="AC746" s="27"/>
      <c r="AD746" s="27"/>
      <c r="AE746" s="27"/>
      <c r="AF746" s="27"/>
      <c r="AG746" s="27"/>
      <c r="AH746" s="27"/>
      <c r="AI746" s="27"/>
      <c r="AJ746" s="27"/>
      <c r="AK746" s="27"/>
      <c r="AL746" s="27"/>
      <c r="AM746" s="27"/>
      <c r="AN746" s="27"/>
      <c r="AO746" s="27"/>
      <c r="AP746" s="27"/>
      <c r="AQ746" s="27"/>
      <c r="AR746" s="27"/>
      <c r="AS746" s="27"/>
      <c r="AT746" s="27"/>
      <c r="AU746" s="27"/>
      <c r="AV746" s="27"/>
      <c r="AW746" s="27"/>
      <c r="AX746" s="27"/>
      <c r="AY746" s="27"/>
      <c r="AZ746" s="27"/>
      <c r="BA746" s="27">
        <f>+IF(AZ753=$BA$5,0,1)*(SUM($BA$5)*$C746)/12</f>
        <v>0</v>
      </c>
      <c r="BB746" s="27">
        <f t="shared" ref="BB746:BM746" si="529">+IF(BA753=$BA$5,0,1)*(SUM($BA$5)*$C746)/12</f>
        <v>0</v>
      </c>
      <c r="BC746" s="27">
        <f t="shared" si="529"/>
        <v>0</v>
      </c>
      <c r="BD746" s="27">
        <f t="shared" si="529"/>
        <v>0</v>
      </c>
      <c r="BE746" s="27">
        <f t="shared" si="529"/>
        <v>0</v>
      </c>
      <c r="BF746" s="27">
        <f t="shared" si="529"/>
        <v>0</v>
      </c>
      <c r="BG746" s="27">
        <f t="shared" si="529"/>
        <v>0</v>
      </c>
      <c r="BH746" s="27">
        <f t="shared" si="529"/>
        <v>0</v>
      </c>
      <c r="BI746" s="27">
        <f t="shared" si="529"/>
        <v>0</v>
      </c>
      <c r="BJ746" s="27">
        <f t="shared" si="529"/>
        <v>0</v>
      </c>
      <c r="BK746" s="27">
        <f t="shared" si="529"/>
        <v>0</v>
      </c>
      <c r="BL746" s="27">
        <f t="shared" si="529"/>
        <v>0</v>
      </c>
      <c r="BM746" s="27">
        <f t="shared" si="529"/>
        <v>0</v>
      </c>
    </row>
    <row r="747" spans="2:65" x14ac:dyDescent="0.25">
      <c r="B747" t="str">
        <f t="shared" ref="B747:C751" si="530">+B732</f>
        <v>IMPIANTI E MACCHINARI</v>
      </c>
      <c r="C747" s="58">
        <f t="shared" si="530"/>
        <v>0.1</v>
      </c>
      <c r="F747" s="27"/>
      <c r="G747" s="27"/>
      <c r="H747" s="27"/>
      <c r="I747" s="27"/>
      <c r="J747" s="27"/>
      <c r="K747" s="27"/>
      <c r="L747" s="27"/>
      <c r="M747" s="27"/>
      <c r="N747" s="27"/>
      <c r="O747" s="27"/>
      <c r="P747" s="27"/>
      <c r="Q747" s="27"/>
      <c r="R747" s="27"/>
      <c r="S747" s="27"/>
      <c r="T747" s="27"/>
      <c r="U747" s="27"/>
      <c r="V747" s="27"/>
      <c r="W747" s="27"/>
      <c r="X747" s="27"/>
      <c r="Y747" s="27"/>
      <c r="Z747" s="27"/>
      <c r="AA747" s="27"/>
      <c r="AB747" s="27"/>
      <c r="AC747" s="27"/>
      <c r="AD747" s="27"/>
      <c r="AE747" s="27"/>
      <c r="AF747" s="27"/>
      <c r="AG747" s="27"/>
      <c r="AH747" s="27"/>
      <c r="AI747" s="27"/>
      <c r="AJ747" s="27"/>
      <c r="AK747" s="27"/>
      <c r="AL747" s="27"/>
      <c r="AM747" s="27"/>
      <c r="AN747" s="27"/>
      <c r="AO747" s="27"/>
      <c r="AP747" s="27"/>
      <c r="AQ747" s="27"/>
      <c r="AR747" s="27"/>
      <c r="AS747" s="27"/>
      <c r="AT747" s="27"/>
      <c r="AU747" s="27"/>
      <c r="AV747" s="27"/>
      <c r="AW747" s="27"/>
      <c r="AX747" s="27"/>
      <c r="AY747" s="27"/>
      <c r="AZ747" s="27"/>
      <c r="BA747" s="27">
        <f>+IF(AZ754=$BA$6,0,1)*(SUM($BA$6)*$C747)/12</f>
        <v>0</v>
      </c>
      <c r="BB747" s="27">
        <f t="shared" ref="BB747:BM747" si="531">+IF(BA754=$BA$6,0,1)*(SUM($BA$6)*$C747)/12</f>
        <v>0</v>
      </c>
      <c r="BC747" s="27">
        <f t="shared" si="531"/>
        <v>0</v>
      </c>
      <c r="BD747" s="27">
        <f t="shared" si="531"/>
        <v>0</v>
      </c>
      <c r="BE747" s="27">
        <f t="shared" si="531"/>
        <v>0</v>
      </c>
      <c r="BF747" s="27">
        <f t="shared" si="531"/>
        <v>0</v>
      </c>
      <c r="BG747" s="27">
        <f t="shared" si="531"/>
        <v>0</v>
      </c>
      <c r="BH747" s="27">
        <f t="shared" si="531"/>
        <v>0</v>
      </c>
      <c r="BI747" s="27">
        <f t="shared" si="531"/>
        <v>0</v>
      </c>
      <c r="BJ747" s="27">
        <f t="shared" si="531"/>
        <v>0</v>
      </c>
      <c r="BK747" s="27">
        <f t="shared" si="531"/>
        <v>0</v>
      </c>
      <c r="BL747" s="27">
        <f t="shared" si="531"/>
        <v>0</v>
      </c>
      <c r="BM747" s="27">
        <f t="shared" si="531"/>
        <v>0</v>
      </c>
    </row>
    <row r="748" spans="2:65" x14ac:dyDescent="0.25">
      <c r="B748" t="str">
        <f t="shared" si="530"/>
        <v>ATTREZZATURE IND.LI E COMM.LI</v>
      </c>
      <c r="C748" s="58">
        <f t="shared" si="530"/>
        <v>0.2</v>
      </c>
      <c r="F748" s="27"/>
      <c r="G748" s="27"/>
      <c r="H748" s="27"/>
      <c r="I748" s="27"/>
      <c r="J748" s="27"/>
      <c r="K748" s="27"/>
      <c r="L748" s="27"/>
      <c r="M748" s="27"/>
      <c r="N748" s="27"/>
      <c r="O748" s="27"/>
      <c r="P748" s="27"/>
      <c r="Q748" s="27"/>
      <c r="R748" s="27"/>
      <c r="S748" s="27"/>
      <c r="T748" s="27"/>
      <c r="U748" s="27"/>
      <c r="V748" s="27"/>
      <c r="W748" s="27"/>
      <c r="X748" s="27"/>
      <c r="Y748" s="27"/>
      <c r="Z748" s="27"/>
      <c r="AA748" s="27"/>
      <c r="AB748" s="27"/>
      <c r="AC748" s="27"/>
      <c r="AD748" s="27"/>
      <c r="AE748" s="27"/>
      <c r="AF748" s="27"/>
      <c r="AG748" s="27"/>
      <c r="AH748" s="27"/>
      <c r="AI748" s="27"/>
      <c r="AJ748" s="27"/>
      <c r="AK748" s="27"/>
      <c r="AL748" s="27"/>
      <c r="AM748" s="27"/>
      <c r="AN748" s="27"/>
      <c r="AO748" s="27"/>
      <c r="AP748" s="27"/>
      <c r="AQ748" s="27"/>
      <c r="AR748" s="27"/>
      <c r="AS748" s="27"/>
      <c r="AT748" s="27"/>
      <c r="AU748" s="27"/>
      <c r="AV748" s="27"/>
      <c r="AW748" s="27"/>
      <c r="AX748" s="27"/>
      <c r="AY748" s="27"/>
      <c r="AZ748" s="27"/>
      <c r="BA748" s="27">
        <f>+IF(AZ755=$BA$7,0,1)*(SUM($BA$7)*$C748)/12</f>
        <v>0</v>
      </c>
      <c r="BB748" s="27">
        <f t="shared" ref="BB748:BM748" si="532">+IF(BA755=$BA$7,0,1)*(SUM($BA$7)*$C748)/12</f>
        <v>0</v>
      </c>
      <c r="BC748" s="27">
        <f t="shared" si="532"/>
        <v>0</v>
      </c>
      <c r="BD748" s="27">
        <f t="shared" si="532"/>
        <v>0</v>
      </c>
      <c r="BE748" s="27">
        <f t="shared" si="532"/>
        <v>0</v>
      </c>
      <c r="BF748" s="27">
        <f t="shared" si="532"/>
        <v>0</v>
      </c>
      <c r="BG748" s="27">
        <f t="shared" si="532"/>
        <v>0</v>
      </c>
      <c r="BH748" s="27">
        <f t="shared" si="532"/>
        <v>0</v>
      </c>
      <c r="BI748" s="27">
        <f t="shared" si="532"/>
        <v>0</v>
      </c>
      <c r="BJ748" s="27">
        <f t="shared" si="532"/>
        <v>0</v>
      </c>
      <c r="BK748" s="27">
        <f t="shared" si="532"/>
        <v>0</v>
      </c>
      <c r="BL748" s="27">
        <f t="shared" si="532"/>
        <v>0</v>
      </c>
      <c r="BM748" s="27">
        <f t="shared" si="532"/>
        <v>0</v>
      </c>
    </row>
    <row r="749" spans="2:65" x14ac:dyDescent="0.25">
      <c r="B749" t="str">
        <f t="shared" si="530"/>
        <v>COSTI D'IMPIANTO E AMPLIAMENTO</v>
      </c>
      <c r="C749" s="58">
        <f t="shared" si="530"/>
        <v>0.5</v>
      </c>
      <c r="F749" s="27"/>
      <c r="G749" s="27"/>
      <c r="H749" s="27"/>
      <c r="I749" s="27"/>
      <c r="J749" s="27"/>
      <c r="K749" s="27"/>
      <c r="L749" s="27"/>
      <c r="M749" s="27"/>
      <c r="N749" s="27"/>
      <c r="O749" s="27"/>
      <c r="P749" s="27"/>
      <c r="Q749" s="27"/>
      <c r="R749" s="27"/>
      <c r="S749" s="27"/>
      <c r="T749" s="27"/>
      <c r="U749" s="27"/>
      <c r="V749" s="27"/>
      <c r="W749" s="27"/>
      <c r="X749" s="27"/>
      <c r="Y749" s="27"/>
      <c r="Z749" s="27"/>
      <c r="AA749" s="27"/>
      <c r="AB749" s="27"/>
      <c r="AC749" s="27"/>
      <c r="AD749" s="27"/>
      <c r="AE749" s="27"/>
      <c r="AF749" s="27"/>
      <c r="AG749" s="27"/>
      <c r="AH749" s="27"/>
      <c r="AI749" s="27"/>
      <c r="AJ749" s="27"/>
      <c r="AK749" s="27"/>
      <c r="AL749" s="27"/>
      <c r="AM749" s="27"/>
      <c r="AN749" s="27"/>
      <c r="AO749" s="27"/>
      <c r="AP749" s="27"/>
      <c r="AQ749" s="27"/>
      <c r="AR749" s="27"/>
      <c r="AS749" s="27"/>
      <c r="AT749" s="27"/>
      <c r="AU749" s="27"/>
      <c r="AV749" s="27"/>
      <c r="AW749" s="27"/>
      <c r="AX749" s="27"/>
      <c r="AY749" s="27"/>
      <c r="AZ749" s="27"/>
      <c r="BA749" s="27">
        <f>+IF(AZ756=$BA$8,0,1)*(SUM($BA$8)*$C749)/12</f>
        <v>0</v>
      </c>
      <c r="BB749" s="27">
        <f t="shared" ref="BB749:BM749" si="533">+IF(BA756=$BA$8,0,1)*(SUM($BA$8)*$C749)/12</f>
        <v>0</v>
      </c>
      <c r="BC749" s="27">
        <f t="shared" si="533"/>
        <v>0</v>
      </c>
      <c r="BD749" s="27">
        <f t="shared" si="533"/>
        <v>0</v>
      </c>
      <c r="BE749" s="27">
        <f t="shared" si="533"/>
        <v>0</v>
      </c>
      <c r="BF749" s="27">
        <f t="shared" si="533"/>
        <v>0</v>
      </c>
      <c r="BG749" s="27">
        <f t="shared" si="533"/>
        <v>0</v>
      </c>
      <c r="BH749" s="27">
        <f t="shared" si="533"/>
        <v>0</v>
      </c>
      <c r="BI749" s="27">
        <f t="shared" si="533"/>
        <v>0</v>
      </c>
      <c r="BJ749" s="27">
        <f t="shared" si="533"/>
        <v>0</v>
      </c>
      <c r="BK749" s="27">
        <f t="shared" si="533"/>
        <v>0</v>
      </c>
      <c r="BL749" s="27">
        <f t="shared" si="533"/>
        <v>0</v>
      </c>
      <c r="BM749" s="27">
        <f t="shared" si="533"/>
        <v>0</v>
      </c>
    </row>
    <row r="750" spans="2:65" x14ac:dyDescent="0.25">
      <c r="B750" t="str">
        <f t="shared" si="530"/>
        <v>FEE D'INGRESSO</v>
      </c>
      <c r="C750" s="58">
        <f t="shared" si="530"/>
        <v>0.2</v>
      </c>
      <c r="F750" s="27"/>
      <c r="G750" s="27"/>
      <c r="H750" s="27"/>
      <c r="I750" s="27"/>
      <c r="J750" s="27"/>
      <c r="K750" s="27"/>
      <c r="L750" s="27"/>
      <c r="M750" s="27"/>
      <c r="N750" s="27"/>
      <c r="O750" s="27"/>
      <c r="P750" s="27"/>
      <c r="Q750" s="27"/>
      <c r="R750" s="27"/>
      <c r="S750" s="27"/>
      <c r="T750" s="27"/>
      <c r="U750" s="27"/>
      <c r="V750" s="27"/>
      <c r="W750" s="27"/>
      <c r="X750" s="27"/>
      <c r="Y750" s="27"/>
      <c r="Z750" s="27"/>
      <c r="AA750" s="27"/>
      <c r="AB750" s="27"/>
      <c r="AC750" s="27"/>
      <c r="AD750" s="27"/>
      <c r="AE750" s="27"/>
      <c r="AF750" s="27"/>
      <c r="AG750" s="27"/>
      <c r="AH750" s="27"/>
      <c r="AI750" s="27"/>
      <c r="AJ750" s="27"/>
      <c r="AK750" s="27"/>
      <c r="AL750" s="27"/>
      <c r="AM750" s="27"/>
      <c r="AN750" s="27"/>
      <c r="AO750" s="27"/>
      <c r="AP750" s="27"/>
      <c r="AQ750" s="27"/>
      <c r="AR750" s="27"/>
      <c r="AS750" s="27"/>
      <c r="AT750" s="27"/>
      <c r="AU750" s="27"/>
      <c r="AV750" s="27"/>
      <c r="AW750" s="27"/>
      <c r="AX750" s="27"/>
      <c r="AY750" s="27"/>
      <c r="AZ750" s="27"/>
      <c r="BA750" s="27">
        <f>+IF(AZ757=$BA$9,0,1)*(SUM($BA$9)*$C750)/12</f>
        <v>0</v>
      </c>
      <c r="BB750" s="27">
        <f t="shared" ref="BB750:BM750" si="534">+IF(BA757=$BA$9,0,1)*(SUM($BA$9)*$C750)/12</f>
        <v>0</v>
      </c>
      <c r="BC750" s="27">
        <f t="shared" si="534"/>
        <v>0</v>
      </c>
      <c r="BD750" s="27">
        <f t="shared" si="534"/>
        <v>0</v>
      </c>
      <c r="BE750" s="27">
        <f t="shared" si="534"/>
        <v>0</v>
      </c>
      <c r="BF750" s="27">
        <f t="shared" si="534"/>
        <v>0</v>
      </c>
      <c r="BG750" s="27">
        <f t="shared" si="534"/>
        <v>0</v>
      </c>
      <c r="BH750" s="27">
        <f t="shared" si="534"/>
        <v>0</v>
      </c>
      <c r="BI750" s="27">
        <f t="shared" si="534"/>
        <v>0</v>
      </c>
      <c r="BJ750" s="27">
        <f t="shared" si="534"/>
        <v>0</v>
      </c>
      <c r="BK750" s="27">
        <f t="shared" si="534"/>
        <v>0</v>
      </c>
      <c r="BL750" s="27">
        <f t="shared" si="534"/>
        <v>0</v>
      </c>
      <c r="BM750" s="27">
        <f t="shared" si="534"/>
        <v>0</v>
      </c>
    </row>
    <row r="751" spans="2:65" x14ac:dyDescent="0.25">
      <c r="B751" t="str">
        <f t="shared" si="530"/>
        <v>ALTRE IMM.NI IMMATERIALI</v>
      </c>
      <c r="C751" s="58">
        <f t="shared" si="530"/>
        <v>0.25</v>
      </c>
      <c r="F751" s="27"/>
      <c r="G751" s="27"/>
      <c r="H751" s="27"/>
      <c r="I751" s="27"/>
      <c r="J751" s="27"/>
      <c r="K751" s="27"/>
      <c r="L751" s="27"/>
      <c r="M751" s="27"/>
      <c r="N751" s="27"/>
      <c r="O751" s="27"/>
      <c r="P751" s="27"/>
      <c r="Q751" s="27"/>
      <c r="R751" s="27"/>
      <c r="S751" s="27"/>
      <c r="T751" s="27"/>
      <c r="U751" s="27"/>
      <c r="V751" s="27"/>
      <c r="W751" s="27"/>
      <c r="X751" s="27"/>
      <c r="Y751" s="27"/>
      <c r="Z751" s="27"/>
      <c r="AA751" s="27"/>
      <c r="AB751" s="27"/>
      <c r="AC751" s="27"/>
      <c r="AD751" s="27"/>
      <c r="AE751" s="27"/>
      <c r="AF751" s="27"/>
      <c r="AG751" s="27"/>
      <c r="AH751" s="27"/>
      <c r="AI751" s="27"/>
      <c r="AJ751" s="27"/>
      <c r="AK751" s="27"/>
      <c r="AL751" s="27"/>
      <c r="AM751" s="27"/>
      <c r="AN751" s="27"/>
      <c r="AO751" s="27"/>
      <c r="AP751" s="27"/>
      <c r="AQ751" s="27"/>
      <c r="AR751" s="27"/>
      <c r="AS751" s="27"/>
      <c r="AT751" s="27"/>
      <c r="AU751" s="27"/>
      <c r="AV751" s="27"/>
      <c r="AW751" s="27"/>
      <c r="AX751" s="27"/>
      <c r="AY751" s="27"/>
      <c r="AZ751" s="27"/>
      <c r="BA751" s="27">
        <f>+IF(AZ758=$BA$10,0,1)*(SUM($BA$10)*$C751)/12</f>
        <v>0</v>
      </c>
      <c r="BB751" s="27">
        <f t="shared" ref="BB751:BM751" si="535">+IF(BA758=$BA$10,0,1)*(SUM($BA$10)*$C751)/12</f>
        <v>0</v>
      </c>
      <c r="BC751" s="27">
        <f t="shared" si="535"/>
        <v>0</v>
      </c>
      <c r="BD751" s="27">
        <f t="shared" si="535"/>
        <v>0</v>
      </c>
      <c r="BE751" s="27">
        <f t="shared" si="535"/>
        <v>0</v>
      </c>
      <c r="BF751" s="27">
        <f t="shared" si="535"/>
        <v>0</v>
      </c>
      <c r="BG751" s="27">
        <f t="shared" si="535"/>
        <v>0</v>
      </c>
      <c r="BH751" s="27">
        <f t="shared" si="535"/>
        <v>0</v>
      </c>
      <c r="BI751" s="27">
        <f t="shared" si="535"/>
        <v>0</v>
      </c>
      <c r="BJ751" s="27">
        <f t="shared" si="535"/>
        <v>0</v>
      </c>
      <c r="BK751" s="27">
        <f t="shared" si="535"/>
        <v>0</v>
      </c>
      <c r="BL751" s="27">
        <f t="shared" si="535"/>
        <v>0</v>
      </c>
      <c r="BM751" s="27">
        <f t="shared" si="535"/>
        <v>0</v>
      </c>
    </row>
    <row r="752" spans="2:65" ht="30" x14ac:dyDescent="0.25">
      <c r="C752" s="57"/>
      <c r="F752" s="57" t="s">
        <v>161</v>
      </c>
      <c r="G752" s="57" t="s">
        <v>161</v>
      </c>
      <c r="H752" s="57" t="s">
        <v>161</v>
      </c>
      <c r="I752" s="57" t="s">
        <v>161</v>
      </c>
      <c r="J752" s="57" t="s">
        <v>161</v>
      </c>
      <c r="K752" s="57" t="s">
        <v>161</v>
      </c>
      <c r="L752" s="57" t="s">
        <v>161</v>
      </c>
      <c r="M752" s="57" t="s">
        <v>161</v>
      </c>
      <c r="N752" s="57" t="s">
        <v>161</v>
      </c>
      <c r="O752" s="57" t="s">
        <v>161</v>
      </c>
      <c r="P752" s="57" t="s">
        <v>161</v>
      </c>
      <c r="Q752" s="57" t="s">
        <v>161</v>
      </c>
      <c r="R752" s="57" t="s">
        <v>161</v>
      </c>
      <c r="S752" s="57" t="s">
        <v>161</v>
      </c>
      <c r="T752" s="57" t="s">
        <v>161</v>
      </c>
      <c r="U752" s="57" t="s">
        <v>161</v>
      </c>
      <c r="V752" s="57" t="s">
        <v>161</v>
      </c>
      <c r="W752" s="57" t="s">
        <v>161</v>
      </c>
      <c r="X752" s="57" t="s">
        <v>161</v>
      </c>
      <c r="Y752" s="57" t="s">
        <v>161</v>
      </c>
      <c r="Z752" s="57" t="s">
        <v>161</v>
      </c>
      <c r="AA752" s="57" t="s">
        <v>161</v>
      </c>
      <c r="AB752" s="57" t="s">
        <v>161</v>
      </c>
      <c r="AC752" s="57" t="s">
        <v>161</v>
      </c>
      <c r="AD752" s="57" t="s">
        <v>161</v>
      </c>
      <c r="AE752" s="57" t="s">
        <v>161</v>
      </c>
      <c r="AF752" s="57" t="s">
        <v>161</v>
      </c>
      <c r="AG752" s="57" t="s">
        <v>161</v>
      </c>
      <c r="AH752" s="57" t="s">
        <v>161</v>
      </c>
      <c r="AI752" s="57" t="s">
        <v>161</v>
      </c>
      <c r="AJ752" s="57" t="s">
        <v>161</v>
      </c>
      <c r="AK752" s="57" t="s">
        <v>161</v>
      </c>
      <c r="AL752" s="57" t="s">
        <v>161</v>
      </c>
      <c r="AM752" s="57" t="s">
        <v>161</v>
      </c>
      <c r="AN752" s="57" t="s">
        <v>161</v>
      </c>
      <c r="AO752" s="57" t="s">
        <v>161</v>
      </c>
      <c r="AP752" s="57" t="s">
        <v>161</v>
      </c>
      <c r="AQ752" s="57" t="s">
        <v>161</v>
      </c>
      <c r="AR752" s="57" t="s">
        <v>161</v>
      </c>
      <c r="AS752" s="57" t="s">
        <v>161</v>
      </c>
      <c r="AT752" s="57" t="s">
        <v>161</v>
      </c>
      <c r="AU752" s="57" t="s">
        <v>161</v>
      </c>
      <c r="AV752" s="57" t="s">
        <v>161</v>
      </c>
      <c r="AW752" s="57" t="s">
        <v>161</v>
      </c>
      <c r="AX752" s="57" t="s">
        <v>161</v>
      </c>
      <c r="AY752" s="57" t="s">
        <v>161</v>
      </c>
      <c r="AZ752" s="57" t="s">
        <v>161</v>
      </c>
      <c r="BA752" s="57" t="s">
        <v>161</v>
      </c>
      <c r="BB752" s="57" t="s">
        <v>161</v>
      </c>
      <c r="BC752" s="57" t="s">
        <v>161</v>
      </c>
      <c r="BD752" s="57" t="s">
        <v>161</v>
      </c>
      <c r="BE752" s="57" t="s">
        <v>161</v>
      </c>
      <c r="BF752" s="57" t="s">
        <v>161</v>
      </c>
      <c r="BG752" s="57" t="s">
        <v>161</v>
      </c>
      <c r="BH752" s="57" t="s">
        <v>161</v>
      </c>
      <c r="BI752" s="57" t="s">
        <v>161</v>
      </c>
      <c r="BJ752" s="57" t="s">
        <v>161</v>
      </c>
      <c r="BK752" s="57" t="s">
        <v>161</v>
      </c>
      <c r="BL752" s="57" t="s">
        <v>161</v>
      </c>
      <c r="BM752" s="57" t="s">
        <v>161</v>
      </c>
    </row>
    <row r="753" spans="2:65" x14ac:dyDescent="0.25">
      <c r="B753" t="str">
        <f>+B746</f>
        <v>FABBRICATI</v>
      </c>
      <c r="C753" s="58"/>
      <c r="F753" s="27"/>
      <c r="G753" s="27"/>
      <c r="H753" s="27"/>
      <c r="I753" s="27"/>
      <c r="J753" s="27"/>
      <c r="K753" s="27"/>
      <c r="L753" s="27"/>
      <c r="M753" s="27"/>
      <c r="N753" s="27"/>
      <c r="O753" s="27"/>
      <c r="P753" s="27"/>
      <c r="Q753" s="27"/>
      <c r="R753" s="27"/>
      <c r="S753" s="27"/>
      <c r="T753" s="27"/>
      <c r="U753" s="27"/>
      <c r="V753" s="27"/>
      <c r="W753" s="27"/>
      <c r="X753" s="27"/>
      <c r="Y753" s="27"/>
      <c r="Z753" s="27"/>
      <c r="AA753" s="27"/>
      <c r="AB753" s="27"/>
      <c r="AC753" s="27"/>
      <c r="AD753" s="27"/>
      <c r="AE753" s="27"/>
      <c r="AF753" s="27"/>
      <c r="AG753" s="27"/>
      <c r="AH753" s="27"/>
      <c r="AI753" s="27"/>
      <c r="AJ753" s="27"/>
      <c r="AK753" s="27"/>
      <c r="AL753" s="27"/>
      <c r="AM753" s="27"/>
      <c r="AN753" s="27"/>
      <c r="AO753" s="27"/>
      <c r="AP753" s="27"/>
      <c r="AQ753" s="27"/>
      <c r="AR753" s="27"/>
      <c r="AS753" s="27"/>
      <c r="AT753" s="27"/>
      <c r="AU753" s="27"/>
      <c r="AV753" s="27"/>
      <c r="AW753" s="27"/>
      <c r="AX753" s="27"/>
      <c r="AY753" s="27"/>
      <c r="AZ753" s="27"/>
      <c r="BA753" s="27">
        <f t="shared" ref="BA753:BM758" si="536">+AZ753+BA746</f>
        <v>0</v>
      </c>
      <c r="BB753" s="27">
        <f t="shared" si="536"/>
        <v>0</v>
      </c>
      <c r="BC753" s="27">
        <f t="shared" si="536"/>
        <v>0</v>
      </c>
      <c r="BD753" s="27">
        <f t="shared" si="536"/>
        <v>0</v>
      </c>
      <c r="BE753" s="27">
        <f t="shared" si="536"/>
        <v>0</v>
      </c>
      <c r="BF753" s="27">
        <f t="shared" si="536"/>
        <v>0</v>
      </c>
      <c r="BG753" s="27">
        <f t="shared" si="536"/>
        <v>0</v>
      </c>
      <c r="BH753" s="27">
        <f t="shared" si="536"/>
        <v>0</v>
      </c>
      <c r="BI753" s="27">
        <f t="shared" si="536"/>
        <v>0</v>
      </c>
      <c r="BJ753" s="27">
        <f t="shared" si="536"/>
        <v>0</v>
      </c>
      <c r="BK753" s="27">
        <f t="shared" si="536"/>
        <v>0</v>
      </c>
      <c r="BL753" s="27">
        <f t="shared" si="536"/>
        <v>0</v>
      </c>
      <c r="BM753" s="27">
        <f t="shared" si="536"/>
        <v>0</v>
      </c>
    </row>
    <row r="754" spans="2:65" x14ac:dyDescent="0.25">
      <c r="B754" t="str">
        <f t="shared" ref="B754:B757" si="537">+B747</f>
        <v>IMPIANTI E MACCHINARI</v>
      </c>
      <c r="C754" s="58"/>
      <c r="F754" s="27"/>
      <c r="G754" s="27"/>
      <c r="H754" s="27"/>
      <c r="I754" s="27"/>
      <c r="J754" s="27"/>
      <c r="K754" s="27"/>
      <c r="L754" s="27"/>
      <c r="M754" s="27"/>
      <c r="N754" s="27"/>
      <c r="O754" s="27"/>
      <c r="P754" s="27"/>
      <c r="Q754" s="27"/>
      <c r="R754" s="27"/>
      <c r="S754" s="27"/>
      <c r="T754" s="27"/>
      <c r="U754" s="27"/>
      <c r="V754" s="27"/>
      <c r="W754" s="27"/>
      <c r="X754" s="27"/>
      <c r="Y754" s="27"/>
      <c r="Z754" s="27"/>
      <c r="AA754" s="27"/>
      <c r="AB754" s="27"/>
      <c r="AC754" s="27"/>
      <c r="AD754" s="27"/>
      <c r="AE754" s="27"/>
      <c r="AF754" s="27"/>
      <c r="AG754" s="27"/>
      <c r="AH754" s="27"/>
      <c r="AI754" s="27"/>
      <c r="AJ754" s="27"/>
      <c r="AK754" s="27"/>
      <c r="AL754" s="27"/>
      <c r="AM754" s="27"/>
      <c r="AN754" s="27"/>
      <c r="AO754" s="27"/>
      <c r="AP754" s="27"/>
      <c r="AQ754" s="27"/>
      <c r="AR754" s="27"/>
      <c r="AS754" s="27"/>
      <c r="AT754" s="27"/>
      <c r="AU754" s="27"/>
      <c r="AV754" s="27"/>
      <c r="AW754" s="27"/>
      <c r="AX754" s="27"/>
      <c r="AY754" s="27"/>
      <c r="AZ754" s="27"/>
      <c r="BA754" s="27">
        <f t="shared" si="536"/>
        <v>0</v>
      </c>
      <c r="BB754" s="27">
        <f t="shared" si="536"/>
        <v>0</v>
      </c>
      <c r="BC754" s="27">
        <f t="shared" si="536"/>
        <v>0</v>
      </c>
      <c r="BD754" s="27">
        <f t="shared" si="536"/>
        <v>0</v>
      </c>
      <c r="BE754" s="27">
        <f t="shared" si="536"/>
        <v>0</v>
      </c>
      <c r="BF754" s="27">
        <f t="shared" si="536"/>
        <v>0</v>
      </c>
      <c r="BG754" s="27">
        <f t="shared" si="536"/>
        <v>0</v>
      </c>
      <c r="BH754" s="27">
        <f t="shared" si="536"/>
        <v>0</v>
      </c>
      <c r="BI754" s="27">
        <f t="shared" si="536"/>
        <v>0</v>
      </c>
      <c r="BJ754" s="27">
        <f t="shared" si="536"/>
        <v>0</v>
      </c>
      <c r="BK754" s="27">
        <f t="shared" si="536"/>
        <v>0</v>
      </c>
      <c r="BL754" s="27">
        <f t="shared" si="536"/>
        <v>0</v>
      </c>
      <c r="BM754" s="27">
        <f t="shared" si="536"/>
        <v>0</v>
      </c>
    </row>
    <row r="755" spans="2:65" x14ac:dyDescent="0.25">
      <c r="B755" t="str">
        <f t="shared" si="537"/>
        <v>ATTREZZATURE IND.LI E COMM.LI</v>
      </c>
      <c r="C755" s="58"/>
      <c r="F755" s="27"/>
      <c r="G755" s="27"/>
      <c r="H755" s="27"/>
      <c r="I755" s="27"/>
      <c r="J755" s="27"/>
      <c r="K755" s="27"/>
      <c r="L755" s="27"/>
      <c r="M755" s="27"/>
      <c r="N755" s="27"/>
      <c r="O755" s="27"/>
      <c r="P755" s="27"/>
      <c r="Q755" s="27"/>
      <c r="R755" s="27"/>
      <c r="S755" s="27"/>
      <c r="T755" s="27"/>
      <c r="U755" s="27"/>
      <c r="V755" s="27"/>
      <c r="W755" s="27"/>
      <c r="X755" s="27"/>
      <c r="Y755" s="27"/>
      <c r="Z755" s="27"/>
      <c r="AA755" s="27"/>
      <c r="AB755" s="27"/>
      <c r="AC755" s="27"/>
      <c r="AD755" s="27"/>
      <c r="AE755" s="27"/>
      <c r="AF755" s="27"/>
      <c r="AG755" s="27"/>
      <c r="AH755" s="27"/>
      <c r="AI755" s="27"/>
      <c r="AJ755" s="27"/>
      <c r="AK755" s="27"/>
      <c r="AL755" s="27"/>
      <c r="AM755" s="27"/>
      <c r="AN755" s="27"/>
      <c r="AO755" s="27"/>
      <c r="AP755" s="27"/>
      <c r="AQ755" s="27"/>
      <c r="AR755" s="27"/>
      <c r="AS755" s="27"/>
      <c r="AT755" s="27"/>
      <c r="AU755" s="27"/>
      <c r="AV755" s="27"/>
      <c r="AW755" s="27"/>
      <c r="AX755" s="27"/>
      <c r="AY755" s="27"/>
      <c r="AZ755" s="27"/>
      <c r="BA755" s="27">
        <f t="shared" si="536"/>
        <v>0</v>
      </c>
      <c r="BB755" s="27">
        <f t="shared" si="536"/>
        <v>0</v>
      </c>
      <c r="BC755" s="27">
        <f t="shared" si="536"/>
        <v>0</v>
      </c>
      <c r="BD755" s="27">
        <f t="shared" si="536"/>
        <v>0</v>
      </c>
      <c r="BE755" s="27">
        <f t="shared" si="536"/>
        <v>0</v>
      </c>
      <c r="BF755" s="27">
        <f t="shared" si="536"/>
        <v>0</v>
      </c>
      <c r="BG755" s="27">
        <f t="shared" si="536"/>
        <v>0</v>
      </c>
      <c r="BH755" s="27">
        <f t="shared" si="536"/>
        <v>0</v>
      </c>
      <c r="BI755" s="27">
        <f t="shared" si="536"/>
        <v>0</v>
      </c>
      <c r="BJ755" s="27">
        <f t="shared" si="536"/>
        <v>0</v>
      </c>
      <c r="BK755" s="27">
        <f t="shared" si="536"/>
        <v>0</v>
      </c>
      <c r="BL755" s="27">
        <f t="shared" si="536"/>
        <v>0</v>
      </c>
      <c r="BM755" s="27">
        <f t="shared" si="536"/>
        <v>0</v>
      </c>
    </row>
    <row r="756" spans="2:65" x14ac:dyDescent="0.25">
      <c r="B756" t="str">
        <f t="shared" si="537"/>
        <v>COSTI D'IMPIANTO E AMPLIAMENTO</v>
      </c>
      <c r="C756" s="58"/>
      <c r="F756" s="27"/>
      <c r="G756" s="27"/>
      <c r="H756" s="27"/>
      <c r="I756" s="27"/>
      <c r="J756" s="27"/>
      <c r="K756" s="27"/>
      <c r="L756" s="27"/>
      <c r="M756" s="27"/>
      <c r="N756" s="27"/>
      <c r="O756" s="27"/>
      <c r="P756" s="27"/>
      <c r="Q756" s="27"/>
      <c r="R756" s="27"/>
      <c r="S756" s="27"/>
      <c r="T756" s="27"/>
      <c r="U756" s="27"/>
      <c r="V756" s="27"/>
      <c r="W756" s="27"/>
      <c r="X756" s="27"/>
      <c r="Y756" s="27"/>
      <c r="Z756" s="27"/>
      <c r="AA756" s="27"/>
      <c r="AB756" s="27"/>
      <c r="AC756" s="27"/>
      <c r="AD756" s="27"/>
      <c r="AE756" s="27"/>
      <c r="AF756" s="27"/>
      <c r="AG756" s="27"/>
      <c r="AH756" s="27"/>
      <c r="AI756" s="27"/>
      <c r="AJ756" s="27"/>
      <c r="AK756" s="27"/>
      <c r="AL756" s="27"/>
      <c r="AM756" s="27"/>
      <c r="AN756" s="27"/>
      <c r="AO756" s="27"/>
      <c r="AP756" s="27"/>
      <c r="AQ756" s="27"/>
      <c r="AR756" s="27"/>
      <c r="AS756" s="27"/>
      <c r="AT756" s="27"/>
      <c r="AU756" s="27"/>
      <c r="AV756" s="27"/>
      <c r="AW756" s="27"/>
      <c r="AX756" s="27"/>
      <c r="AY756" s="27"/>
      <c r="AZ756" s="27"/>
      <c r="BA756" s="27">
        <f t="shared" si="536"/>
        <v>0</v>
      </c>
      <c r="BB756" s="27">
        <f t="shared" si="536"/>
        <v>0</v>
      </c>
      <c r="BC756" s="27">
        <f t="shared" si="536"/>
        <v>0</v>
      </c>
      <c r="BD756" s="27">
        <f t="shared" si="536"/>
        <v>0</v>
      </c>
      <c r="BE756" s="27">
        <f t="shared" si="536"/>
        <v>0</v>
      </c>
      <c r="BF756" s="27">
        <f t="shared" si="536"/>
        <v>0</v>
      </c>
      <c r="BG756" s="27">
        <f t="shared" si="536"/>
        <v>0</v>
      </c>
      <c r="BH756" s="27">
        <f t="shared" si="536"/>
        <v>0</v>
      </c>
      <c r="BI756" s="27">
        <f t="shared" si="536"/>
        <v>0</v>
      </c>
      <c r="BJ756" s="27">
        <f t="shared" si="536"/>
        <v>0</v>
      </c>
      <c r="BK756" s="27">
        <f t="shared" si="536"/>
        <v>0</v>
      </c>
      <c r="BL756" s="27">
        <f t="shared" si="536"/>
        <v>0</v>
      </c>
      <c r="BM756" s="27">
        <f t="shared" si="536"/>
        <v>0</v>
      </c>
    </row>
    <row r="757" spans="2:65" x14ac:dyDescent="0.25">
      <c r="B757" t="str">
        <f t="shared" si="537"/>
        <v>FEE D'INGRESSO</v>
      </c>
      <c r="C757" s="58"/>
      <c r="F757" s="27"/>
      <c r="G757" s="27"/>
      <c r="H757" s="27"/>
      <c r="I757" s="27"/>
      <c r="J757" s="27"/>
      <c r="K757" s="27"/>
      <c r="L757" s="27"/>
      <c r="M757" s="27"/>
      <c r="N757" s="27"/>
      <c r="O757" s="27"/>
      <c r="P757" s="27"/>
      <c r="Q757" s="27"/>
      <c r="R757" s="27"/>
      <c r="S757" s="27"/>
      <c r="T757" s="27"/>
      <c r="U757" s="27"/>
      <c r="V757" s="27"/>
      <c r="W757" s="27"/>
      <c r="X757" s="27"/>
      <c r="Y757" s="27"/>
      <c r="Z757" s="27"/>
      <c r="AA757" s="27"/>
      <c r="AB757" s="27"/>
      <c r="AC757" s="27"/>
      <c r="AD757" s="27"/>
      <c r="AE757" s="27"/>
      <c r="AF757" s="27"/>
      <c r="AG757" s="27"/>
      <c r="AH757" s="27"/>
      <c r="AI757" s="27"/>
      <c r="AJ757" s="27"/>
      <c r="AK757" s="27"/>
      <c r="AL757" s="27"/>
      <c r="AM757" s="27"/>
      <c r="AN757" s="27"/>
      <c r="AO757" s="27"/>
      <c r="AP757" s="27"/>
      <c r="AQ757" s="27"/>
      <c r="AR757" s="27"/>
      <c r="AS757" s="27"/>
      <c r="AT757" s="27"/>
      <c r="AU757" s="27"/>
      <c r="AV757" s="27"/>
      <c r="AW757" s="27"/>
      <c r="AX757" s="27"/>
      <c r="AY757" s="27"/>
      <c r="AZ757" s="27"/>
      <c r="BA757" s="27">
        <f t="shared" si="536"/>
        <v>0</v>
      </c>
      <c r="BB757" s="27">
        <f t="shared" si="536"/>
        <v>0</v>
      </c>
      <c r="BC757" s="27">
        <f t="shared" si="536"/>
        <v>0</v>
      </c>
      <c r="BD757" s="27">
        <f t="shared" si="536"/>
        <v>0</v>
      </c>
      <c r="BE757" s="27">
        <f t="shared" si="536"/>
        <v>0</v>
      </c>
      <c r="BF757" s="27">
        <f t="shared" si="536"/>
        <v>0</v>
      </c>
      <c r="BG757" s="27">
        <f t="shared" si="536"/>
        <v>0</v>
      </c>
      <c r="BH757" s="27">
        <f t="shared" si="536"/>
        <v>0</v>
      </c>
      <c r="BI757" s="27">
        <f t="shared" si="536"/>
        <v>0</v>
      </c>
      <c r="BJ757" s="27">
        <f t="shared" si="536"/>
        <v>0</v>
      </c>
      <c r="BK757" s="27">
        <f t="shared" si="536"/>
        <v>0</v>
      </c>
      <c r="BL757" s="27">
        <f t="shared" si="536"/>
        <v>0</v>
      </c>
      <c r="BM757" s="27">
        <f t="shared" si="536"/>
        <v>0</v>
      </c>
    </row>
    <row r="758" spans="2:65" x14ac:dyDescent="0.25">
      <c r="B758" t="str">
        <f>+B751</f>
        <v>ALTRE IMM.NI IMMATERIALI</v>
      </c>
      <c r="C758" s="58"/>
      <c r="F758" s="27"/>
      <c r="G758" s="27"/>
      <c r="H758" s="27"/>
      <c r="I758" s="27"/>
      <c r="J758" s="27"/>
      <c r="K758" s="27"/>
      <c r="L758" s="27"/>
      <c r="M758" s="27"/>
      <c r="N758" s="27"/>
      <c r="O758" s="27"/>
      <c r="P758" s="27"/>
      <c r="Q758" s="27"/>
      <c r="R758" s="27"/>
      <c r="S758" s="27"/>
      <c r="T758" s="27"/>
      <c r="U758" s="27"/>
      <c r="V758" s="27"/>
      <c r="W758" s="27"/>
      <c r="X758" s="27"/>
      <c r="Y758" s="27"/>
      <c r="Z758" s="27"/>
      <c r="AA758" s="27"/>
      <c r="AB758" s="27"/>
      <c r="AC758" s="27"/>
      <c r="AD758" s="27"/>
      <c r="AE758" s="27"/>
      <c r="AF758" s="27"/>
      <c r="AG758" s="27"/>
      <c r="AH758" s="27"/>
      <c r="AI758" s="27"/>
      <c r="AJ758" s="27"/>
      <c r="AK758" s="27"/>
      <c r="AL758" s="27"/>
      <c r="AM758" s="27"/>
      <c r="AN758" s="27"/>
      <c r="AO758" s="27"/>
      <c r="AP758" s="27"/>
      <c r="AQ758" s="27"/>
      <c r="AR758" s="27"/>
      <c r="AS758" s="27"/>
      <c r="AT758" s="27"/>
      <c r="AU758" s="27"/>
      <c r="AV758" s="27"/>
      <c r="AW758" s="27"/>
      <c r="AX758" s="27"/>
      <c r="AY758" s="27"/>
      <c r="AZ758" s="27"/>
      <c r="BA758" s="27">
        <f t="shared" si="536"/>
        <v>0</v>
      </c>
      <c r="BB758" s="27">
        <f t="shared" si="536"/>
        <v>0</v>
      </c>
      <c r="BC758" s="27">
        <f t="shared" si="536"/>
        <v>0</v>
      </c>
      <c r="BD758" s="27">
        <f t="shared" si="536"/>
        <v>0</v>
      </c>
      <c r="BE758" s="27">
        <f t="shared" si="536"/>
        <v>0</v>
      </c>
      <c r="BF758" s="27">
        <f t="shared" si="536"/>
        <v>0</v>
      </c>
      <c r="BG758" s="27">
        <f t="shared" si="536"/>
        <v>0</v>
      </c>
      <c r="BH758" s="27">
        <f t="shared" si="536"/>
        <v>0</v>
      </c>
      <c r="BI758" s="27">
        <f t="shared" si="536"/>
        <v>0</v>
      </c>
      <c r="BJ758" s="27">
        <f t="shared" si="536"/>
        <v>0</v>
      </c>
      <c r="BK758" s="27">
        <f t="shared" si="536"/>
        <v>0</v>
      </c>
      <c r="BL758" s="27">
        <f t="shared" si="536"/>
        <v>0</v>
      </c>
      <c r="BM758" s="27">
        <f t="shared" si="536"/>
        <v>0</v>
      </c>
    </row>
    <row r="760" spans="2:65" ht="30" x14ac:dyDescent="0.25">
      <c r="C760" s="57" t="s">
        <v>159</v>
      </c>
      <c r="F760" s="57" t="s">
        <v>160</v>
      </c>
      <c r="G760" s="57" t="s">
        <v>160</v>
      </c>
      <c r="H760" s="57" t="s">
        <v>160</v>
      </c>
      <c r="I760" s="57" t="s">
        <v>160</v>
      </c>
      <c r="J760" s="57" t="s">
        <v>160</v>
      </c>
      <c r="K760" s="57" t="s">
        <v>160</v>
      </c>
      <c r="L760" s="57" t="s">
        <v>160</v>
      </c>
      <c r="M760" s="57" t="s">
        <v>160</v>
      </c>
      <c r="N760" s="57" t="s">
        <v>160</v>
      </c>
      <c r="O760" s="57" t="s">
        <v>160</v>
      </c>
      <c r="P760" s="57" t="s">
        <v>160</v>
      </c>
      <c r="Q760" s="57" t="s">
        <v>160</v>
      </c>
      <c r="R760" s="57" t="s">
        <v>160</v>
      </c>
      <c r="S760" s="57" t="s">
        <v>160</v>
      </c>
      <c r="T760" s="57" t="s">
        <v>160</v>
      </c>
      <c r="U760" s="57" t="s">
        <v>160</v>
      </c>
      <c r="V760" s="57" t="s">
        <v>160</v>
      </c>
      <c r="W760" s="57" t="s">
        <v>160</v>
      </c>
      <c r="X760" s="57" t="s">
        <v>160</v>
      </c>
      <c r="Y760" s="57" t="s">
        <v>160</v>
      </c>
      <c r="Z760" s="57" t="s">
        <v>160</v>
      </c>
      <c r="AA760" s="57" t="s">
        <v>160</v>
      </c>
      <c r="AB760" s="57" t="s">
        <v>160</v>
      </c>
      <c r="AC760" s="57" t="s">
        <v>160</v>
      </c>
      <c r="AD760" s="57" t="s">
        <v>160</v>
      </c>
      <c r="AE760" s="57" t="s">
        <v>160</v>
      </c>
      <c r="AF760" s="57" t="s">
        <v>160</v>
      </c>
      <c r="AG760" s="57" t="s">
        <v>160</v>
      </c>
      <c r="AH760" s="57" t="s">
        <v>160</v>
      </c>
      <c r="AI760" s="57" t="s">
        <v>160</v>
      </c>
      <c r="AJ760" s="57" t="s">
        <v>160</v>
      </c>
      <c r="AK760" s="57" t="s">
        <v>160</v>
      </c>
      <c r="AL760" s="57" t="s">
        <v>160</v>
      </c>
      <c r="AM760" s="57" t="s">
        <v>160</v>
      </c>
      <c r="AN760" s="57" t="s">
        <v>160</v>
      </c>
      <c r="AO760" s="57" t="s">
        <v>160</v>
      </c>
      <c r="AP760" s="57" t="s">
        <v>160</v>
      </c>
      <c r="AQ760" s="57" t="s">
        <v>160</v>
      </c>
      <c r="AR760" s="57" t="s">
        <v>160</v>
      </c>
      <c r="AS760" s="57" t="s">
        <v>160</v>
      </c>
      <c r="AT760" s="57" t="s">
        <v>160</v>
      </c>
      <c r="AU760" s="57" t="s">
        <v>160</v>
      </c>
      <c r="AV760" s="57" t="s">
        <v>160</v>
      </c>
      <c r="AW760" s="57" t="s">
        <v>160</v>
      </c>
      <c r="AX760" s="57" t="s">
        <v>160</v>
      </c>
      <c r="AY760" s="57" t="s">
        <v>160</v>
      </c>
      <c r="AZ760" s="57" t="s">
        <v>160</v>
      </c>
      <c r="BA760" s="57" t="s">
        <v>160</v>
      </c>
      <c r="BB760" s="57" t="s">
        <v>160</v>
      </c>
      <c r="BC760" s="57" t="s">
        <v>160</v>
      </c>
      <c r="BD760" s="57" t="s">
        <v>160</v>
      </c>
      <c r="BE760" s="57" t="s">
        <v>160</v>
      </c>
      <c r="BF760" s="57" t="s">
        <v>160</v>
      </c>
      <c r="BG760" s="57" t="s">
        <v>160</v>
      </c>
      <c r="BH760" s="57" t="s">
        <v>160</v>
      </c>
      <c r="BI760" s="57" t="s">
        <v>160</v>
      </c>
      <c r="BJ760" s="57" t="s">
        <v>160</v>
      </c>
      <c r="BK760" s="57" t="s">
        <v>160</v>
      </c>
      <c r="BL760" s="57" t="s">
        <v>160</v>
      </c>
      <c r="BM760" s="57" t="s">
        <v>160</v>
      </c>
    </row>
    <row r="761" spans="2:65" x14ac:dyDescent="0.25">
      <c r="B761" t="str">
        <f>+B746</f>
        <v>FABBRICATI</v>
      </c>
      <c r="C761" s="58">
        <f>+C746</f>
        <v>0.25</v>
      </c>
      <c r="F761" s="27"/>
      <c r="G761" s="27"/>
      <c r="H761" s="27"/>
      <c r="I761" s="27"/>
      <c r="J761" s="27"/>
      <c r="K761" s="27"/>
      <c r="L761" s="27"/>
      <c r="M761" s="27"/>
      <c r="N761" s="27"/>
      <c r="O761" s="27"/>
      <c r="P761" s="27"/>
      <c r="Q761" s="27"/>
      <c r="R761" s="27"/>
      <c r="S761" s="27"/>
      <c r="T761" s="27"/>
      <c r="U761" s="27"/>
      <c r="V761" s="27"/>
      <c r="W761" s="27"/>
      <c r="X761" s="27"/>
      <c r="Y761" s="27"/>
      <c r="Z761" s="27"/>
      <c r="AA761" s="27"/>
      <c r="AB761" s="27"/>
      <c r="AC761" s="27"/>
      <c r="AD761" s="27"/>
      <c r="AE761" s="27"/>
      <c r="AF761" s="27"/>
      <c r="AG761" s="27"/>
      <c r="AH761" s="27"/>
      <c r="AI761" s="27"/>
      <c r="AJ761" s="27"/>
      <c r="AK761" s="27"/>
      <c r="AL761" s="27"/>
      <c r="AM761" s="27"/>
      <c r="AN761" s="27"/>
      <c r="AO761" s="27"/>
      <c r="AP761" s="27"/>
      <c r="AQ761" s="27"/>
      <c r="AR761" s="27"/>
      <c r="AS761" s="27"/>
      <c r="AT761" s="27"/>
      <c r="AU761" s="27"/>
      <c r="AV761" s="27"/>
      <c r="AW761" s="27"/>
      <c r="AX761" s="27"/>
      <c r="AY761" s="27"/>
      <c r="AZ761" s="27"/>
      <c r="BA761" s="27"/>
      <c r="BB761" s="27">
        <f>+IF(BA768=$BB$5,0,1)*(SUM($BB$5)*$C761)/12</f>
        <v>0</v>
      </c>
      <c r="BC761" s="27">
        <f t="shared" ref="BC761:BM761" si="538">+IF(BB768=$BB$5,0,1)*(SUM($BB$5)*$C761)/12</f>
        <v>0</v>
      </c>
      <c r="BD761" s="27">
        <f t="shared" si="538"/>
        <v>0</v>
      </c>
      <c r="BE761" s="27">
        <f t="shared" si="538"/>
        <v>0</v>
      </c>
      <c r="BF761" s="27">
        <f t="shared" si="538"/>
        <v>0</v>
      </c>
      <c r="BG761" s="27">
        <f t="shared" si="538"/>
        <v>0</v>
      </c>
      <c r="BH761" s="27">
        <f t="shared" si="538"/>
        <v>0</v>
      </c>
      <c r="BI761" s="27">
        <f t="shared" si="538"/>
        <v>0</v>
      </c>
      <c r="BJ761" s="27">
        <f t="shared" si="538"/>
        <v>0</v>
      </c>
      <c r="BK761" s="27">
        <f t="shared" si="538"/>
        <v>0</v>
      </c>
      <c r="BL761" s="27">
        <f t="shared" si="538"/>
        <v>0</v>
      </c>
      <c r="BM761" s="27">
        <f t="shared" si="538"/>
        <v>0</v>
      </c>
    </row>
    <row r="762" spans="2:65" x14ac:dyDescent="0.25">
      <c r="B762" t="str">
        <f t="shared" ref="B762:C766" si="539">+B747</f>
        <v>IMPIANTI E MACCHINARI</v>
      </c>
      <c r="C762" s="58">
        <f t="shared" si="539"/>
        <v>0.1</v>
      </c>
      <c r="F762" s="27"/>
      <c r="G762" s="27"/>
      <c r="H762" s="27"/>
      <c r="I762" s="27"/>
      <c r="J762" s="27"/>
      <c r="K762" s="27"/>
      <c r="L762" s="27"/>
      <c r="M762" s="27"/>
      <c r="N762" s="27"/>
      <c r="O762" s="27"/>
      <c r="P762" s="27"/>
      <c r="Q762" s="27"/>
      <c r="R762" s="27"/>
      <c r="S762" s="27"/>
      <c r="T762" s="27"/>
      <c r="U762" s="27"/>
      <c r="V762" s="27"/>
      <c r="W762" s="27"/>
      <c r="X762" s="27"/>
      <c r="Y762" s="27"/>
      <c r="Z762" s="27"/>
      <c r="AA762" s="27"/>
      <c r="AB762" s="27"/>
      <c r="AC762" s="27"/>
      <c r="AD762" s="27"/>
      <c r="AE762" s="27"/>
      <c r="AF762" s="27"/>
      <c r="AG762" s="27"/>
      <c r="AH762" s="27"/>
      <c r="AI762" s="27"/>
      <c r="AJ762" s="27"/>
      <c r="AK762" s="27"/>
      <c r="AL762" s="27"/>
      <c r="AM762" s="27"/>
      <c r="AN762" s="27"/>
      <c r="AO762" s="27"/>
      <c r="AP762" s="27"/>
      <c r="AQ762" s="27"/>
      <c r="AR762" s="27"/>
      <c r="AS762" s="27"/>
      <c r="AT762" s="27"/>
      <c r="AU762" s="27"/>
      <c r="AV762" s="27"/>
      <c r="AW762" s="27"/>
      <c r="AX762" s="27"/>
      <c r="AY762" s="27"/>
      <c r="AZ762" s="27"/>
      <c r="BA762" s="27"/>
      <c r="BB762" s="27">
        <f>+IF(BA769=$BB$6,0,1)*(SUM($BB$6)*$C762)/12</f>
        <v>0</v>
      </c>
      <c r="BC762" s="27">
        <f t="shared" ref="BC762:BM762" si="540">+IF(BB769=$BB$6,0,1)*(SUM($BB$6)*$C762)/12</f>
        <v>0</v>
      </c>
      <c r="BD762" s="27">
        <f t="shared" si="540"/>
        <v>0</v>
      </c>
      <c r="BE762" s="27">
        <f t="shared" si="540"/>
        <v>0</v>
      </c>
      <c r="BF762" s="27">
        <f t="shared" si="540"/>
        <v>0</v>
      </c>
      <c r="BG762" s="27">
        <f t="shared" si="540"/>
        <v>0</v>
      </c>
      <c r="BH762" s="27">
        <f t="shared" si="540"/>
        <v>0</v>
      </c>
      <c r="BI762" s="27">
        <f t="shared" si="540"/>
        <v>0</v>
      </c>
      <c r="BJ762" s="27">
        <f t="shared" si="540"/>
        <v>0</v>
      </c>
      <c r="BK762" s="27">
        <f t="shared" si="540"/>
        <v>0</v>
      </c>
      <c r="BL762" s="27">
        <f t="shared" si="540"/>
        <v>0</v>
      </c>
      <c r="BM762" s="27">
        <f t="shared" si="540"/>
        <v>0</v>
      </c>
    </row>
    <row r="763" spans="2:65" x14ac:dyDescent="0.25">
      <c r="B763" t="str">
        <f t="shared" si="539"/>
        <v>ATTREZZATURE IND.LI E COMM.LI</v>
      </c>
      <c r="C763" s="58">
        <f t="shared" si="539"/>
        <v>0.2</v>
      </c>
      <c r="F763" s="27"/>
      <c r="G763" s="27"/>
      <c r="H763" s="27"/>
      <c r="I763" s="27"/>
      <c r="J763" s="27"/>
      <c r="K763" s="27"/>
      <c r="L763" s="27"/>
      <c r="M763" s="27"/>
      <c r="N763" s="27"/>
      <c r="O763" s="27"/>
      <c r="P763" s="27"/>
      <c r="Q763" s="27"/>
      <c r="R763" s="27"/>
      <c r="S763" s="27"/>
      <c r="T763" s="27"/>
      <c r="U763" s="27"/>
      <c r="V763" s="27"/>
      <c r="W763" s="27"/>
      <c r="X763" s="27"/>
      <c r="Y763" s="27"/>
      <c r="Z763" s="27"/>
      <c r="AA763" s="27"/>
      <c r="AB763" s="27"/>
      <c r="AC763" s="27"/>
      <c r="AD763" s="27"/>
      <c r="AE763" s="27"/>
      <c r="AF763" s="27"/>
      <c r="AG763" s="27"/>
      <c r="AH763" s="27"/>
      <c r="AI763" s="27"/>
      <c r="AJ763" s="27"/>
      <c r="AK763" s="27"/>
      <c r="AL763" s="27"/>
      <c r="AM763" s="27"/>
      <c r="AN763" s="27"/>
      <c r="AO763" s="27"/>
      <c r="AP763" s="27"/>
      <c r="AQ763" s="27"/>
      <c r="AR763" s="27"/>
      <c r="AS763" s="27"/>
      <c r="AT763" s="27"/>
      <c r="AU763" s="27"/>
      <c r="AV763" s="27"/>
      <c r="AW763" s="27"/>
      <c r="AX763" s="27"/>
      <c r="AY763" s="27"/>
      <c r="AZ763" s="27"/>
      <c r="BA763" s="27"/>
      <c r="BB763" s="27">
        <f>+IF(BA770=$BB$7,0,1)*(SUM($BB$7)*$C763)/12</f>
        <v>0</v>
      </c>
      <c r="BC763" s="27">
        <f t="shared" ref="BC763:BM763" si="541">+IF(BB770=$BB$7,0,1)*(SUM($BB$7)*$C763)/12</f>
        <v>0</v>
      </c>
      <c r="BD763" s="27">
        <f t="shared" si="541"/>
        <v>0</v>
      </c>
      <c r="BE763" s="27">
        <f t="shared" si="541"/>
        <v>0</v>
      </c>
      <c r="BF763" s="27">
        <f t="shared" si="541"/>
        <v>0</v>
      </c>
      <c r="BG763" s="27">
        <f t="shared" si="541"/>
        <v>0</v>
      </c>
      <c r="BH763" s="27">
        <f t="shared" si="541"/>
        <v>0</v>
      </c>
      <c r="BI763" s="27">
        <f t="shared" si="541"/>
        <v>0</v>
      </c>
      <c r="BJ763" s="27">
        <f t="shared" si="541"/>
        <v>0</v>
      </c>
      <c r="BK763" s="27">
        <f t="shared" si="541"/>
        <v>0</v>
      </c>
      <c r="BL763" s="27">
        <f t="shared" si="541"/>
        <v>0</v>
      </c>
      <c r="BM763" s="27">
        <f t="shared" si="541"/>
        <v>0</v>
      </c>
    </row>
    <row r="764" spans="2:65" x14ac:dyDescent="0.25">
      <c r="B764" t="str">
        <f t="shared" si="539"/>
        <v>COSTI D'IMPIANTO E AMPLIAMENTO</v>
      </c>
      <c r="C764" s="58">
        <f t="shared" si="539"/>
        <v>0.5</v>
      </c>
      <c r="F764" s="27"/>
      <c r="G764" s="27"/>
      <c r="H764" s="27"/>
      <c r="I764" s="27"/>
      <c r="J764" s="27"/>
      <c r="K764" s="27"/>
      <c r="L764" s="27"/>
      <c r="M764" s="27"/>
      <c r="N764" s="27"/>
      <c r="O764" s="27"/>
      <c r="P764" s="27"/>
      <c r="Q764" s="27"/>
      <c r="R764" s="27"/>
      <c r="S764" s="27"/>
      <c r="T764" s="27"/>
      <c r="U764" s="27"/>
      <c r="V764" s="27"/>
      <c r="W764" s="27"/>
      <c r="X764" s="27"/>
      <c r="Y764" s="27"/>
      <c r="Z764" s="27"/>
      <c r="AA764" s="27"/>
      <c r="AB764" s="27"/>
      <c r="AC764" s="27"/>
      <c r="AD764" s="27"/>
      <c r="AE764" s="27"/>
      <c r="AF764" s="27"/>
      <c r="AG764" s="27"/>
      <c r="AH764" s="27"/>
      <c r="AI764" s="27"/>
      <c r="AJ764" s="27"/>
      <c r="AK764" s="27"/>
      <c r="AL764" s="27"/>
      <c r="AM764" s="27"/>
      <c r="AN764" s="27"/>
      <c r="AO764" s="27"/>
      <c r="AP764" s="27"/>
      <c r="AQ764" s="27"/>
      <c r="AR764" s="27"/>
      <c r="AS764" s="27"/>
      <c r="AT764" s="27"/>
      <c r="AU764" s="27"/>
      <c r="AV764" s="27"/>
      <c r="AW764" s="27"/>
      <c r="AX764" s="27"/>
      <c r="AY764" s="27"/>
      <c r="AZ764" s="27"/>
      <c r="BA764" s="27"/>
      <c r="BB764" s="27">
        <f>+IF(BA771=$BB$8,0,1)*(SUM($BB$8)*$C764)/12</f>
        <v>0</v>
      </c>
      <c r="BC764" s="27">
        <f t="shared" ref="BC764:BM764" si="542">+IF(BB771=$BB$8,0,1)*(SUM($BB$8)*$C764)/12</f>
        <v>0</v>
      </c>
      <c r="BD764" s="27">
        <f t="shared" si="542"/>
        <v>0</v>
      </c>
      <c r="BE764" s="27">
        <f t="shared" si="542"/>
        <v>0</v>
      </c>
      <c r="BF764" s="27">
        <f t="shared" si="542"/>
        <v>0</v>
      </c>
      <c r="BG764" s="27">
        <f t="shared" si="542"/>
        <v>0</v>
      </c>
      <c r="BH764" s="27">
        <f t="shared" si="542"/>
        <v>0</v>
      </c>
      <c r="BI764" s="27">
        <f t="shared" si="542"/>
        <v>0</v>
      </c>
      <c r="BJ764" s="27">
        <f t="shared" si="542"/>
        <v>0</v>
      </c>
      <c r="BK764" s="27">
        <f t="shared" si="542"/>
        <v>0</v>
      </c>
      <c r="BL764" s="27">
        <f t="shared" si="542"/>
        <v>0</v>
      </c>
      <c r="BM764" s="27">
        <f t="shared" si="542"/>
        <v>0</v>
      </c>
    </row>
    <row r="765" spans="2:65" x14ac:dyDescent="0.25">
      <c r="B765" t="str">
        <f t="shared" si="539"/>
        <v>FEE D'INGRESSO</v>
      </c>
      <c r="C765" s="58">
        <f t="shared" si="539"/>
        <v>0.2</v>
      </c>
      <c r="F765" s="27"/>
      <c r="G765" s="27"/>
      <c r="H765" s="27"/>
      <c r="I765" s="27"/>
      <c r="J765" s="27"/>
      <c r="K765" s="27"/>
      <c r="L765" s="27"/>
      <c r="M765" s="27"/>
      <c r="N765" s="27"/>
      <c r="O765" s="27"/>
      <c r="P765" s="27"/>
      <c r="Q765" s="27"/>
      <c r="R765" s="27"/>
      <c r="S765" s="27"/>
      <c r="T765" s="27"/>
      <c r="U765" s="27"/>
      <c r="V765" s="27"/>
      <c r="W765" s="27"/>
      <c r="X765" s="27"/>
      <c r="Y765" s="27"/>
      <c r="Z765" s="27"/>
      <c r="AA765" s="27"/>
      <c r="AB765" s="27"/>
      <c r="AC765" s="27"/>
      <c r="AD765" s="27"/>
      <c r="AE765" s="27"/>
      <c r="AF765" s="27"/>
      <c r="AG765" s="27"/>
      <c r="AH765" s="27"/>
      <c r="AI765" s="27"/>
      <c r="AJ765" s="27"/>
      <c r="AK765" s="27"/>
      <c r="AL765" s="27"/>
      <c r="AM765" s="27"/>
      <c r="AN765" s="27"/>
      <c r="AO765" s="27"/>
      <c r="AP765" s="27"/>
      <c r="AQ765" s="27"/>
      <c r="AR765" s="27"/>
      <c r="AS765" s="27"/>
      <c r="AT765" s="27"/>
      <c r="AU765" s="27"/>
      <c r="AV765" s="27"/>
      <c r="AW765" s="27"/>
      <c r="AX765" s="27"/>
      <c r="AY765" s="27"/>
      <c r="AZ765" s="27"/>
      <c r="BA765" s="27"/>
      <c r="BB765" s="27">
        <f>+IF(BA772=$BB$9,0,1)*(SUM($BB$9)*$C765)/12</f>
        <v>0</v>
      </c>
      <c r="BC765" s="27">
        <f t="shared" ref="BC765:BM765" si="543">+IF(BB772=$BB$9,0,1)*(SUM($BB$9)*$C765)/12</f>
        <v>0</v>
      </c>
      <c r="BD765" s="27">
        <f t="shared" si="543"/>
        <v>0</v>
      </c>
      <c r="BE765" s="27">
        <f t="shared" si="543"/>
        <v>0</v>
      </c>
      <c r="BF765" s="27">
        <f t="shared" si="543"/>
        <v>0</v>
      </c>
      <c r="BG765" s="27">
        <f t="shared" si="543"/>
        <v>0</v>
      </c>
      <c r="BH765" s="27">
        <f t="shared" si="543"/>
        <v>0</v>
      </c>
      <c r="BI765" s="27">
        <f t="shared" si="543"/>
        <v>0</v>
      </c>
      <c r="BJ765" s="27">
        <f t="shared" si="543"/>
        <v>0</v>
      </c>
      <c r="BK765" s="27">
        <f t="shared" si="543"/>
        <v>0</v>
      </c>
      <c r="BL765" s="27">
        <f t="shared" si="543"/>
        <v>0</v>
      </c>
      <c r="BM765" s="27">
        <f t="shared" si="543"/>
        <v>0</v>
      </c>
    </row>
    <row r="766" spans="2:65" x14ac:dyDescent="0.25">
      <c r="B766" t="str">
        <f t="shared" si="539"/>
        <v>ALTRE IMM.NI IMMATERIALI</v>
      </c>
      <c r="C766" s="58">
        <f t="shared" si="539"/>
        <v>0.25</v>
      </c>
      <c r="F766" s="27"/>
      <c r="G766" s="27"/>
      <c r="H766" s="27"/>
      <c r="I766" s="27"/>
      <c r="J766" s="27"/>
      <c r="K766" s="27"/>
      <c r="L766" s="27"/>
      <c r="M766" s="27"/>
      <c r="N766" s="27"/>
      <c r="O766" s="27"/>
      <c r="P766" s="27"/>
      <c r="Q766" s="27"/>
      <c r="R766" s="27"/>
      <c r="S766" s="27"/>
      <c r="T766" s="27"/>
      <c r="U766" s="27"/>
      <c r="V766" s="27"/>
      <c r="W766" s="27"/>
      <c r="X766" s="27"/>
      <c r="Y766" s="27"/>
      <c r="Z766" s="27"/>
      <c r="AA766" s="27"/>
      <c r="AB766" s="27"/>
      <c r="AC766" s="27"/>
      <c r="AD766" s="27"/>
      <c r="AE766" s="27"/>
      <c r="AF766" s="27"/>
      <c r="AG766" s="27"/>
      <c r="AH766" s="27"/>
      <c r="AI766" s="27"/>
      <c r="AJ766" s="27"/>
      <c r="AK766" s="27"/>
      <c r="AL766" s="27"/>
      <c r="AM766" s="27"/>
      <c r="AN766" s="27"/>
      <c r="AO766" s="27"/>
      <c r="AP766" s="27"/>
      <c r="AQ766" s="27"/>
      <c r="AR766" s="27"/>
      <c r="AS766" s="27"/>
      <c r="AT766" s="27"/>
      <c r="AU766" s="27"/>
      <c r="AV766" s="27"/>
      <c r="AW766" s="27"/>
      <c r="AX766" s="27"/>
      <c r="AY766" s="27"/>
      <c r="AZ766" s="27"/>
      <c r="BA766" s="27"/>
      <c r="BB766" s="27">
        <f>+IF(BA773=$BB$10,0,1)*(SUM($BB$10)*$C766)/12</f>
        <v>0</v>
      </c>
      <c r="BC766" s="27">
        <f t="shared" ref="BC766:BM766" si="544">+IF(BB773=$BB$10,0,1)*(SUM($BB$10)*$C766)/12</f>
        <v>0</v>
      </c>
      <c r="BD766" s="27">
        <f t="shared" si="544"/>
        <v>0</v>
      </c>
      <c r="BE766" s="27">
        <f t="shared" si="544"/>
        <v>0</v>
      </c>
      <c r="BF766" s="27">
        <f t="shared" si="544"/>
        <v>0</v>
      </c>
      <c r="BG766" s="27">
        <f t="shared" si="544"/>
        <v>0</v>
      </c>
      <c r="BH766" s="27">
        <f t="shared" si="544"/>
        <v>0</v>
      </c>
      <c r="BI766" s="27">
        <f t="shared" si="544"/>
        <v>0</v>
      </c>
      <c r="BJ766" s="27">
        <f t="shared" si="544"/>
        <v>0</v>
      </c>
      <c r="BK766" s="27">
        <f t="shared" si="544"/>
        <v>0</v>
      </c>
      <c r="BL766" s="27">
        <f t="shared" si="544"/>
        <v>0</v>
      </c>
      <c r="BM766" s="27">
        <f t="shared" si="544"/>
        <v>0</v>
      </c>
    </row>
    <row r="767" spans="2:65" ht="30" x14ac:dyDescent="0.25">
      <c r="C767" s="57"/>
      <c r="F767" s="57" t="s">
        <v>161</v>
      </c>
      <c r="G767" s="57" t="s">
        <v>161</v>
      </c>
      <c r="H767" s="57" t="s">
        <v>161</v>
      </c>
      <c r="I767" s="57" t="s">
        <v>161</v>
      </c>
      <c r="J767" s="57" t="s">
        <v>161</v>
      </c>
      <c r="K767" s="57" t="s">
        <v>161</v>
      </c>
      <c r="L767" s="57" t="s">
        <v>161</v>
      </c>
      <c r="M767" s="57" t="s">
        <v>161</v>
      </c>
      <c r="N767" s="57" t="s">
        <v>161</v>
      </c>
      <c r="O767" s="57" t="s">
        <v>161</v>
      </c>
      <c r="P767" s="57" t="s">
        <v>161</v>
      </c>
      <c r="Q767" s="57" t="s">
        <v>161</v>
      </c>
      <c r="R767" s="57" t="s">
        <v>161</v>
      </c>
      <c r="S767" s="57" t="s">
        <v>161</v>
      </c>
      <c r="T767" s="57" t="s">
        <v>161</v>
      </c>
      <c r="U767" s="57" t="s">
        <v>161</v>
      </c>
      <c r="V767" s="57" t="s">
        <v>161</v>
      </c>
      <c r="W767" s="57" t="s">
        <v>161</v>
      </c>
      <c r="X767" s="57" t="s">
        <v>161</v>
      </c>
      <c r="Y767" s="57" t="s">
        <v>161</v>
      </c>
      <c r="Z767" s="57" t="s">
        <v>161</v>
      </c>
      <c r="AA767" s="57" t="s">
        <v>161</v>
      </c>
      <c r="AB767" s="57" t="s">
        <v>161</v>
      </c>
      <c r="AC767" s="57" t="s">
        <v>161</v>
      </c>
      <c r="AD767" s="57" t="s">
        <v>161</v>
      </c>
      <c r="AE767" s="57" t="s">
        <v>161</v>
      </c>
      <c r="AF767" s="57" t="s">
        <v>161</v>
      </c>
      <c r="AG767" s="57" t="s">
        <v>161</v>
      </c>
      <c r="AH767" s="57" t="s">
        <v>161</v>
      </c>
      <c r="AI767" s="57" t="s">
        <v>161</v>
      </c>
      <c r="AJ767" s="57" t="s">
        <v>161</v>
      </c>
      <c r="AK767" s="57" t="s">
        <v>161</v>
      </c>
      <c r="AL767" s="57" t="s">
        <v>161</v>
      </c>
      <c r="AM767" s="57" t="s">
        <v>161</v>
      </c>
      <c r="AN767" s="57" t="s">
        <v>161</v>
      </c>
      <c r="AO767" s="57" t="s">
        <v>161</v>
      </c>
      <c r="AP767" s="57" t="s">
        <v>161</v>
      </c>
      <c r="AQ767" s="57" t="s">
        <v>161</v>
      </c>
      <c r="AR767" s="57" t="s">
        <v>161</v>
      </c>
      <c r="AS767" s="57" t="s">
        <v>161</v>
      </c>
      <c r="AT767" s="57" t="s">
        <v>161</v>
      </c>
      <c r="AU767" s="57" t="s">
        <v>161</v>
      </c>
      <c r="AV767" s="57" t="s">
        <v>161</v>
      </c>
      <c r="AW767" s="57" t="s">
        <v>161</v>
      </c>
      <c r="AX767" s="57" t="s">
        <v>161</v>
      </c>
      <c r="AY767" s="57" t="s">
        <v>161</v>
      </c>
      <c r="AZ767" s="57" t="s">
        <v>161</v>
      </c>
      <c r="BA767" s="57" t="s">
        <v>161</v>
      </c>
      <c r="BB767" s="57" t="s">
        <v>161</v>
      </c>
      <c r="BC767" s="57" t="s">
        <v>161</v>
      </c>
      <c r="BD767" s="57" t="s">
        <v>161</v>
      </c>
      <c r="BE767" s="57" t="s">
        <v>161</v>
      </c>
      <c r="BF767" s="57" t="s">
        <v>161</v>
      </c>
      <c r="BG767" s="57" t="s">
        <v>161</v>
      </c>
      <c r="BH767" s="57" t="s">
        <v>161</v>
      </c>
      <c r="BI767" s="57" t="s">
        <v>161</v>
      </c>
      <c r="BJ767" s="57" t="s">
        <v>161</v>
      </c>
      <c r="BK767" s="57" t="s">
        <v>161</v>
      </c>
      <c r="BL767" s="57" t="s">
        <v>161</v>
      </c>
      <c r="BM767" s="57" t="s">
        <v>161</v>
      </c>
    </row>
    <row r="768" spans="2:65" x14ac:dyDescent="0.25">
      <c r="B768" t="str">
        <f>+B761</f>
        <v>FABBRICATI</v>
      </c>
      <c r="C768" s="58"/>
      <c r="F768" s="27"/>
      <c r="G768" s="27"/>
      <c r="H768" s="27"/>
      <c r="I768" s="27"/>
      <c r="J768" s="27"/>
      <c r="K768" s="27"/>
      <c r="L768" s="27"/>
      <c r="M768" s="27"/>
      <c r="N768" s="27"/>
      <c r="O768" s="27"/>
      <c r="P768" s="27"/>
      <c r="Q768" s="27"/>
      <c r="R768" s="27"/>
      <c r="S768" s="27"/>
      <c r="T768" s="27"/>
      <c r="U768" s="27"/>
      <c r="V768" s="27"/>
      <c r="W768" s="27"/>
      <c r="X768" s="27"/>
      <c r="Y768" s="27"/>
      <c r="Z768" s="27"/>
      <c r="AA768" s="27"/>
      <c r="AB768" s="27"/>
      <c r="AC768" s="27"/>
      <c r="AD768" s="27"/>
      <c r="AE768" s="27"/>
      <c r="AF768" s="27"/>
      <c r="AG768" s="27"/>
      <c r="AH768" s="27"/>
      <c r="AI768" s="27"/>
      <c r="AJ768" s="27"/>
      <c r="AK768" s="27"/>
      <c r="AL768" s="27"/>
      <c r="AM768" s="27"/>
      <c r="AN768" s="27"/>
      <c r="AO768" s="27"/>
      <c r="AP768" s="27"/>
      <c r="AQ768" s="27"/>
      <c r="AR768" s="27"/>
      <c r="AS768" s="27"/>
      <c r="AT768" s="27"/>
      <c r="AU768" s="27"/>
      <c r="AV768" s="27"/>
      <c r="AW768" s="27"/>
      <c r="AX768" s="27"/>
      <c r="AY768" s="27"/>
      <c r="AZ768" s="27"/>
      <c r="BA768" s="27"/>
      <c r="BB768" s="27">
        <f t="shared" ref="BB768:BM773" si="545">+BA768+BB761</f>
        <v>0</v>
      </c>
      <c r="BC768" s="27">
        <f t="shared" si="545"/>
        <v>0</v>
      </c>
      <c r="BD768" s="27">
        <f t="shared" si="545"/>
        <v>0</v>
      </c>
      <c r="BE768" s="27">
        <f t="shared" si="545"/>
        <v>0</v>
      </c>
      <c r="BF768" s="27">
        <f t="shared" si="545"/>
        <v>0</v>
      </c>
      <c r="BG768" s="27">
        <f t="shared" si="545"/>
        <v>0</v>
      </c>
      <c r="BH768" s="27">
        <f t="shared" si="545"/>
        <v>0</v>
      </c>
      <c r="BI768" s="27">
        <f t="shared" si="545"/>
        <v>0</v>
      </c>
      <c r="BJ768" s="27">
        <f t="shared" si="545"/>
        <v>0</v>
      </c>
      <c r="BK768" s="27">
        <f t="shared" si="545"/>
        <v>0</v>
      </c>
      <c r="BL768" s="27">
        <f t="shared" si="545"/>
        <v>0</v>
      </c>
      <c r="BM768" s="27">
        <f t="shared" si="545"/>
        <v>0</v>
      </c>
    </row>
    <row r="769" spans="2:65" x14ac:dyDescent="0.25">
      <c r="B769" t="str">
        <f t="shared" ref="B769:B772" si="546">+B762</f>
        <v>IMPIANTI E MACCHINARI</v>
      </c>
      <c r="C769" s="58"/>
      <c r="F769" s="27"/>
      <c r="G769" s="27"/>
      <c r="H769" s="27"/>
      <c r="I769" s="27"/>
      <c r="J769" s="27"/>
      <c r="K769" s="27"/>
      <c r="L769" s="27"/>
      <c r="M769" s="27"/>
      <c r="N769" s="27"/>
      <c r="O769" s="27"/>
      <c r="P769" s="27"/>
      <c r="Q769" s="27"/>
      <c r="R769" s="27"/>
      <c r="S769" s="27"/>
      <c r="T769" s="27"/>
      <c r="U769" s="27"/>
      <c r="V769" s="27"/>
      <c r="W769" s="27"/>
      <c r="X769" s="27"/>
      <c r="Y769" s="27"/>
      <c r="Z769" s="27"/>
      <c r="AA769" s="27"/>
      <c r="AB769" s="27"/>
      <c r="AC769" s="27"/>
      <c r="AD769" s="27"/>
      <c r="AE769" s="27"/>
      <c r="AF769" s="27"/>
      <c r="AG769" s="27"/>
      <c r="AH769" s="27"/>
      <c r="AI769" s="27"/>
      <c r="AJ769" s="27"/>
      <c r="AK769" s="27"/>
      <c r="AL769" s="27"/>
      <c r="AM769" s="27"/>
      <c r="AN769" s="27"/>
      <c r="AO769" s="27"/>
      <c r="AP769" s="27"/>
      <c r="AQ769" s="27"/>
      <c r="AR769" s="27"/>
      <c r="AS769" s="27"/>
      <c r="AT769" s="27"/>
      <c r="AU769" s="27"/>
      <c r="AV769" s="27"/>
      <c r="AW769" s="27"/>
      <c r="AX769" s="27"/>
      <c r="AY769" s="27"/>
      <c r="AZ769" s="27"/>
      <c r="BA769" s="27"/>
      <c r="BB769" s="27">
        <f t="shared" si="545"/>
        <v>0</v>
      </c>
      <c r="BC769" s="27">
        <f t="shared" si="545"/>
        <v>0</v>
      </c>
      <c r="BD769" s="27">
        <f t="shared" si="545"/>
        <v>0</v>
      </c>
      <c r="BE769" s="27">
        <f t="shared" si="545"/>
        <v>0</v>
      </c>
      <c r="BF769" s="27">
        <f t="shared" si="545"/>
        <v>0</v>
      </c>
      <c r="BG769" s="27">
        <f t="shared" si="545"/>
        <v>0</v>
      </c>
      <c r="BH769" s="27">
        <f t="shared" si="545"/>
        <v>0</v>
      </c>
      <c r="BI769" s="27">
        <f t="shared" si="545"/>
        <v>0</v>
      </c>
      <c r="BJ769" s="27">
        <f t="shared" si="545"/>
        <v>0</v>
      </c>
      <c r="BK769" s="27">
        <f t="shared" si="545"/>
        <v>0</v>
      </c>
      <c r="BL769" s="27">
        <f t="shared" si="545"/>
        <v>0</v>
      </c>
      <c r="BM769" s="27">
        <f t="shared" si="545"/>
        <v>0</v>
      </c>
    </row>
    <row r="770" spans="2:65" x14ac:dyDescent="0.25">
      <c r="B770" t="str">
        <f t="shared" si="546"/>
        <v>ATTREZZATURE IND.LI E COMM.LI</v>
      </c>
      <c r="C770" s="58"/>
      <c r="F770" s="27"/>
      <c r="G770" s="27"/>
      <c r="H770" s="27"/>
      <c r="I770" s="27"/>
      <c r="J770" s="27"/>
      <c r="K770" s="27"/>
      <c r="L770" s="27"/>
      <c r="M770" s="27"/>
      <c r="N770" s="27"/>
      <c r="O770" s="27"/>
      <c r="P770" s="27"/>
      <c r="Q770" s="27"/>
      <c r="R770" s="27"/>
      <c r="S770" s="27"/>
      <c r="T770" s="27"/>
      <c r="U770" s="27"/>
      <c r="V770" s="27"/>
      <c r="W770" s="27"/>
      <c r="X770" s="27"/>
      <c r="Y770" s="27"/>
      <c r="Z770" s="27"/>
      <c r="AA770" s="27"/>
      <c r="AB770" s="27"/>
      <c r="AC770" s="27"/>
      <c r="AD770" s="27"/>
      <c r="AE770" s="27"/>
      <c r="AF770" s="27"/>
      <c r="AG770" s="27"/>
      <c r="AH770" s="27"/>
      <c r="AI770" s="27"/>
      <c r="AJ770" s="27"/>
      <c r="AK770" s="27"/>
      <c r="AL770" s="27"/>
      <c r="AM770" s="27"/>
      <c r="AN770" s="27"/>
      <c r="AO770" s="27"/>
      <c r="AP770" s="27"/>
      <c r="AQ770" s="27"/>
      <c r="AR770" s="27"/>
      <c r="AS770" s="27"/>
      <c r="AT770" s="27"/>
      <c r="AU770" s="27"/>
      <c r="AV770" s="27"/>
      <c r="AW770" s="27"/>
      <c r="AX770" s="27"/>
      <c r="AY770" s="27"/>
      <c r="AZ770" s="27"/>
      <c r="BA770" s="27"/>
      <c r="BB770" s="27">
        <f t="shared" si="545"/>
        <v>0</v>
      </c>
      <c r="BC770" s="27">
        <f t="shared" si="545"/>
        <v>0</v>
      </c>
      <c r="BD770" s="27">
        <f t="shared" si="545"/>
        <v>0</v>
      </c>
      <c r="BE770" s="27">
        <f t="shared" si="545"/>
        <v>0</v>
      </c>
      <c r="BF770" s="27">
        <f t="shared" si="545"/>
        <v>0</v>
      </c>
      <c r="BG770" s="27">
        <f t="shared" si="545"/>
        <v>0</v>
      </c>
      <c r="BH770" s="27">
        <f t="shared" si="545"/>
        <v>0</v>
      </c>
      <c r="BI770" s="27">
        <f t="shared" si="545"/>
        <v>0</v>
      </c>
      <c r="BJ770" s="27">
        <f t="shared" si="545"/>
        <v>0</v>
      </c>
      <c r="BK770" s="27">
        <f t="shared" si="545"/>
        <v>0</v>
      </c>
      <c r="BL770" s="27">
        <f t="shared" si="545"/>
        <v>0</v>
      </c>
      <c r="BM770" s="27">
        <f t="shared" si="545"/>
        <v>0</v>
      </c>
    </row>
    <row r="771" spans="2:65" x14ac:dyDescent="0.25">
      <c r="B771" t="str">
        <f t="shared" si="546"/>
        <v>COSTI D'IMPIANTO E AMPLIAMENTO</v>
      </c>
      <c r="C771" s="58"/>
      <c r="F771" s="27"/>
      <c r="G771" s="27"/>
      <c r="H771" s="27"/>
      <c r="I771" s="27"/>
      <c r="J771" s="27"/>
      <c r="K771" s="27"/>
      <c r="L771" s="27"/>
      <c r="M771" s="27"/>
      <c r="N771" s="27"/>
      <c r="O771" s="27"/>
      <c r="P771" s="27"/>
      <c r="Q771" s="27"/>
      <c r="R771" s="27"/>
      <c r="S771" s="27"/>
      <c r="T771" s="27"/>
      <c r="U771" s="27"/>
      <c r="V771" s="27"/>
      <c r="W771" s="27"/>
      <c r="X771" s="27"/>
      <c r="Y771" s="27"/>
      <c r="Z771" s="27"/>
      <c r="AA771" s="27"/>
      <c r="AB771" s="27"/>
      <c r="AC771" s="27"/>
      <c r="AD771" s="27"/>
      <c r="AE771" s="27"/>
      <c r="AF771" s="27"/>
      <c r="AG771" s="27"/>
      <c r="AH771" s="27"/>
      <c r="AI771" s="27"/>
      <c r="AJ771" s="27"/>
      <c r="AK771" s="27"/>
      <c r="AL771" s="27"/>
      <c r="AM771" s="27"/>
      <c r="AN771" s="27"/>
      <c r="AO771" s="27"/>
      <c r="AP771" s="27"/>
      <c r="AQ771" s="27"/>
      <c r="AR771" s="27"/>
      <c r="AS771" s="27"/>
      <c r="AT771" s="27"/>
      <c r="AU771" s="27"/>
      <c r="AV771" s="27"/>
      <c r="AW771" s="27"/>
      <c r="AX771" s="27"/>
      <c r="AY771" s="27"/>
      <c r="AZ771" s="27"/>
      <c r="BA771" s="27"/>
      <c r="BB771" s="27">
        <f t="shared" si="545"/>
        <v>0</v>
      </c>
      <c r="BC771" s="27">
        <f t="shared" si="545"/>
        <v>0</v>
      </c>
      <c r="BD771" s="27">
        <f t="shared" si="545"/>
        <v>0</v>
      </c>
      <c r="BE771" s="27">
        <f t="shared" si="545"/>
        <v>0</v>
      </c>
      <c r="BF771" s="27">
        <f t="shared" si="545"/>
        <v>0</v>
      </c>
      <c r="BG771" s="27">
        <f t="shared" si="545"/>
        <v>0</v>
      </c>
      <c r="BH771" s="27">
        <f t="shared" si="545"/>
        <v>0</v>
      </c>
      <c r="BI771" s="27">
        <f t="shared" si="545"/>
        <v>0</v>
      </c>
      <c r="BJ771" s="27">
        <f t="shared" si="545"/>
        <v>0</v>
      </c>
      <c r="BK771" s="27">
        <f t="shared" si="545"/>
        <v>0</v>
      </c>
      <c r="BL771" s="27">
        <f t="shared" si="545"/>
        <v>0</v>
      </c>
      <c r="BM771" s="27">
        <f t="shared" si="545"/>
        <v>0</v>
      </c>
    </row>
    <row r="772" spans="2:65" x14ac:dyDescent="0.25">
      <c r="B772" t="str">
        <f t="shared" si="546"/>
        <v>FEE D'INGRESSO</v>
      </c>
      <c r="C772" s="58"/>
      <c r="F772" s="27"/>
      <c r="G772" s="27"/>
      <c r="H772" s="27"/>
      <c r="I772" s="27"/>
      <c r="J772" s="27"/>
      <c r="K772" s="27"/>
      <c r="L772" s="27"/>
      <c r="M772" s="27"/>
      <c r="N772" s="27"/>
      <c r="O772" s="27"/>
      <c r="P772" s="27"/>
      <c r="Q772" s="27"/>
      <c r="R772" s="27"/>
      <c r="S772" s="27"/>
      <c r="T772" s="27"/>
      <c r="U772" s="27"/>
      <c r="V772" s="27"/>
      <c r="W772" s="27"/>
      <c r="X772" s="27"/>
      <c r="Y772" s="27"/>
      <c r="Z772" s="27"/>
      <c r="AA772" s="27"/>
      <c r="AB772" s="27"/>
      <c r="AC772" s="27"/>
      <c r="AD772" s="27"/>
      <c r="AE772" s="27"/>
      <c r="AF772" s="27"/>
      <c r="AG772" s="27"/>
      <c r="AH772" s="27"/>
      <c r="AI772" s="27"/>
      <c r="AJ772" s="27"/>
      <c r="AK772" s="27"/>
      <c r="AL772" s="27"/>
      <c r="AM772" s="27"/>
      <c r="AN772" s="27"/>
      <c r="AO772" s="27"/>
      <c r="AP772" s="27"/>
      <c r="AQ772" s="27"/>
      <c r="AR772" s="27"/>
      <c r="AS772" s="27"/>
      <c r="AT772" s="27"/>
      <c r="AU772" s="27"/>
      <c r="AV772" s="27"/>
      <c r="AW772" s="27"/>
      <c r="AX772" s="27"/>
      <c r="AY772" s="27"/>
      <c r="AZ772" s="27"/>
      <c r="BA772" s="27"/>
      <c r="BB772" s="27">
        <f t="shared" si="545"/>
        <v>0</v>
      </c>
      <c r="BC772" s="27">
        <f t="shared" si="545"/>
        <v>0</v>
      </c>
      <c r="BD772" s="27">
        <f t="shared" si="545"/>
        <v>0</v>
      </c>
      <c r="BE772" s="27">
        <f t="shared" si="545"/>
        <v>0</v>
      </c>
      <c r="BF772" s="27">
        <f t="shared" si="545"/>
        <v>0</v>
      </c>
      <c r="BG772" s="27">
        <f t="shared" si="545"/>
        <v>0</v>
      </c>
      <c r="BH772" s="27">
        <f t="shared" si="545"/>
        <v>0</v>
      </c>
      <c r="BI772" s="27">
        <f t="shared" si="545"/>
        <v>0</v>
      </c>
      <c r="BJ772" s="27">
        <f t="shared" si="545"/>
        <v>0</v>
      </c>
      <c r="BK772" s="27">
        <f t="shared" si="545"/>
        <v>0</v>
      </c>
      <c r="BL772" s="27">
        <f t="shared" si="545"/>
        <v>0</v>
      </c>
      <c r="BM772" s="27">
        <f t="shared" si="545"/>
        <v>0</v>
      </c>
    </row>
    <row r="773" spans="2:65" x14ac:dyDescent="0.25">
      <c r="B773" t="str">
        <f>+B766</f>
        <v>ALTRE IMM.NI IMMATERIALI</v>
      </c>
      <c r="C773" s="58"/>
      <c r="F773" s="27"/>
      <c r="G773" s="27"/>
      <c r="H773" s="27"/>
      <c r="I773" s="27"/>
      <c r="J773" s="27"/>
      <c r="K773" s="27"/>
      <c r="L773" s="27"/>
      <c r="M773" s="27"/>
      <c r="N773" s="27"/>
      <c r="O773" s="27"/>
      <c r="P773" s="27"/>
      <c r="Q773" s="27"/>
      <c r="R773" s="27"/>
      <c r="S773" s="27"/>
      <c r="T773" s="27"/>
      <c r="U773" s="27"/>
      <c r="V773" s="27"/>
      <c r="W773" s="27"/>
      <c r="X773" s="27"/>
      <c r="Y773" s="27"/>
      <c r="Z773" s="27"/>
      <c r="AA773" s="27"/>
      <c r="AB773" s="27"/>
      <c r="AC773" s="27"/>
      <c r="AD773" s="27"/>
      <c r="AE773" s="27"/>
      <c r="AF773" s="27"/>
      <c r="AG773" s="27"/>
      <c r="AH773" s="27"/>
      <c r="AI773" s="27"/>
      <c r="AJ773" s="27"/>
      <c r="AK773" s="27"/>
      <c r="AL773" s="27"/>
      <c r="AM773" s="27"/>
      <c r="AN773" s="27"/>
      <c r="AO773" s="27"/>
      <c r="AP773" s="27"/>
      <c r="AQ773" s="27"/>
      <c r="AR773" s="27"/>
      <c r="AS773" s="27"/>
      <c r="AT773" s="27"/>
      <c r="AU773" s="27"/>
      <c r="AV773" s="27"/>
      <c r="AW773" s="27"/>
      <c r="AX773" s="27"/>
      <c r="AY773" s="27"/>
      <c r="AZ773" s="27"/>
      <c r="BA773" s="27"/>
      <c r="BB773" s="27">
        <f t="shared" si="545"/>
        <v>0</v>
      </c>
      <c r="BC773" s="27">
        <f t="shared" si="545"/>
        <v>0</v>
      </c>
      <c r="BD773" s="27">
        <f t="shared" si="545"/>
        <v>0</v>
      </c>
      <c r="BE773" s="27">
        <f t="shared" si="545"/>
        <v>0</v>
      </c>
      <c r="BF773" s="27">
        <f t="shared" si="545"/>
        <v>0</v>
      </c>
      <c r="BG773" s="27">
        <f t="shared" si="545"/>
        <v>0</v>
      </c>
      <c r="BH773" s="27">
        <f t="shared" si="545"/>
        <v>0</v>
      </c>
      <c r="BI773" s="27">
        <f t="shared" si="545"/>
        <v>0</v>
      </c>
      <c r="BJ773" s="27">
        <f t="shared" si="545"/>
        <v>0</v>
      </c>
      <c r="BK773" s="27">
        <f t="shared" si="545"/>
        <v>0</v>
      </c>
      <c r="BL773" s="27">
        <f t="shared" si="545"/>
        <v>0</v>
      </c>
      <c r="BM773" s="27">
        <f t="shared" si="545"/>
        <v>0</v>
      </c>
    </row>
    <row r="775" spans="2:65" ht="30" x14ac:dyDescent="0.25">
      <c r="C775" s="57" t="s">
        <v>159</v>
      </c>
      <c r="F775" s="57" t="s">
        <v>160</v>
      </c>
      <c r="G775" s="57" t="s">
        <v>160</v>
      </c>
      <c r="H775" s="57" t="s">
        <v>160</v>
      </c>
      <c r="I775" s="57" t="s">
        <v>160</v>
      </c>
      <c r="J775" s="57" t="s">
        <v>160</v>
      </c>
      <c r="K775" s="57" t="s">
        <v>160</v>
      </c>
      <c r="L775" s="57" t="s">
        <v>160</v>
      </c>
      <c r="M775" s="57" t="s">
        <v>160</v>
      </c>
      <c r="N775" s="57" t="s">
        <v>160</v>
      </c>
      <c r="O775" s="57" t="s">
        <v>160</v>
      </c>
      <c r="P775" s="57" t="s">
        <v>160</v>
      </c>
      <c r="Q775" s="57" t="s">
        <v>160</v>
      </c>
      <c r="R775" s="57" t="s">
        <v>160</v>
      </c>
      <c r="S775" s="57" t="s">
        <v>160</v>
      </c>
      <c r="T775" s="57" t="s">
        <v>160</v>
      </c>
      <c r="U775" s="57" t="s">
        <v>160</v>
      </c>
      <c r="V775" s="57" t="s">
        <v>160</v>
      </c>
      <c r="W775" s="57" t="s">
        <v>160</v>
      </c>
      <c r="X775" s="57" t="s">
        <v>160</v>
      </c>
      <c r="Y775" s="57" t="s">
        <v>160</v>
      </c>
      <c r="Z775" s="57" t="s">
        <v>160</v>
      </c>
      <c r="AA775" s="57" t="s">
        <v>160</v>
      </c>
      <c r="AB775" s="57" t="s">
        <v>160</v>
      </c>
      <c r="AC775" s="57" t="s">
        <v>160</v>
      </c>
      <c r="AD775" s="57" t="s">
        <v>160</v>
      </c>
      <c r="AE775" s="57" t="s">
        <v>160</v>
      </c>
      <c r="AF775" s="57" t="s">
        <v>160</v>
      </c>
      <c r="AG775" s="57" t="s">
        <v>160</v>
      </c>
      <c r="AH775" s="57" t="s">
        <v>160</v>
      </c>
      <c r="AI775" s="57" t="s">
        <v>160</v>
      </c>
      <c r="AJ775" s="57" t="s">
        <v>160</v>
      </c>
      <c r="AK775" s="57" t="s">
        <v>160</v>
      </c>
      <c r="AL775" s="57" t="s">
        <v>160</v>
      </c>
      <c r="AM775" s="57" t="s">
        <v>160</v>
      </c>
      <c r="AN775" s="57" t="s">
        <v>160</v>
      </c>
      <c r="AO775" s="57" t="s">
        <v>160</v>
      </c>
      <c r="AP775" s="57" t="s">
        <v>160</v>
      </c>
      <c r="AQ775" s="57" t="s">
        <v>160</v>
      </c>
      <c r="AR775" s="57" t="s">
        <v>160</v>
      </c>
      <c r="AS775" s="57" t="s">
        <v>160</v>
      </c>
      <c r="AT775" s="57" t="s">
        <v>160</v>
      </c>
      <c r="AU775" s="57" t="s">
        <v>160</v>
      </c>
      <c r="AV775" s="57" t="s">
        <v>160</v>
      </c>
      <c r="AW775" s="57" t="s">
        <v>160</v>
      </c>
      <c r="AX775" s="57" t="s">
        <v>160</v>
      </c>
      <c r="AY775" s="57" t="s">
        <v>160</v>
      </c>
      <c r="AZ775" s="57" t="s">
        <v>160</v>
      </c>
      <c r="BA775" s="57" t="s">
        <v>160</v>
      </c>
      <c r="BB775" s="57" t="s">
        <v>160</v>
      </c>
      <c r="BC775" s="57" t="s">
        <v>160</v>
      </c>
      <c r="BD775" s="57" t="s">
        <v>160</v>
      </c>
      <c r="BE775" s="57" t="s">
        <v>160</v>
      </c>
      <c r="BF775" s="57" t="s">
        <v>160</v>
      </c>
      <c r="BG775" s="57" t="s">
        <v>160</v>
      </c>
      <c r="BH775" s="57" t="s">
        <v>160</v>
      </c>
      <c r="BI775" s="57" t="s">
        <v>160</v>
      </c>
      <c r="BJ775" s="57" t="s">
        <v>160</v>
      </c>
      <c r="BK775" s="57" t="s">
        <v>160</v>
      </c>
      <c r="BL775" s="57" t="s">
        <v>160</v>
      </c>
      <c r="BM775" s="57" t="s">
        <v>160</v>
      </c>
    </row>
    <row r="776" spans="2:65" x14ac:dyDescent="0.25">
      <c r="B776" t="str">
        <f>+B761</f>
        <v>FABBRICATI</v>
      </c>
      <c r="C776" s="58">
        <f>+C761</f>
        <v>0.25</v>
      </c>
      <c r="F776" s="27"/>
      <c r="G776" s="27"/>
      <c r="H776" s="27"/>
      <c r="I776" s="27"/>
      <c r="J776" s="27"/>
      <c r="K776" s="27"/>
      <c r="L776" s="27"/>
      <c r="M776" s="27"/>
      <c r="N776" s="27"/>
      <c r="O776" s="27"/>
      <c r="P776" s="27"/>
      <c r="Q776" s="27"/>
      <c r="R776" s="27"/>
      <c r="S776" s="27"/>
      <c r="T776" s="27"/>
      <c r="U776" s="27"/>
      <c r="V776" s="27"/>
      <c r="W776" s="27"/>
      <c r="X776" s="27"/>
      <c r="Y776" s="27"/>
      <c r="Z776" s="27"/>
      <c r="AA776" s="27"/>
      <c r="AB776" s="27"/>
      <c r="AC776" s="27"/>
      <c r="AD776" s="27"/>
      <c r="AE776" s="27"/>
      <c r="AF776" s="27"/>
      <c r="AG776" s="27"/>
      <c r="AH776" s="27"/>
      <c r="AI776" s="27"/>
      <c r="AJ776" s="27"/>
      <c r="AK776" s="27"/>
      <c r="AL776" s="27"/>
      <c r="AM776" s="27"/>
      <c r="AN776" s="27"/>
      <c r="AO776" s="27"/>
      <c r="AP776" s="27"/>
      <c r="AQ776" s="27"/>
      <c r="AR776" s="27"/>
      <c r="AS776" s="27"/>
      <c r="AT776" s="27"/>
      <c r="AU776" s="27"/>
      <c r="AV776" s="27"/>
      <c r="AW776" s="27"/>
      <c r="AX776" s="27"/>
      <c r="AY776" s="27"/>
      <c r="AZ776" s="27"/>
      <c r="BA776" s="27"/>
      <c r="BB776" s="27"/>
      <c r="BC776" s="27">
        <f>+IF(BB783=$BC$5,0,1)*(SUM($BC$5)*$C776)/12</f>
        <v>0</v>
      </c>
      <c r="BD776" s="27">
        <f t="shared" ref="BD776:BM776" si="547">+IF(BC783=$BC$5,0,1)*(SUM($BC$5)*$C776)/12</f>
        <v>0</v>
      </c>
      <c r="BE776" s="27">
        <f t="shared" si="547"/>
        <v>0</v>
      </c>
      <c r="BF776" s="27">
        <f t="shared" si="547"/>
        <v>0</v>
      </c>
      <c r="BG776" s="27">
        <f t="shared" si="547"/>
        <v>0</v>
      </c>
      <c r="BH776" s="27">
        <f t="shared" si="547"/>
        <v>0</v>
      </c>
      <c r="BI776" s="27">
        <f t="shared" si="547"/>
        <v>0</v>
      </c>
      <c r="BJ776" s="27">
        <f t="shared" si="547"/>
        <v>0</v>
      </c>
      <c r="BK776" s="27">
        <f t="shared" si="547"/>
        <v>0</v>
      </c>
      <c r="BL776" s="27">
        <f t="shared" si="547"/>
        <v>0</v>
      </c>
      <c r="BM776" s="27">
        <f t="shared" si="547"/>
        <v>0</v>
      </c>
    </row>
    <row r="777" spans="2:65" x14ac:dyDescent="0.25">
      <c r="B777" t="str">
        <f t="shared" ref="B777:C781" si="548">+B762</f>
        <v>IMPIANTI E MACCHINARI</v>
      </c>
      <c r="C777" s="58">
        <f t="shared" si="548"/>
        <v>0.1</v>
      </c>
      <c r="F777" s="27"/>
      <c r="G777" s="27"/>
      <c r="H777" s="27"/>
      <c r="I777" s="27"/>
      <c r="J777" s="27"/>
      <c r="K777" s="27"/>
      <c r="L777" s="27"/>
      <c r="M777" s="27"/>
      <c r="N777" s="27"/>
      <c r="O777" s="27"/>
      <c r="P777" s="27"/>
      <c r="Q777" s="27"/>
      <c r="R777" s="27"/>
      <c r="S777" s="27"/>
      <c r="T777" s="27"/>
      <c r="U777" s="27"/>
      <c r="V777" s="27"/>
      <c r="W777" s="27"/>
      <c r="X777" s="27"/>
      <c r="Y777" s="27"/>
      <c r="Z777" s="27"/>
      <c r="AA777" s="27"/>
      <c r="AB777" s="27"/>
      <c r="AC777" s="27"/>
      <c r="AD777" s="27"/>
      <c r="AE777" s="27"/>
      <c r="AF777" s="27"/>
      <c r="AG777" s="27"/>
      <c r="AH777" s="27"/>
      <c r="AI777" s="27"/>
      <c r="AJ777" s="27"/>
      <c r="AK777" s="27"/>
      <c r="AL777" s="27"/>
      <c r="AM777" s="27"/>
      <c r="AN777" s="27"/>
      <c r="AO777" s="27"/>
      <c r="AP777" s="27"/>
      <c r="AQ777" s="27"/>
      <c r="AR777" s="27"/>
      <c r="AS777" s="27"/>
      <c r="AT777" s="27"/>
      <c r="AU777" s="27"/>
      <c r="AV777" s="27"/>
      <c r="AW777" s="27"/>
      <c r="AX777" s="27"/>
      <c r="AY777" s="27"/>
      <c r="AZ777" s="27"/>
      <c r="BA777" s="27"/>
      <c r="BB777" s="27"/>
      <c r="BC777" s="27">
        <f>+IF(BB784=$BC$6,0,1)*(SUM($BC$6)*$C777)/12</f>
        <v>0</v>
      </c>
      <c r="BD777" s="27">
        <f t="shared" ref="BD777:BM777" si="549">+IF(BC784=$BC$6,0,1)*(SUM($BC$6)*$C777)/12</f>
        <v>0</v>
      </c>
      <c r="BE777" s="27">
        <f t="shared" si="549"/>
        <v>0</v>
      </c>
      <c r="BF777" s="27">
        <f t="shared" si="549"/>
        <v>0</v>
      </c>
      <c r="BG777" s="27">
        <f t="shared" si="549"/>
        <v>0</v>
      </c>
      <c r="BH777" s="27">
        <f t="shared" si="549"/>
        <v>0</v>
      </c>
      <c r="BI777" s="27">
        <f t="shared" si="549"/>
        <v>0</v>
      </c>
      <c r="BJ777" s="27">
        <f t="shared" si="549"/>
        <v>0</v>
      </c>
      <c r="BK777" s="27">
        <f t="shared" si="549"/>
        <v>0</v>
      </c>
      <c r="BL777" s="27">
        <f t="shared" si="549"/>
        <v>0</v>
      </c>
      <c r="BM777" s="27">
        <f t="shared" si="549"/>
        <v>0</v>
      </c>
    </row>
    <row r="778" spans="2:65" x14ac:dyDescent="0.25">
      <c r="B778" t="str">
        <f t="shared" si="548"/>
        <v>ATTREZZATURE IND.LI E COMM.LI</v>
      </c>
      <c r="C778" s="58">
        <f t="shared" si="548"/>
        <v>0.2</v>
      </c>
      <c r="F778" s="27"/>
      <c r="G778" s="27"/>
      <c r="H778" s="27"/>
      <c r="I778" s="27"/>
      <c r="J778" s="27"/>
      <c r="K778" s="27"/>
      <c r="L778" s="27"/>
      <c r="M778" s="27"/>
      <c r="N778" s="27"/>
      <c r="O778" s="27"/>
      <c r="P778" s="27"/>
      <c r="Q778" s="27"/>
      <c r="R778" s="27"/>
      <c r="S778" s="27"/>
      <c r="T778" s="27"/>
      <c r="U778" s="27"/>
      <c r="V778" s="27"/>
      <c r="W778" s="27"/>
      <c r="X778" s="27"/>
      <c r="Y778" s="27"/>
      <c r="Z778" s="27"/>
      <c r="AA778" s="27"/>
      <c r="AB778" s="27"/>
      <c r="AC778" s="27"/>
      <c r="AD778" s="27"/>
      <c r="AE778" s="27"/>
      <c r="AF778" s="27"/>
      <c r="AG778" s="27"/>
      <c r="AH778" s="27"/>
      <c r="AI778" s="27"/>
      <c r="AJ778" s="27"/>
      <c r="AK778" s="27"/>
      <c r="AL778" s="27"/>
      <c r="AM778" s="27"/>
      <c r="AN778" s="27"/>
      <c r="AO778" s="27"/>
      <c r="AP778" s="27"/>
      <c r="AQ778" s="27"/>
      <c r="AR778" s="27"/>
      <c r="AS778" s="27"/>
      <c r="AT778" s="27"/>
      <c r="AU778" s="27"/>
      <c r="AV778" s="27"/>
      <c r="AW778" s="27"/>
      <c r="AX778" s="27"/>
      <c r="AY778" s="27"/>
      <c r="AZ778" s="27"/>
      <c r="BA778" s="27"/>
      <c r="BB778" s="27"/>
      <c r="BC778" s="27">
        <f>+IF(BB785=$BC$7,0,1)*(SUM($BC$7)*$C778)/12</f>
        <v>0</v>
      </c>
      <c r="BD778" s="27">
        <f t="shared" ref="BD778:BM778" si="550">+IF(BC785=$BC$7,0,1)*(SUM($BC$7)*$C778)/12</f>
        <v>0</v>
      </c>
      <c r="BE778" s="27">
        <f t="shared" si="550"/>
        <v>0</v>
      </c>
      <c r="BF778" s="27">
        <f t="shared" si="550"/>
        <v>0</v>
      </c>
      <c r="BG778" s="27">
        <f t="shared" si="550"/>
        <v>0</v>
      </c>
      <c r="BH778" s="27">
        <f t="shared" si="550"/>
        <v>0</v>
      </c>
      <c r="BI778" s="27">
        <f t="shared" si="550"/>
        <v>0</v>
      </c>
      <c r="BJ778" s="27">
        <f t="shared" si="550"/>
        <v>0</v>
      </c>
      <c r="BK778" s="27">
        <f t="shared" si="550"/>
        <v>0</v>
      </c>
      <c r="BL778" s="27">
        <f t="shared" si="550"/>
        <v>0</v>
      </c>
      <c r="BM778" s="27">
        <f t="shared" si="550"/>
        <v>0</v>
      </c>
    </row>
    <row r="779" spans="2:65" x14ac:dyDescent="0.25">
      <c r="B779" t="str">
        <f t="shared" si="548"/>
        <v>COSTI D'IMPIANTO E AMPLIAMENTO</v>
      </c>
      <c r="C779" s="58">
        <f t="shared" si="548"/>
        <v>0.5</v>
      </c>
      <c r="F779" s="27"/>
      <c r="G779" s="27"/>
      <c r="H779" s="27"/>
      <c r="I779" s="27"/>
      <c r="J779" s="27"/>
      <c r="K779" s="27"/>
      <c r="L779" s="27"/>
      <c r="M779" s="27"/>
      <c r="N779" s="27"/>
      <c r="O779" s="27"/>
      <c r="P779" s="27"/>
      <c r="Q779" s="27"/>
      <c r="R779" s="27"/>
      <c r="S779" s="27"/>
      <c r="T779" s="27"/>
      <c r="U779" s="27"/>
      <c r="V779" s="27"/>
      <c r="W779" s="27"/>
      <c r="X779" s="27"/>
      <c r="Y779" s="27"/>
      <c r="Z779" s="27"/>
      <c r="AA779" s="27"/>
      <c r="AB779" s="27"/>
      <c r="AC779" s="27"/>
      <c r="AD779" s="27"/>
      <c r="AE779" s="27"/>
      <c r="AF779" s="27"/>
      <c r="AG779" s="27"/>
      <c r="AH779" s="27"/>
      <c r="AI779" s="27"/>
      <c r="AJ779" s="27"/>
      <c r="AK779" s="27"/>
      <c r="AL779" s="27"/>
      <c r="AM779" s="27"/>
      <c r="AN779" s="27"/>
      <c r="AO779" s="27"/>
      <c r="AP779" s="27"/>
      <c r="AQ779" s="27"/>
      <c r="AR779" s="27"/>
      <c r="AS779" s="27"/>
      <c r="AT779" s="27"/>
      <c r="AU779" s="27"/>
      <c r="AV779" s="27"/>
      <c r="AW779" s="27"/>
      <c r="AX779" s="27"/>
      <c r="AY779" s="27"/>
      <c r="AZ779" s="27"/>
      <c r="BA779" s="27"/>
      <c r="BB779" s="27"/>
      <c r="BC779" s="27">
        <f>+IF(BB786=$BC$8,0,1)*(SUM($BC$8)*$C779)/12</f>
        <v>0</v>
      </c>
      <c r="BD779" s="27">
        <f t="shared" ref="BD779:BM779" si="551">+IF(BC786=$BC$8,0,1)*(SUM($BC$8)*$C779)/12</f>
        <v>0</v>
      </c>
      <c r="BE779" s="27">
        <f t="shared" si="551"/>
        <v>0</v>
      </c>
      <c r="BF779" s="27">
        <f t="shared" si="551"/>
        <v>0</v>
      </c>
      <c r="BG779" s="27">
        <f t="shared" si="551"/>
        <v>0</v>
      </c>
      <c r="BH779" s="27">
        <f t="shared" si="551"/>
        <v>0</v>
      </c>
      <c r="BI779" s="27">
        <f t="shared" si="551"/>
        <v>0</v>
      </c>
      <c r="BJ779" s="27">
        <f t="shared" si="551"/>
        <v>0</v>
      </c>
      <c r="BK779" s="27">
        <f t="shared" si="551"/>
        <v>0</v>
      </c>
      <c r="BL779" s="27">
        <f t="shared" si="551"/>
        <v>0</v>
      </c>
      <c r="BM779" s="27">
        <f t="shared" si="551"/>
        <v>0</v>
      </c>
    </row>
    <row r="780" spans="2:65" x14ac:dyDescent="0.25">
      <c r="B780" t="str">
        <f t="shared" si="548"/>
        <v>FEE D'INGRESSO</v>
      </c>
      <c r="C780" s="58">
        <f t="shared" si="548"/>
        <v>0.2</v>
      </c>
      <c r="F780" s="27"/>
      <c r="G780" s="27"/>
      <c r="H780" s="27"/>
      <c r="I780" s="27"/>
      <c r="J780" s="27"/>
      <c r="K780" s="27"/>
      <c r="L780" s="27"/>
      <c r="M780" s="27"/>
      <c r="N780" s="27"/>
      <c r="O780" s="27"/>
      <c r="P780" s="27"/>
      <c r="Q780" s="27"/>
      <c r="R780" s="27"/>
      <c r="S780" s="27"/>
      <c r="T780" s="27"/>
      <c r="U780" s="27"/>
      <c r="V780" s="27"/>
      <c r="W780" s="27"/>
      <c r="X780" s="27"/>
      <c r="Y780" s="27"/>
      <c r="Z780" s="27"/>
      <c r="AA780" s="27"/>
      <c r="AB780" s="27"/>
      <c r="AC780" s="27"/>
      <c r="AD780" s="27"/>
      <c r="AE780" s="27"/>
      <c r="AF780" s="27"/>
      <c r="AG780" s="27"/>
      <c r="AH780" s="27"/>
      <c r="AI780" s="27"/>
      <c r="AJ780" s="27"/>
      <c r="AK780" s="27"/>
      <c r="AL780" s="27"/>
      <c r="AM780" s="27"/>
      <c r="AN780" s="27"/>
      <c r="AO780" s="27"/>
      <c r="AP780" s="27"/>
      <c r="AQ780" s="27"/>
      <c r="AR780" s="27"/>
      <c r="AS780" s="27"/>
      <c r="AT780" s="27"/>
      <c r="AU780" s="27"/>
      <c r="AV780" s="27"/>
      <c r="AW780" s="27"/>
      <c r="AX780" s="27"/>
      <c r="AY780" s="27"/>
      <c r="AZ780" s="27"/>
      <c r="BA780" s="27"/>
      <c r="BB780" s="27"/>
      <c r="BC780" s="27">
        <f>+IF(BB787=$BC$9,0,1)*(SUM($BC$9)*$C780)/12</f>
        <v>0</v>
      </c>
      <c r="BD780" s="27">
        <f t="shared" ref="BD780:BM780" si="552">+IF(BC787=$BC$9,0,1)*(SUM($BC$9)*$C780)/12</f>
        <v>0</v>
      </c>
      <c r="BE780" s="27">
        <f t="shared" si="552"/>
        <v>0</v>
      </c>
      <c r="BF780" s="27">
        <f t="shared" si="552"/>
        <v>0</v>
      </c>
      <c r="BG780" s="27">
        <f t="shared" si="552"/>
        <v>0</v>
      </c>
      <c r="BH780" s="27">
        <f t="shared" si="552"/>
        <v>0</v>
      </c>
      <c r="BI780" s="27">
        <f t="shared" si="552"/>
        <v>0</v>
      </c>
      <c r="BJ780" s="27">
        <f t="shared" si="552"/>
        <v>0</v>
      </c>
      <c r="BK780" s="27">
        <f t="shared" si="552"/>
        <v>0</v>
      </c>
      <c r="BL780" s="27">
        <f t="shared" si="552"/>
        <v>0</v>
      </c>
      <c r="BM780" s="27">
        <f t="shared" si="552"/>
        <v>0</v>
      </c>
    </row>
    <row r="781" spans="2:65" x14ac:dyDescent="0.25">
      <c r="B781" t="str">
        <f t="shared" si="548"/>
        <v>ALTRE IMM.NI IMMATERIALI</v>
      </c>
      <c r="C781" s="58">
        <f t="shared" si="548"/>
        <v>0.25</v>
      </c>
      <c r="F781" s="27"/>
      <c r="G781" s="27"/>
      <c r="H781" s="27"/>
      <c r="I781" s="27"/>
      <c r="J781" s="27"/>
      <c r="K781" s="27"/>
      <c r="L781" s="27"/>
      <c r="M781" s="27"/>
      <c r="N781" s="27"/>
      <c r="O781" s="27"/>
      <c r="P781" s="27"/>
      <c r="Q781" s="27"/>
      <c r="R781" s="27"/>
      <c r="S781" s="27"/>
      <c r="T781" s="27"/>
      <c r="U781" s="27"/>
      <c r="V781" s="27"/>
      <c r="W781" s="27"/>
      <c r="X781" s="27"/>
      <c r="Y781" s="27"/>
      <c r="Z781" s="27"/>
      <c r="AA781" s="27"/>
      <c r="AB781" s="27"/>
      <c r="AC781" s="27"/>
      <c r="AD781" s="27"/>
      <c r="AE781" s="27"/>
      <c r="AF781" s="27"/>
      <c r="AG781" s="27"/>
      <c r="AH781" s="27"/>
      <c r="AI781" s="27"/>
      <c r="AJ781" s="27"/>
      <c r="AK781" s="27"/>
      <c r="AL781" s="27"/>
      <c r="AM781" s="27"/>
      <c r="AN781" s="27"/>
      <c r="AO781" s="27"/>
      <c r="AP781" s="27"/>
      <c r="AQ781" s="27"/>
      <c r="AR781" s="27"/>
      <c r="AS781" s="27"/>
      <c r="AT781" s="27"/>
      <c r="AU781" s="27"/>
      <c r="AV781" s="27"/>
      <c r="AW781" s="27"/>
      <c r="AX781" s="27"/>
      <c r="AY781" s="27"/>
      <c r="AZ781" s="27"/>
      <c r="BA781" s="27"/>
      <c r="BB781" s="27"/>
      <c r="BC781" s="27">
        <f>+IF(BB788=$BC$10,0,1)*(SUM($BC$10)*$C781)/12</f>
        <v>0</v>
      </c>
      <c r="BD781" s="27">
        <f t="shared" ref="BD781:BM781" si="553">+IF(BC788=$BC$10,0,1)*(SUM($BC$10)*$C781)/12</f>
        <v>0</v>
      </c>
      <c r="BE781" s="27">
        <f t="shared" si="553"/>
        <v>0</v>
      </c>
      <c r="BF781" s="27">
        <f t="shared" si="553"/>
        <v>0</v>
      </c>
      <c r="BG781" s="27">
        <f t="shared" si="553"/>
        <v>0</v>
      </c>
      <c r="BH781" s="27">
        <f t="shared" si="553"/>
        <v>0</v>
      </c>
      <c r="BI781" s="27">
        <f t="shared" si="553"/>
        <v>0</v>
      </c>
      <c r="BJ781" s="27">
        <f t="shared" si="553"/>
        <v>0</v>
      </c>
      <c r="BK781" s="27">
        <f t="shared" si="553"/>
        <v>0</v>
      </c>
      <c r="BL781" s="27">
        <f t="shared" si="553"/>
        <v>0</v>
      </c>
      <c r="BM781" s="27">
        <f t="shared" si="553"/>
        <v>0</v>
      </c>
    </row>
    <row r="782" spans="2:65" ht="30" x14ac:dyDescent="0.25">
      <c r="C782" s="57"/>
      <c r="F782" s="57" t="s">
        <v>161</v>
      </c>
      <c r="G782" s="57" t="s">
        <v>161</v>
      </c>
      <c r="H782" s="57" t="s">
        <v>161</v>
      </c>
      <c r="I782" s="57" t="s">
        <v>161</v>
      </c>
      <c r="J782" s="57" t="s">
        <v>161</v>
      </c>
      <c r="K782" s="57" t="s">
        <v>161</v>
      </c>
      <c r="L782" s="57" t="s">
        <v>161</v>
      </c>
      <c r="M782" s="57" t="s">
        <v>161</v>
      </c>
      <c r="N782" s="57" t="s">
        <v>161</v>
      </c>
      <c r="O782" s="57" t="s">
        <v>161</v>
      </c>
      <c r="P782" s="57" t="s">
        <v>161</v>
      </c>
      <c r="Q782" s="57" t="s">
        <v>161</v>
      </c>
      <c r="R782" s="57" t="s">
        <v>161</v>
      </c>
      <c r="S782" s="57" t="s">
        <v>161</v>
      </c>
      <c r="T782" s="57" t="s">
        <v>161</v>
      </c>
      <c r="U782" s="57" t="s">
        <v>161</v>
      </c>
      <c r="V782" s="57" t="s">
        <v>161</v>
      </c>
      <c r="W782" s="57" t="s">
        <v>161</v>
      </c>
      <c r="X782" s="57" t="s">
        <v>161</v>
      </c>
      <c r="Y782" s="57" t="s">
        <v>161</v>
      </c>
      <c r="Z782" s="57" t="s">
        <v>161</v>
      </c>
      <c r="AA782" s="57" t="s">
        <v>161</v>
      </c>
      <c r="AB782" s="57" t="s">
        <v>161</v>
      </c>
      <c r="AC782" s="57" t="s">
        <v>161</v>
      </c>
      <c r="AD782" s="57" t="s">
        <v>161</v>
      </c>
      <c r="AE782" s="57" t="s">
        <v>161</v>
      </c>
      <c r="AF782" s="57" t="s">
        <v>161</v>
      </c>
      <c r="AG782" s="57" t="s">
        <v>161</v>
      </c>
      <c r="AH782" s="57" t="s">
        <v>161</v>
      </c>
      <c r="AI782" s="57" t="s">
        <v>161</v>
      </c>
      <c r="AJ782" s="57" t="s">
        <v>161</v>
      </c>
      <c r="AK782" s="57" t="s">
        <v>161</v>
      </c>
      <c r="AL782" s="57" t="s">
        <v>161</v>
      </c>
      <c r="AM782" s="57" t="s">
        <v>161</v>
      </c>
      <c r="AN782" s="57" t="s">
        <v>161</v>
      </c>
      <c r="AO782" s="57" t="s">
        <v>161</v>
      </c>
      <c r="AP782" s="57" t="s">
        <v>161</v>
      </c>
      <c r="AQ782" s="57" t="s">
        <v>161</v>
      </c>
      <c r="AR782" s="57" t="s">
        <v>161</v>
      </c>
      <c r="AS782" s="57" t="s">
        <v>161</v>
      </c>
      <c r="AT782" s="57" t="s">
        <v>161</v>
      </c>
      <c r="AU782" s="57" t="s">
        <v>161</v>
      </c>
      <c r="AV782" s="57" t="s">
        <v>161</v>
      </c>
      <c r="AW782" s="57" t="s">
        <v>161</v>
      </c>
      <c r="AX782" s="57" t="s">
        <v>161</v>
      </c>
      <c r="AY782" s="57" t="s">
        <v>161</v>
      </c>
      <c r="AZ782" s="57" t="s">
        <v>161</v>
      </c>
      <c r="BA782" s="57" t="s">
        <v>161</v>
      </c>
      <c r="BB782" s="57" t="s">
        <v>161</v>
      </c>
      <c r="BC782" s="57" t="s">
        <v>161</v>
      </c>
      <c r="BD782" s="57" t="s">
        <v>161</v>
      </c>
      <c r="BE782" s="57" t="s">
        <v>161</v>
      </c>
      <c r="BF782" s="57" t="s">
        <v>161</v>
      </c>
      <c r="BG782" s="57" t="s">
        <v>161</v>
      </c>
      <c r="BH782" s="57" t="s">
        <v>161</v>
      </c>
      <c r="BI782" s="57" t="s">
        <v>161</v>
      </c>
      <c r="BJ782" s="57" t="s">
        <v>161</v>
      </c>
      <c r="BK782" s="57" t="s">
        <v>161</v>
      </c>
      <c r="BL782" s="57" t="s">
        <v>161</v>
      </c>
      <c r="BM782" s="57" t="s">
        <v>161</v>
      </c>
    </row>
    <row r="783" spans="2:65" x14ac:dyDescent="0.25">
      <c r="B783" t="str">
        <f>+B776</f>
        <v>FABBRICATI</v>
      </c>
      <c r="C783" s="58"/>
      <c r="F783" s="27"/>
      <c r="G783" s="27"/>
      <c r="H783" s="27"/>
      <c r="I783" s="27"/>
      <c r="J783" s="27"/>
      <c r="K783" s="27"/>
      <c r="L783" s="27"/>
      <c r="M783" s="27"/>
      <c r="N783" s="27"/>
      <c r="O783" s="27"/>
      <c r="P783" s="27"/>
      <c r="Q783" s="27"/>
      <c r="R783" s="27"/>
      <c r="S783" s="27"/>
      <c r="T783" s="27"/>
      <c r="U783" s="27"/>
      <c r="V783" s="27"/>
      <c r="W783" s="27"/>
      <c r="X783" s="27"/>
      <c r="Y783" s="27"/>
      <c r="Z783" s="27"/>
      <c r="AA783" s="27"/>
      <c r="AB783" s="27"/>
      <c r="AC783" s="27"/>
      <c r="AD783" s="27"/>
      <c r="AE783" s="27"/>
      <c r="AF783" s="27"/>
      <c r="AG783" s="27"/>
      <c r="AH783" s="27"/>
      <c r="AI783" s="27"/>
      <c r="AJ783" s="27"/>
      <c r="AK783" s="27"/>
      <c r="AL783" s="27"/>
      <c r="AM783" s="27"/>
      <c r="AN783" s="27"/>
      <c r="AO783" s="27"/>
      <c r="AP783" s="27"/>
      <c r="AQ783" s="27"/>
      <c r="AR783" s="27"/>
      <c r="AS783" s="27"/>
      <c r="AT783" s="27"/>
      <c r="AU783" s="27"/>
      <c r="AV783" s="27"/>
      <c r="AW783" s="27"/>
      <c r="AX783" s="27"/>
      <c r="AY783" s="27"/>
      <c r="AZ783" s="27"/>
      <c r="BA783" s="27"/>
      <c r="BB783" s="27"/>
      <c r="BC783" s="27">
        <f t="shared" ref="BC783:BM788" si="554">+BB783+BC776</f>
        <v>0</v>
      </c>
      <c r="BD783" s="27">
        <f t="shared" si="554"/>
        <v>0</v>
      </c>
      <c r="BE783" s="27">
        <f t="shared" si="554"/>
        <v>0</v>
      </c>
      <c r="BF783" s="27">
        <f t="shared" si="554"/>
        <v>0</v>
      </c>
      <c r="BG783" s="27">
        <f t="shared" si="554"/>
        <v>0</v>
      </c>
      <c r="BH783" s="27">
        <f t="shared" si="554"/>
        <v>0</v>
      </c>
      <c r="BI783" s="27">
        <f t="shared" si="554"/>
        <v>0</v>
      </c>
      <c r="BJ783" s="27">
        <f t="shared" si="554"/>
        <v>0</v>
      </c>
      <c r="BK783" s="27">
        <f t="shared" si="554"/>
        <v>0</v>
      </c>
      <c r="BL783" s="27">
        <f t="shared" si="554"/>
        <v>0</v>
      </c>
      <c r="BM783" s="27">
        <f t="shared" si="554"/>
        <v>0</v>
      </c>
    </row>
    <row r="784" spans="2:65" x14ac:dyDescent="0.25">
      <c r="B784" t="str">
        <f t="shared" ref="B784:B787" si="555">+B777</f>
        <v>IMPIANTI E MACCHINARI</v>
      </c>
      <c r="C784" s="58"/>
      <c r="F784" s="27"/>
      <c r="G784" s="27"/>
      <c r="H784" s="27"/>
      <c r="I784" s="27"/>
      <c r="J784" s="27"/>
      <c r="K784" s="27"/>
      <c r="L784" s="27"/>
      <c r="M784" s="27"/>
      <c r="N784" s="27"/>
      <c r="O784" s="27"/>
      <c r="P784" s="27"/>
      <c r="Q784" s="27"/>
      <c r="R784" s="27"/>
      <c r="S784" s="27"/>
      <c r="T784" s="27"/>
      <c r="U784" s="27"/>
      <c r="V784" s="27"/>
      <c r="W784" s="27"/>
      <c r="X784" s="27"/>
      <c r="Y784" s="27"/>
      <c r="Z784" s="27"/>
      <c r="AA784" s="27"/>
      <c r="AB784" s="27"/>
      <c r="AC784" s="27"/>
      <c r="AD784" s="27"/>
      <c r="AE784" s="27"/>
      <c r="AF784" s="27"/>
      <c r="AG784" s="27"/>
      <c r="AH784" s="27"/>
      <c r="AI784" s="27"/>
      <c r="AJ784" s="27"/>
      <c r="AK784" s="27"/>
      <c r="AL784" s="27"/>
      <c r="AM784" s="27"/>
      <c r="AN784" s="27"/>
      <c r="AO784" s="27"/>
      <c r="AP784" s="27"/>
      <c r="AQ784" s="27"/>
      <c r="AR784" s="27"/>
      <c r="AS784" s="27"/>
      <c r="AT784" s="27"/>
      <c r="AU784" s="27"/>
      <c r="AV784" s="27"/>
      <c r="AW784" s="27"/>
      <c r="AX784" s="27"/>
      <c r="AY784" s="27"/>
      <c r="AZ784" s="27"/>
      <c r="BA784" s="27"/>
      <c r="BB784" s="27"/>
      <c r="BC784" s="27">
        <f t="shared" si="554"/>
        <v>0</v>
      </c>
      <c r="BD784" s="27">
        <f t="shared" si="554"/>
        <v>0</v>
      </c>
      <c r="BE784" s="27">
        <f t="shared" si="554"/>
        <v>0</v>
      </c>
      <c r="BF784" s="27">
        <f t="shared" si="554"/>
        <v>0</v>
      </c>
      <c r="BG784" s="27">
        <f t="shared" si="554"/>
        <v>0</v>
      </c>
      <c r="BH784" s="27">
        <f t="shared" si="554"/>
        <v>0</v>
      </c>
      <c r="BI784" s="27">
        <f t="shared" si="554"/>
        <v>0</v>
      </c>
      <c r="BJ784" s="27">
        <f t="shared" si="554"/>
        <v>0</v>
      </c>
      <c r="BK784" s="27">
        <f t="shared" si="554"/>
        <v>0</v>
      </c>
      <c r="BL784" s="27">
        <f t="shared" si="554"/>
        <v>0</v>
      </c>
      <c r="BM784" s="27">
        <f t="shared" si="554"/>
        <v>0</v>
      </c>
    </row>
    <row r="785" spans="2:65" x14ac:dyDescent="0.25">
      <c r="B785" t="str">
        <f t="shared" si="555"/>
        <v>ATTREZZATURE IND.LI E COMM.LI</v>
      </c>
      <c r="C785" s="58"/>
      <c r="F785" s="27"/>
      <c r="G785" s="27"/>
      <c r="H785" s="27"/>
      <c r="I785" s="27"/>
      <c r="J785" s="27"/>
      <c r="K785" s="27"/>
      <c r="L785" s="27"/>
      <c r="M785" s="27"/>
      <c r="N785" s="27"/>
      <c r="O785" s="27"/>
      <c r="P785" s="27"/>
      <c r="Q785" s="27"/>
      <c r="R785" s="27"/>
      <c r="S785" s="27"/>
      <c r="T785" s="27"/>
      <c r="U785" s="27"/>
      <c r="V785" s="27"/>
      <c r="W785" s="27"/>
      <c r="X785" s="27"/>
      <c r="Y785" s="27"/>
      <c r="Z785" s="27"/>
      <c r="AA785" s="27"/>
      <c r="AB785" s="27"/>
      <c r="AC785" s="27"/>
      <c r="AD785" s="27"/>
      <c r="AE785" s="27"/>
      <c r="AF785" s="27"/>
      <c r="AG785" s="27"/>
      <c r="AH785" s="27"/>
      <c r="AI785" s="27"/>
      <c r="AJ785" s="27"/>
      <c r="AK785" s="27"/>
      <c r="AL785" s="27"/>
      <c r="AM785" s="27"/>
      <c r="AN785" s="27"/>
      <c r="AO785" s="27"/>
      <c r="AP785" s="27"/>
      <c r="AQ785" s="27"/>
      <c r="AR785" s="27"/>
      <c r="AS785" s="27"/>
      <c r="AT785" s="27"/>
      <c r="AU785" s="27"/>
      <c r="AV785" s="27"/>
      <c r="AW785" s="27"/>
      <c r="AX785" s="27"/>
      <c r="AY785" s="27"/>
      <c r="AZ785" s="27"/>
      <c r="BA785" s="27"/>
      <c r="BB785" s="27"/>
      <c r="BC785" s="27">
        <f t="shared" si="554"/>
        <v>0</v>
      </c>
      <c r="BD785" s="27">
        <f t="shared" si="554"/>
        <v>0</v>
      </c>
      <c r="BE785" s="27">
        <f t="shared" si="554"/>
        <v>0</v>
      </c>
      <c r="BF785" s="27">
        <f t="shared" si="554"/>
        <v>0</v>
      </c>
      <c r="BG785" s="27">
        <f t="shared" si="554"/>
        <v>0</v>
      </c>
      <c r="BH785" s="27">
        <f t="shared" si="554"/>
        <v>0</v>
      </c>
      <c r="BI785" s="27">
        <f t="shared" si="554"/>
        <v>0</v>
      </c>
      <c r="BJ785" s="27">
        <f t="shared" si="554"/>
        <v>0</v>
      </c>
      <c r="BK785" s="27">
        <f t="shared" si="554"/>
        <v>0</v>
      </c>
      <c r="BL785" s="27">
        <f t="shared" si="554"/>
        <v>0</v>
      </c>
      <c r="BM785" s="27">
        <f t="shared" si="554"/>
        <v>0</v>
      </c>
    </row>
    <row r="786" spans="2:65" x14ac:dyDescent="0.25">
      <c r="B786" t="str">
        <f t="shared" si="555"/>
        <v>COSTI D'IMPIANTO E AMPLIAMENTO</v>
      </c>
      <c r="C786" s="58"/>
      <c r="F786" s="27"/>
      <c r="G786" s="27"/>
      <c r="H786" s="27"/>
      <c r="I786" s="27"/>
      <c r="J786" s="27"/>
      <c r="K786" s="27"/>
      <c r="L786" s="27"/>
      <c r="M786" s="27"/>
      <c r="N786" s="27"/>
      <c r="O786" s="27"/>
      <c r="P786" s="27"/>
      <c r="Q786" s="27"/>
      <c r="R786" s="27"/>
      <c r="S786" s="27"/>
      <c r="T786" s="27"/>
      <c r="U786" s="27"/>
      <c r="V786" s="27"/>
      <c r="W786" s="27"/>
      <c r="X786" s="27"/>
      <c r="Y786" s="27"/>
      <c r="Z786" s="27"/>
      <c r="AA786" s="27"/>
      <c r="AB786" s="27"/>
      <c r="AC786" s="27"/>
      <c r="AD786" s="27"/>
      <c r="AE786" s="27"/>
      <c r="AF786" s="27"/>
      <c r="AG786" s="27"/>
      <c r="AH786" s="27"/>
      <c r="AI786" s="27"/>
      <c r="AJ786" s="27"/>
      <c r="AK786" s="27"/>
      <c r="AL786" s="27"/>
      <c r="AM786" s="27"/>
      <c r="AN786" s="27"/>
      <c r="AO786" s="27"/>
      <c r="AP786" s="27"/>
      <c r="AQ786" s="27"/>
      <c r="AR786" s="27"/>
      <c r="AS786" s="27"/>
      <c r="AT786" s="27"/>
      <c r="AU786" s="27"/>
      <c r="AV786" s="27"/>
      <c r="AW786" s="27"/>
      <c r="AX786" s="27"/>
      <c r="AY786" s="27"/>
      <c r="AZ786" s="27"/>
      <c r="BA786" s="27"/>
      <c r="BB786" s="27"/>
      <c r="BC786" s="27">
        <f t="shared" si="554"/>
        <v>0</v>
      </c>
      <c r="BD786" s="27">
        <f t="shared" si="554"/>
        <v>0</v>
      </c>
      <c r="BE786" s="27">
        <f t="shared" si="554"/>
        <v>0</v>
      </c>
      <c r="BF786" s="27">
        <f t="shared" si="554"/>
        <v>0</v>
      </c>
      <c r="BG786" s="27">
        <f t="shared" si="554"/>
        <v>0</v>
      </c>
      <c r="BH786" s="27">
        <f t="shared" si="554"/>
        <v>0</v>
      </c>
      <c r="BI786" s="27">
        <f t="shared" si="554"/>
        <v>0</v>
      </c>
      <c r="BJ786" s="27">
        <f t="shared" si="554"/>
        <v>0</v>
      </c>
      <c r="BK786" s="27">
        <f t="shared" si="554"/>
        <v>0</v>
      </c>
      <c r="BL786" s="27">
        <f t="shared" si="554"/>
        <v>0</v>
      </c>
      <c r="BM786" s="27">
        <f t="shared" si="554"/>
        <v>0</v>
      </c>
    </row>
    <row r="787" spans="2:65" x14ac:dyDescent="0.25">
      <c r="B787" t="str">
        <f t="shared" si="555"/>
        <v>FEE D'INGRESSO</v>
      </c>
      <c r="C787" s="58"/>
      <c r="F787" s="27"/>
      <c r="G787" s="27"/>
      <c r="H787" s="27"/>
      <c r="I787" s="27"/>
      <c r="J787" s="27"/>
      <c r="K787" s="27"/>
      <c r="L787" s="27"/>
      <c r="M787" s="27"/>
      <c r="N787" s="27"/>
      <c r="O787" s="27"/>
      <c r="P787" s="27"/>
      <c r="Q787" s="27"/>
      <c r="R787" s="27"/>
      <c r="S787" s="27"/>
      <c r="T787" s="27"/>
      <c r="U787" s="27"/>
      <c r="V787" s="27"/>
      <c r="W787" s="27"/>
      <c r="X787" s="27"/>
      <c r="Y787" s="27"/>
      <c r="Z787" s="27"/>
      <c r="AA787" s="27"/>
      <c r="AB787" s="27"/>
      <c r="AC787" s="27"/>
      <c r="AD787" s="27"/>
      <c r="AE787" s="27"/>
      <c r="AF787" s="27"/>
      <c r="AG787" s="27"/>
      <c r="AH787" s="27"/>
      <c r="AI787" s="27"/>
      <c r="AJ787" s="27"/>
      <c r="AK787" s="27"/>
      <c r="AL787" s="27"/>
      <c r="AM787" s="27"/>
      <c r="AN787" s="27"/>
      <c r="AO787" s="27"/>
      <c r="AP787" s="27"/>
      <c r="AQ787" s="27"/>
      <c r="AR787" s="27"/>
      <c r="AS787" s="27"/>
      <c r="AT787" s="27"/>
      <c r="AU787" s="27"/>
      <c r="AV787" s="27"/>
      <c r="AW787" s="27"/>
      <c r="AX787" s="27"/>
      <c r="AY787" s="27"/>
      <c r="AZ787" s="27"/>
      <c r="BA787" s="27"/>
      <c r="BB787" s="27"/>
      <c r="BC787" s="27">
        <f t="shared" si="554"/>
        <v>0</v>
      </c>
      <c r="BD787" s="27">
        <f t="shared" si="554"/>
        <v>0</v>
      </c>
      <c r="BE787" s="27">
        <f t="shared" si="554"/>
        <v>0</v>
      </c>
      <c r="BF787" s="27">
        <f t="shared" si="554"/>
        <v>0</v>
      </c>
      <c r="BG787" s="27">
        <f t="shared" si="554"/>
        <v>0</v>
      </c>
      <c r="BH787" s="27">
        <f t="shared" si="554"/>
        <v>0</v>
      </c>
      <c r="BI787" s="27">
        <f t="shared" si="554"/>
        <v>0</v>
      </c>
      <c r="BJ787" s="27">
        <f t="shared" si="554"/>
        <v>0</v>
      </c>
      <c r="BK787" s="27">
        <f t="shared" si="554"/>
        <v>0</v>
      </c>
      <c r="BL787" s="27">
        <f t="shared" si="554"/>
        <v>0</v>
      </c>
      <c r="BM787" s="27">
        <f t="shared" si="554"/>
        <v>0</v>
      </c>
    </row>
    <row r="788" spans="2:65" x14ac:dyDescent="0.25">
      <c r="B788" t="str">
        <f>+B781</f>
        <v>ALTRE IMM.NI IMMATERIALI</v>
      </c>
      <c r="C788" s="58"/>
      <c r="F788" s="27"/>
      <c r="G788" s="27"/>
      <c r="H788" s="27"/>
      <c r="I788" s="27"/>
      <c r="J788" s="27"/>
      <c r="K788" s="27"/>
      <c r="L788" s="27"/>
      <c r="M788" s="27"/>
      <c r="N788" s="27"/>
      <c r="O788" s="27"/>
      <c r="P788" s="27"/>
      <c r="Q788" s="27"/>
      <c r="R788" s="27"/>
      <c r="S788" s="27"/>
      <c r="T788" s="27"/>
      <c r="U788" s="27"/>
      <c r="V788" s="27"/>
      <c r="W788" s="27"/>
      <c r="X788" s="27"/>
      <c r="Y788" s="27"/>
      <c r="Z788" s="27"/>
      <c r="AA788" s="27"/>
      <c r="AB788" s="27"/>
      <c r="AC788" s="27"/>
      <c r="AD788" s="27"/>
      <c r="AE788" s="27"/>
      <c r="AF788" s="27"/>
      <c r="AG788" s="27"/>
      <c r="AH788" s="27"/>
      <c r="AI788" s="27"/>
      <c r="AJ788" s="27"/>
      <c r="AK788" s="27"/>
      <c r="AL788" s="27"/>
      <c r="AM788" s="27"/>
      <c r="AN788" s="27"/>
      <c r="AO788" s="27"/>
      <c r="AP788" s="27"/>
      <c r="AQ788" s="27"/>
      <c r="AR788" s="27"/>
      <c r="AS788" s="27"/>
      <c r="AT788" s="27"/>
      <c r="AU788" s="27"/>
      <c r="AV788" s="27"/>
      <c r="AW788" s="27"/>
      <c r="AX788" s="27"/>
      <c r="AY788" s="27"/>
      <c r="AZ788" s="27"/>
      <c r="BA788" s="27"/>
      <c r="BB788" s="27"/>
      <c r="BC788" s="27">
        <f t="shared" si="554"/>
        <v>0</v>
      </c>
      <c r="BD788" s="27">
        <f t="shared" si="554"/>
        <v>0</v>
      </c>
      <c r="BE788" s="27">
        <f t="shared" si="554"/>
        <v>0</v>
      </c>
      <c r="BF788" s="27">
        <f t="shared" si="554"/>
        <v>0</v>
      </c>
      <c r="BG788" s="27">
        <f t="shared" si="554"/>
        <v>0</v>
      </c>
      <c r="BH788" s="27">
        <f t="shared" si="554"/>
        <v>0</v>
      </c>
      <c r="BI788" s="27">
        <f t="shared" si="554"/>
        <v>0</v>
      </c>
      <c r="BJ788" s="27">
        <f t="shared" si="554"/>
        <v>0</v>
      </c>
      <c r="BK788" s="27">
        <f t="shared" si="554"/>
        <v>0</v>
      </c>
      <c r="BL788" s="27">
        <f t="shared" si="554"/>
        <v>0</v>
      </c>
      <c r="BM788" s="27">
        <f t="shared" si="554"/>
        <v>0</v>
      </c>
    </row>
    <row r="790" spans="2:65" ht="30" x14ac:dyDescent="0.25">
      <c r="C790" s="57" t="s">
        <v>159</v>
      </c>
      <c r="F790" s="57" t="s">
        <v>160</v>
      </c>
      <c r="G790" s="57" t="s">
        <v>160</v>
      </c>
      <c r="H790" s="57" t="s">
        <v>160</v>
      </c>
      <c r="I790" s="57" t="s">
        <v>160</v>
      </c>
      <c r="J790" s="57" t="s">
        <v>160</v>
      </c>
      <c r="K790" s="57" t="s">
        <v>160</v>
      </c>
      <c r="L790" s="57" t="s">
        <v>160</v>
      </c>
      <c r="M790" s="57" t="s">
        <v>160</v>
      </c>
      <c r="N790" s="57" t="s">
        <v>160</v>
      </c>
      <c r="O790" s="57" t="s">
        <v>160</v>
      </c>
      <c r="P790" s="57" t="s">
        <v>160</v>
      </c>
      <c r="Q790" s="57" t="s">
        <v>160</v>
      </c>
      <c r="R790" s="57" t="s">
        <v>160</v>
      </c>
      <c r="S790" s="57" t="s">
        <v>160</v>
      </c>
      <c r="T790" s="57" t="s">
        <v>160</v>
      </c>
      <c r="U790" s="57" t="s">
        <v>160</v>
      </c>
      <c r="V790" s="57" t="s">
        <v>160</v>
      </c>
      <c r="W790" s="57" t="s">
        <v>160</v>
      </c>
      <c r="X790" s="57" t="s">
        <v>160</v>
      </c>
      <c r="Y790" s="57" t="s">
        <v>160</v>
      </c>
      <c r="Z790" s="57" t="s">
        <v>160</v>
      </c>
      <c r="AA790" s="57" t="s">
        <v>160</v>
      </c>
      <c r="AB790" s="57" t="s">
        <v>160</v>
      </c>
      <c r="AC790" s="57" t="s">
        <v>160</v>
      </c>
      <c r="AD790" s="57" t="s">
        <v>160</v>
      </c>
      <c r="AE790" s="57" t="s">
        <v>160</v>
      </c>
      <c r="AF790" s="57" t="s">
        <v>160</v>
      </c>
      <c r="AG790" s="57" t="s">
        <v>160</v>
      </c>
      <c r="AH790" s="57" t="s">
        <v>160</v>
      </c>
      <c r="AI790" s="57" t="s">
        <v>160</v>
      </c>
      <c r="AJ790" s="57" t="s">
        <v>160</v>
      </c>
      <c r="AK790" s="57" t="s">
        <v>160</v>
      </c>
      <c r="AL790" s="57" t="s">
        <v>160</v>
      </c>
      <c r="AM790" s="57" t="s">
        <v>160</v>
      </c>
      <c r="AN790" s="57" t="s">
        <v>160</v>
      </c>
      <c r="AO790" s="57" t="s">
        <v>160</v>
      </c>
      <c r="AP790" s="57" t="s">
        <v>160</v>
      </c>
      <c r="AQ790" s="57" t="s">
        <v>160</v>
      </c>
      <c r="AR790" s="57" t="s">
        <v>160</v>
      </c>
      <c r="AS790" s="57" t="s">
        <v>160</v>
      </c>
      <c r="AT790" s="57" t="s">
        <v>160</v>
      </c>
      <c r="AU790" s="57" t="s">
        <v>160</v>
      </c>
      <c r="AV790" s="57" t="s">
        <v>160</v>
      </c>
      <c r="AW790" s="57" t="s">
        <v>160</v>
      </c>
      <c r="AX790" s="57" t="s">
        <v>160</v>
      </c>
      <c r="AY790" s="57" t="s">
        <v>160</v>
      </c>
      <c r="AZ790" s="57" t="s">
        <v>160</v>
      </c>
      <c r="BA790" s="57" t="s">
        <v>160</v>
      </c>
      <c r="BB790" s="57" t="s">
        <v>160</v>
      </c>
      <c r="BC790" s="57" t="s">
        <v>160</v>
      </c>
      <c r="BD790" s="57" t="s">
        <v>160</v>
      </c>
      <c r="BE790" s="57" t="s">
        <v>160</v>
      </c>
      <c r="BF790" s="57" t="s">
        <v>160</v>
      </c>
      <c r="BG790" s="57" t="s">
        <v>160</v>
      </c>
      <c r="BH790" s="57" t="s">
        <v>160</v>
      </c>
      <c r="BI790" s="57" t="s">
        <v>160</v>
      </c>
      <c r="BJ790" s="57" t="s">
        <v>160</v>
      </c>
      <c r="BK790" s="57" t="s">
        <v>160</v>
      </c>
      <c r="BL790" s="57" t="s">
        <v>160</v>
      </c>
      <c r="BM790" s="57" t="s">
        <v>160</v>
      </c>
    </row>
    <row r="791" spans="2:65" x14ac:dyDescent="0.25">
      <c r="B791" t="str">
        <f>+B776</f>
        <v>FABBRICATI</v>
      </c>
      <c r="C791" s="58">
        <f>+C776</f>
        <v>0.25</v>
      </c>
      <c r="F791" s="27"/>
      <c r="G791" s="27"/>
      <c r="H791" s="27"/>
      <c r="I791" s="27"/>
      <c r="J791" s="27"/>
      <c r="K791" s="27"/>
      <c r="L791" s="27"/>
      <c r="M791" s="27"/>
      <c r="N791" s="27"/>
      <c r="O791" s="27"/>
      <c r="P791" s="27"/>
      <c r="Q791" s="27"/>
      <c r="R791" s="27"/>
      <c r="S791" s="27"/>
      <c r="T791" s="27"/>
      <c r="U791" s="27"/>
      <c r="V791" s="27"/>
      <c r="W791" s="27"/>
      <c r="X791" s="27"/>
      <c r="Y791" s="27"/>
      <c r="Z791" s="27"/>
      <c r="AA791" s="27"/>
      <c r="AB791" s="27"/>
      <c r="AC791" s="27"/>
      <c r="AD791" s="27"/>
      <c r="AE791" s="27"/>
      <c r="AF791" s="27"/>
      <c r="AG791" s="27"/>
      <c r="AH791" s="27"/>
      <c r="AI791" s="27"/>
      <c r="AJ791" s="27"/>
      <c r="AK791" s="27"/>
      <c r="AL791" s="27"/>
      <c r="AM791" s="27"/>
      <c r="AN791" s="27"/>
      <c r="AO791" s="27"/>
      <c r="AP791" s="27"/>
      <c r="AQ791" s="27"/>
      <c r="AR791" s="27"/>
      <c r="AS791" s="27"/>
      <c r="AT791" s="27"/>
      <c r="AU791" s="27"/>
      <c r="AV791" s="27"/>
      <c r="AW791" s="27"/>
      <c r="AX791" s="27"/>
      <c r="AY791" s="27"/>
      <c r="AZ791" s="27"/>
      <c r="BA791" s="27"/>
      <c r="BB791" s="27"/>
      <c r="BC791" s="27"/>
      <c r="BD791" s="27">
        <f>+IF(BC798=$BD$5,0,1)*(SUM($BD$5)*$C791)/12</f>
        <v>0</v>
      </c>
      <c r="BE791" s="27">
        <f t="shared" ref="BE791:BM791" si="556">+IF(BD798=$BD$5,0,1)*(SUM($BD$5)*$C791)/12</f>
        <v>0</v>
      </c>
      <c r="BF791" s="27">
        <f t="shared" si="556"/>
        <v>0</v>
      </c>
      <c r="BG791" s="27">
        <f t="shared" si="556"/>
        <v>0</v>
      </c>
      <c r="BH791" s="27">
        <f t="shared" si="556"/>
        <v>0</v>
      </c>
      <c r="BI791" s="27">
        <f t="shared" si="556"/>
        <v>0</v>
      </c>
      <c r="BJ791" s="27">
        <f t="shared" si="556"/>
        <v>0</v>
      </c>
      <c r="BK791" s="27">
        <f t="shared" si="556"/>
        <v>0</v>
      </c>
      <c r="BL791" s="27">
        <f t="shared" si="556"/>
        <v>0</v>
      </c>
      <c r="BM791" s="27">
        <f t="shared" si="556"/>
        <v>0</v>
      </c>
    </row>
    <row r="792" spans="2:65" x14ac:dyDescent="0.25">
      <c r="B792" t="str">
        <f t="shared" ref="B792:C796" si="557">+B777</f>
        <v>IMPIANTI E MACCHINARI</v>
      </c>
      <c r="C792" s="58">
        <f t="shared" si="557"/>
        <v>0.1</v>
      </c>
      <c r="F792" s="27"/>
      <c r="G792" s="27"/>
      <c r="H792" s="27"/>
      <c r="I792" s="27"/>
      <c r="J792" s="27"/>
      <c r="K792" s="27"/>
      <c r="L792" s="27"/>
      <c r="M792" s="27"/>
      <c r="N792" s="27"/>
      <c r="O792" s="27"/>
      <c r="P792" s="27"/>
      <c r="Q792" s="27"/>
      <c r="R792" s="27"/>
      <c r="S792" s="27"/>
      <c r="T792" s="27"/>
      <c r="U792" s="27"/>
      <c r="V792" s="27"/>
      <c r="W792" s="27"/>
      <c r="X792" s="27"/>
      <c r="Y792" s="27"/>
      <c r="Z792" s="27"/>
      <c r="AA792" s="27"/>
      <c r="AB792" s="27"/>
      <c r="AC792" s="27"/>
      <c r="AD792" s="27"/>
      <c r="AE792" s="27"/>
      <c r="AF792" s="27"/>
      <c r="AG792" s="27"/>
      <c r="AH792" s="27"/>
      <c r="AI792" s="27"/>
      <c r="AJ792" s="27"/>
      <c r="AK792" s="27"/>
      <c r="AL792" s="27"/>
      <c r="AM792" s="27"/>
      <c r="AN792" s="27"/>
      <c r="AO792" s="27"/>
      <c r="AP792" s="27"/>
      <c r="AQ792" s="27"/>
      <c r="AR792" s="27"/>
      <c r="AS792" s="27"/>
      <c r="AT792" s="27"/>
      <c r="AU792" s="27"/>
      <c r="AV792" s="27"/>
      <c r="AW792" s="27"/>
      <c r="AX792" s="27"/>
      <c r="AY792" s="27"/>
      <c r="AZ792" s="27"/>
      <c r="BA792" s="27"/>
      <c r="BB792" s="27"/>
      <c r="BC792" s="27"/>
      <c r="BD792" s="27">
        <f>+IF(BC799=$BD$6,0,1)*(SUM($BD$6)*$C792)/12</f>
        <v>0</v>
      </c>
      <c r="BE792" s="27">
        <f t="shared" ref="BE792:BM792" si="558">+IF(BD799=$BD$6,0,1)*(SUM($BD$6)*$C792)/12</f>
        <v>0</v>
      </c>
      <c r="BF792" s="27">
        <f t="shared" si="558"/>
        <v>0</v>
      </c>
      <c r="BG792" s="27">
        <f t="shared" si="558"/>
        <v>0</v>
      </c>
      <c r="BH792" s="27">
        <f t="shared" si="558"/>
        <v>0</v>
      </c>
      <c r="BI792" s="27">
        <f t="shared" si="558"/>
        <v>0</v>
      </c>
      <c r="BJ792" s="27">
        <f t="shared" si="558"/>
        <v>0</v>
      </c>
      <c r="BK792" s="27">
        <f t="shared" si="558"/>
        <v>0</v>
      </c>
      <c r="BL792" s="27">
        <f t="shared" si="558"/>
        <v>0</v>
      </c>
      <c r="BM792" s="27">
        <f t="shared" si="558"/>
        <v>0</v>
      </c>
    </row>
    <row r="793" spans="2:65" x14ac:dyDescent="0.25">
      <c r="B793" t="str">
        <f t="shared" si="557"/>
        <v>ATTREZZATURE IND.LI E COMM.LI</v>
      </c>
      <c r="C793" s="58">
        <f t="shared" si="557"/>
        <v>0.2</v>
      </c>
      <c r="F793" s="27"/>
      <c r="G793" s="27"/>
      <c r="H793" s="27"/>
      <c r="I793" s="27"/>
      <c r="J793" s="27"/>
      <c r="K793" s="27"/>
      <c r="L793" s="27"/>
      <c r="M793" s="27"/>
      <c r="N793" s="27"/>
      <c r="O793" s="27"/>
      <c r="P793" s="27"/>
      <c r="Q793" s="27"/>
      <c r="R793" s="27"/>
      <c r="S793" s="27"/>
      <c r="T793" s="27"/>
      <c r="U793" s="27"/>
      <c r="V793" s="27"/>
      <c r="W793" s="27"/>
      <c r="X793" s="27"/>
      <c r="Y793" s="27"/>
      <c r="Z793" s="27"/>
      <c r="AA793" s="27"/>
      <c r="AB793" s="27"/>
      <c r="AC793" s="27"/>
      <c r="AD793" s="27"/>
      <c r="AE793" s="27"/>
      <c r="AF793" s="27"/>
      <c r="AG793" s="27"/>
      <c r="AH793" s="27"/>
      <c r="AI793" s="27"/>
      <c r="AJ793" s="27"/>
      <c r="AK793" s="27"/>
      <c r="AL793" s="27"/>
      <c r="AM793" s="27"/>
      <c r="AN793" s="27"/>
      <c r="AO793" s="27"/>
      <c r="AP793" s="27"/>
      <c r="AQ793" s="27"/>
      <c r="AR793" s="27"/>
      <c r="AS793" s="27"/>
      <c r="AT793" s="27"/>
      <c r="AU793" s="27"/>
      <c r="AV793" s="27"/>
      <c r="AW793" s="27"/>
      <c r="AX793" s="27"/>
      <c r="AY793" s="27"/>
      <c r="AZ793" s="27"/>
      <c r="BA793" s="27"/>
      <c r="BB793" s="27"/>
      <c r="BC793" s="27"/>
      <c r="BD793" s="27">
        <f>+IF(BC800=$BD$7,0,1)*(SUM($BD$7)*$C793)/12</f>
        <v>0</v>
      </c>
      <c r="BE793" s="27">
        <f t="shared" ref="BE793:BM793" si="559">+IF(BD800=$BD$7,0,1)*(SUM($BD$7)*$C793)/12</f>
        <v>0</v>
      </c>
      <c r="BF793" s="27">
        <f t="shared" si="559"/>
        <v>0</v>
      </c>
      <c r="BG793" s="27">
        <f t="shared" si="559"/>
        <v>0</v>
      </c>
      <c r="BH793" s="27">
        <f t="shared" si="559"/>
        <v>0</v>
      </c>
      <c r="BI793" s="27">
        <f t="shared" si="559"/>
        <v>0</v>
      </c>
      <c r="BJ793" s="27">
        <f t="shared" si="559"/>
        <v>0</v>
      </c>
      <c r="BK793" s="27">
        <f t="shared" si="559"/>
        <v>0</v>
      </c>
      <c r="BL793" s="27">
        <f t="shared" si="559"/>
        <v>0</v>
      </c>
      <c r="BM793" s="27">
        <f t="shared" si="559"/>
        <v>0</v>
      </c>
    </row>
    <row r="794" spans="2:65" x14ac:dyDescent="0.25">
      <c r="B794" t="str">
        <f t="shared" si="557"/>
        <v>COSTI D'IMPIANTO E AMPLIAMENTO</v>
      </c>
      <c r="C794" s="58">
        <f t="shared" si="557"/>
        <v>0.5</v>
      </c>
      <c r="F794" s="27"/>
      <c r="G794" s="27"/>
      <c r="H794" s="27"/>
      <c r="I794" s="27"/>
      <c r="J794" s="27"/>
      <c r="K794" s="27"/>
      <c r="L794" s="27"/>
      <c r="M794" s="27"/>
      <c r="N794" s="27"/>
      <c r="O794" s="27"/>
      <c r="P794" s="27"/>
      <c r="Q794" s="27"/>
      <c r="R794" s="27"/>
      <c r="S794" s="27"/>
      <c r="T794" s="27"/>
      <c r="U794" s="27"/>
      <c r="V794" s="27"/>
      <c r="W794" s="27"/>
      <c r="X794" s="27"/>
      <c r="Y794" s="27"/>
      <c r="Z794" s="27"/>
      <c r="AA794" s="27"/>
      <c r="AB794" s="27"/>
      <c r="AC794" s="27"/>
      <c r="AD794" s="27"/>
      <c r="AE794" s="27"/>
      <c r="AF794" s="27"/>
      <c r="AG794" s="27"/>
      <c r="AH794" s="27"/>
      <c r="AI794" s="27"/>
      <c r="AJ794" s="27"/>
      <c r="AK794" s="27"/>
      <c r="AL794" s="27"/>
      <c r="AM794" s="27"/>
      <c r="AN794" s="27"/>
      <c r="AO794" s="27"/>
      <c r="AP794" s="27"/>
      <c r="AQ794" s="27"/>
      <c r="AR794" s="27"/>
      <c r="AS794" s="27"/>
      <c r="AT794" s="27"/>
      <c r="AU794" s="27"/>
      <c r="AV794" s="27"/>
      <c r="AW794" s="27"/>
      <c r="AX794" s="27"/>
      <c r="AY794" s="27"/>
      <c r="AZ794" s="27"/>
      <c r="BA794" s="27"/>
      <c r="BB794" s="27"/>
      <c r="BC794" s="27"/>
      <c r="BD794" s="27">
        <f>+IF(BC801=$BD$8,0,1)*(SUM($BD$8)*$C794)/12</f>
        <v>0</v>
      </c>
      <c r="BE794" s="27">
        <f t="shared" ref="BE794:BM794" si="560">+IF(BD801=$BD$8,0,1)*(SUM($BD$8)*$C794)/12</f>
        <v>0</v>
      </c>
      <c r="BF794" s="27">
        <f t="shared" si="560"/>
        <v>0</v>
      </c>
      <c r="BG794" s="27">
        <f t="shared" si="560"/>
        <v>0</v>
      </c>
      <c r="BH794" s="27">
        <f t="shared" si="560"/>
        <v>0</v>
      </c>
      <c r="BI794" s="27">
        <f t="shared" si="560"/>
        <v>0</v>
      </c>
      <c r="BJ794" s="27">
        <f t="shared" si="560"/>
        <v>0</v>
      </c>
      <c r="BK794" s="27">
        <f t="shared" si="560"/>
        <v>0</v>
      </c>
      <c r="BL794" s="27">
        <f t="shared" si="560"/>
        <v>0</v>
      </c>
      <c r="BM794" s="27">
        <f t="shared" si="560"/>
        <v>0</v>
      </c>
    </row>
    <row r="795" spans="2:65" x14ac:dyDescent="0.25">
      <c r="B795" t="str">
        <f t="shared" si="557"/>
        <v>FEE D'INGRESSO</v>
      </c>
      <c r="C795" s="58">
        <f t="shared" si="557"/>
        <v>0.2</v>
      </c>
      <c r="F795" s="27"/>
      <c r="G795" s="27"/>
      <c r="H795" s="27"/>
      <c r="I795" s="27"/>
      <c r="J795" s="27"/>
      <c r="K795" s="27"/>
      <c r="L795" s="27"/>
      <c r="M795" s="27"/>
      <c r="N795" s="27"/>
      <c r="O795" s="27"/>
      <c r="P795" s="27"/>
      <c r="Q795" s="27"/>
      <c r="R795" s="27"/>
      <c r="S795" s="27"/>
      <c r="T795" s="27"/>
      <c r="U795" s="27"/>
      <c r="V795" s="27"/>
      <c r="W795" s="27"/>
      <c r="X795" s="27"/>
      <c r="Y795" s="27"/>
      <c r="Z795" s="27"/>
      <c r="AA795" s="27"/>
      <c r="AB795" s="27"/>
      <c r="AC795" s="27"/>
      <c r="AD795" s="27"/>
      <c r="AE795" s="27"/>
      <c r="AF795" s="27"/>
      <c r="AG795" s="27"/>
      <c r="AH795" s="27"/>
      <c r="AI795" s="27"/>
      <c r="AJ795" s="27"/>
      <c r="AK795" s="27"/>
      <c r="AL795" s="27"/>
      <c r="AM795" s="27"/>
      <c r="AN795" s="27"/>
      <c r="AO795" s="27"/>
      <c r="AP795" s="27"/>
      <c r="AQ795" s="27"/>
      <c r="AR795" s="27"/>
      <c r="AS795" s="27"/>
      <c r="AT795" s="27"/>
      <c r="AU795" s="27"/>
      <c r="AV795" s="27"/>
      <c r="AW795" s="27"/>
      <c r="AX795" s="27"/>
      <c r="AY795" s="27"/>
      <c r="AZ795" s="27"/>
      <c r="BA795" s="27"/>
      <c r="BB795" s="27"/>
      <c r="BC795" s="27"/>
      <c r="BD795" s="27">
        <f>+IF(BC802=$BD$9,0,1)*(SUM($BD$9)*$C795)/12</f>
        <v>0</v>
      </c>
      <c r="BE795" s="27">
        <f t="shared" ref="BE795:BM795" si="561">+IF(BD802=$BD$9,0,1)*(SUM($BD$9)*$C795)/12</f>
        <v>0</v>
      </c>
      <c r="BF795" s="27">
        <f t="shared" si="561"/>
        <v>0</v>
      </c>
      <c r="BG795" s="27">
        <f t="shared" si="561"/>
        <v>0</v>
      </c>
      <c r="BH795" s="27">
        <f t="shared" si="561"/>
        <v>0</v>
      </c>
      <c r="BI795" s="27">
        <f t="shared" si="561"/>
        <v>0</v>
      </c>
      <c r="BJ795" s="27">
        <f t="shared" si="561"/>
        <v>0</v>
      </c>
      <c r="BK795" s="27">
        <f t="shared" si="561"/>
        <v>0</v>
      </c>
      <c r="BL795" s="27">
        <f t="shared" si="561"/>
        <v>0</v>
      </c>
      <c r="BM795" s="27">
        <f t="shared" si="561"/>
        <v>0</v>
      </c>
    </row>
    <row r="796" spans="2:65" x14ac:dyDescent="0.25">
      <c r="B796" t="str">
        <f t="shared" si="557"/>
        <v>ALTRE IMM.NI IMMATERIALI</v>
      </c>
      <c r="C796" s="58">
        <f t="shared" si="557"/>
        <v>0.25</v>
      </c>
      <c r="F796" s="27"/>
      <c r="G796" s="27"/>
      <c r="H796" s="27"/>
      <c r="I796" s="27"/>
      <c r="J796" s="27"/>
      <c r="K796" s="27"/>
      <c r="L796" s="27"/>
      <c r="M796" s="27"/>
      <c r="N796" s="27"/>
      <c r="O796" s="27"/>
      <c r="P796" s="27"/>
      <c r="Q796" s="27"/>
      <c r="R796" s="27"/>
      <c r="S796" s="27"/>
      <c r="T796" s="27"/>
      <c r="U796" s="27"/>
      <c r="V796" s="27"/>
      <c r="W796" s="27"/>
      <c r="X796" s="27"/>
      <c r="Y796" s="27"/>
      <c r="Z796" s="27"/>
      <c r="AA796" s="27"/>
      <c r="AB796" s="27"/>
      <c r="AC796" s="27"/>
      <c r="AD796" s="27"/>
      <c r="AE796" s="27"/>
      <c r="AF796" s="27"/>
      <c r="AG796" s="27"/>
      <c r="AH796" s="27"/>
      <c r="AI796" s="27"/>
      <c r="AJ796" s="27"/>
      <c r="AK796" s="27"/>
      <c r="AL796" s="27"/>
      <c r="AM796" s="27"/>
      <c r="AN796" s="27"/>
      <c r="AO796" s="27"/>
      <c r="AP796" s="27"/>
      <c r="AQ796" s="27"/>
      <c r="AR796" s="27"/>
      <c r="AS796" s="27"/>
      <c r="AT796" s="27"/>
      <c r="AU796" s="27"/>
      <c r="AV796" s="27"/>
      <c r="AW796" s="27"/>
      <c r="AX796" s="27"/>
      <c r="AY796" s="27"/>
      <c r="AZ796" s="27"/>
      <c r="BA796" s="27"/>
      <c r="BB796" s="27"/>
      <c r="BC796" s="27"/>
      <c r="BD796" s="27">
        <f>+IF(BC803=$BD$10,0,1)*(SUM($BD$10)*$C796)/12</f>
        <v>0</v>
      </c>
      <c r="BE796" s="27">
        <f t="shared" ref="BE796:BM796" si="562">+IF(BD803=$BD$10,0,1)*(SUM($BD$10)*$C796)/12</f>
        <v>0</v>
      </c>
      <c r="BF796" s="27">
        <f t="shared" si="562"/>
        <v>0</v>
      </c>
      <c r="BG796" s="27">
        <f t="shared" si="562"/>
        <v>0</v>
      </c>
      <c r="BH796" s="27">
        <f t="shared" si="562"/>
        <v>0</v>
      </c>
      <c r="BI796" s="27">
        <f t="shared" si="562"/>
        <v>0</v>
      </c>
      <c r="BJ796" s="27">
        <f t="shared" si="562"/>
        <v>0</v>
      </c>
      <c r="BK796" s="27">
        <f t="shared" si="562"/>
        <v>0</v>
      </c>
      <c r="BL796" s="27">
        <f t="shared" si="562"/>
        <v>0</v>
      </c>
      <c r="BM796" s="27">
        <f t="shared" si="562"/>
        <v>0</v>
      </c>
    </row>
    <row r="797" spans="2:65" ht="30" x14ac:dyDescent="0.25">
      <c r="C797" s="57"/>
      <c r="F797" s="57" t="s">
        <v>161</v>
      </c>
      <c r="G797" s="57" t="s">
        <v>161</v>
      </c>
      <c r="H797" s="57" t="s">
        <v>161</v>
      </c>
      <c r="I797" s="57" t="s">
        <v>161</v>
      </c>
      <c r="J797" s="57" t="s">
        <v>161</v>
      </c>
      <c r="K797" s="57" t="s">
        <v>161</v>
      </c>
      <c r="L797" s="57" t="s">
        <v>161</v>
      </c>
      <c r="M797" s="57" t="s">
        <v>161</v>
      </c>
      <c r="N797" s="57" t="s">
        <v>161</v>
      </c>
      <c r="O797" s="57" t="s">
        <v>161</v>
      </c>
      <c r="P797" s="57" t="s">
        <v>161</v>
      </c>
      <c r="Q797" s="57" t="s">
        <v>161</v>
      </c>
      <c r="R797" s="57" t="s">
        <v>161</v>
      </c>
      <c r="S797" s="57" t="s">
        <v>161</v>
      </c>
      <c r="T797" s="57" t="s">
        <v>161</v>
      </c>
      <c r="U797" s="57" t="s">
        <v>161</v>
      </c>
      <c r="V797" s="57" t="s">
        <v>161</v>
      </c>
      <c r="W797" s="57" t="s">
        <v>161</v>
      </c>
      <c r="X797" s="57" t="s">
        <v>161</v>
      </c>
      <c r="Y797" s="57" t="s">
        <v>161</v>
      </c>
      <c r="Z797" s="57" t="s">
        <v>161</v>
      </c>
      <c r="AA797" s="57" t="s">
        <v>161</v>
      </c>
      <c r="AB797" s="57" t="s">
        <v>161</v>
      </c>
      <c r="AC797" s="57" t="s">
        <v>161</v>
      </c>
      <c r="AD797" s="57" t="s">
        <v>161</v>
      </c>
      <c r="AE797" s="57" t="s">
        <v>161</v>
      </c>
      <c r="AF797" s="57" t="s">
        <v>161</v>
      </c>
      <c r="AG797" s="57" t="s">
        <v>161</v>
      </c>
      <c r="AH797" s="57" t="s">
        <v>161</v>
      </c>
      <c r="AI797" s="57" t="s">
        <v>161</v>
      </c>
      <c r="AJ797" s="57" t="s">
        <v>161</v>
      </c>
      <c r="AK797" s="57" t="s">
        <v>161</v>
      </c>
      <c r="AL797" s="57" t="s">
        <v>161</v>
      </c>
      <c r="AM797" s="57" t="s">
        <v>161</v>
      </c>
      <c r="AN797" s="57" t="s">
        <v>161</v>
      </c>
      <c r="AO797" s="57" t="s">
        <v>161</v>
      </c>
      <c r="AP797" s="57" t="s">
        <v>161</v>
      </c>
      <c r="AQ797" s="57" t="s">
        <v>161</v>
      </c>
      <c r="AR797" s="57" t="s">
        <v>161</v>
      </c>
      <c r="AS797" s="57" t="s">
        <v>161</v>
      </c>
      <c r="AT797" s="57" t="s">
        <v>161</v>
      </c>
      <c r="AU797" s="57" t="s">
        <v>161</v>
      </c>
      <c r="AV797" s="57" t="s">
        <v>161</v>
      </c>
      <c r="AW797" s="57" t="s">
        <v>161</v>
      </c>
      <c r="AX797" s="57" t="s">
        <v>161</v>
      </c>
      <c r="AY797" s="57" t="s">
        <v>161</v>
      </c>
      <c r="AZ797" s="57" t="s">
        <v>161</v>
      </c>
      <c r="BA797" s="57" t="s">
        <v>161</v>
      </c>
      <c r="BB797" s="57" t="s">
        <v>161</v>
      </c>
      <c r="BC797" s="57" t="s">
        <v>161</v>
      </c>
      <c r="BD797" s="57" t="s">
        <v>161</v>
      </c>
      <c r="BE797" s="57" t="s">
        <v>161</v>
      </c>
      <c r="BF797" s="57" t="s">
        <v>161</v>
      </c>
      <c r="BG797" s="57" t="s">
        <v>161</v>
      </c>
      <c r="BH797" s="57" t="s">
        <v>161</v>
      </c>
      <c r="BI797" s="57" t="s">
        <v>161</v>
      </c>
      <c r="BJ797" s="57" t="s">
        <v>161</v>
      </c>
      <c r="BK797" s="57" t="s">
        <v>161</v>
      </c>
      <c r="BL797" s="57" t="s">
        <v>161</v>
      </c>
      <c r="BM797" s="57" t="s">
        <v>161</v>
      </c>
    </row>
    <row r="798" spans="2:65" x14ac:dyDescent="0.25">
      <c r="B798" t="str">
        <f>+B791</f>
        <v>FABBRICATI</v>
      </c>
      <c r="C798" s="58"/>
      <c r="F798" s="27"/>
      <c r="G798" s="27"/>
      <c r="H798" s="27"/>
      <c r="I798" s="27"/>
      <c r="J798" s="27"/>
      <c r="K798" s="27"/>
      <c r="L798" s="27"/>
      <c r="M798" s="27"/>
      <c r="N798" s="27"/>
      <c r="O798" s="27"/>
      <c r="P798" s="27"/>
      <c r="Q798" s="27"/>
      <c r="R798" s="27"/>
      <c r="S798" s="27"/>
      <c r="T798" s="27"/>
      <c r="U798" s="27"/>
      <c r="V798" s="27"/>
      <c r="W798" s="27"/>
      <c r="X798" s="27"/>
      <c r="Y798" s="27"/>
      <c r="Z798" s="27"/>
      <c r="AA798" s="27"/>
      <c r="AB798" s="27"/>
      <c r="AC798" s="27"/>
      <c r="AD798" s="27"/>
      <c r="AE798" s="27"/>
      <c r="AF798" s="27"/>
      <c r="AG798" s="27"/>
      <c r="AH798" s="27"/>
      <c r="AI798" s="27"/>
      <c r="AJ798" s="27"/>
      <c r="AK798" s="27"/>
      <c r="AL798" s="27"/>
      <c r="AM798" s="27"/>
      <c r="AN798" s="27"/>
      <c r="AO798" s="27"/>
      <c r="AP798" s="27"/>
      <c r="AQ798" s="27"/>
      <c r="AR798" s="27"/>
      <c r="AS798" s="27"/>
      <c r="AT798" s="27"/>
      <c r="AU798" s="27"/>
      <c r="AV798" s="27"/>
      <c r="AW798" s="27"/>
      <c r="AX798" s="27"/>
      <c r="AY798" s="27"/>
      <c r="AZ798" s="27"/>
      <c r="BA798" s="27"/>
      <c r="BB798" s="27"/>
      <c r="BC798" s="27"/>
      <c r="BD798" s="27">
        <f t="shared" ref="BD798:BM803" si="563">+BC798+BD791</f>
        <v>0</v>
      </c>
      <c r="BE798" s="27">
        <f t="shared" si="563"/>
        <v>0</v>
      </c>
      <c r="BF798" s="27">
        <f t="shared" si="563"/>
        <v>0</v>
      </c>
      <c r="BG798" s="27">
        <f t="shared" si="563"/>
        <v>0</v>
      </c>
      <c r="BH798" s="27">
        <f t="shared" si="563"/>
        <v>0</v>
      </c>
      <c r="BI798" s="27">
        <f t="shared" si="563"/>
        <v>0</v>
      </c>
      <c r="BJ798" s="27">
        <f t="shared" si="563"/>
        <v>0</v>
      </c>
      <c r="BK798" s="27">
        <f t="shared" si="563"/>
        <v>0</v>
      </c>
      <c r="BL798" s="27">
        <f t="shared" si="563"/>
        <v>0</v>
      </c>
      <c r="BM798" s="27">
        <f t="shared" si="563"/>
        <v>0</v>
      </c>
    </row>
    <row r="799" spans="2:65" x14ac:dyDescent="0.25">
      <c r="B799" t="str">
        <f t="shared" ref="B799:B802" si="564">+B792</f>
        <v>IMPIANTI E MACCHINARI</v>
      </c>
      <c r="C799" s="58"/>
      <c r="F799" s="27"/>
      <c r="G799" s="27"/>
      <c r="H799" s="27"/>
      <c r="I799" s="27"/>
      <c r="J799" s="27"/>
      <c r="K799" s="27"/>
      <c r="L799" s="27"/>
      <c r="M799" s="27"/>
      <c r="N799" s="27"/>
      <c r="O799" s="27"/>
      <c r="P799" s="27"/>
      <c r="Q799" s="27"/>
      <c r="R799" s="27"/>
      <c r="S799" s="27"/>
      <c r="T799" s="27"/>
      <c r="U799" s="27"/>
      <c r="V799" s="27"/>
      <c r="W799" s="27"/>
      <c r="X799" s="27"/>
      <c r="Y799" s="27"/>
      <c r="Z799" s="27"/>
      <c r="AA799" s="27"/>
      <c r="AB799" s="27"/>
      <c r="AC799" s="27"/>
      <c r="AD799" s="27"/>
      <c r="AE799" s="27"/>
      <c r="AF799" s="27"/>
      <c r="AG799" s="27"/>
      <c r="AH799" s="27"/>
      <c r="AI799" s="27"/>
      <c r="AJ799" s="27"/>
      <c r="AK799" s="27"/>
      <c r="AL799" s="27"/>
      <c r="AM799" s="27"/>
      <c r="AN799" s="27"/>
      <c r="AO799" s="27"/>
      <c r="AP799" s="27"/>
      <c r="AQ799" s="27"/>
      <c r="AR799" s="27"/>
      <c r="AS799" s="27"/>
      <c r="AT799" s="27"/>
      <c r="AU799" s="27"/>
      <c r="AV799" s="27"/>
      <c r="AW799" s="27"/>
      <c r="AX799" s="27"/>
      <c r="AY799" s="27"/>
      <c r="AZ799" s="27"/>
      <c r="BA799" s="27"/>
      <c r="BB799" s="27"/>
      <c r="BC799" s="27"/>
      <c r="BD799" s="27">
        <f t="shared" si="563"/>
        <v>0</v>
      </c>
      <c r="BE799" s="27">
        <f t="shared" si="563"/>
        <v>0</v>
      </c>
      <c r="BF799" s="27">
        <f t="shared" si="563"/>
        <v>0</v>
      </c>
      <c r="BG799" s="27">
        <f t="shared" si="563"/>
        <v>0</v>
      </c>
      <c r="BH799" s="27">
        <f t="shared" si="563"/>
        <v>0</v>
      </c>
      <c r="BI799" s="27">
        <f t="shared" si="563"/>
        <v>0</v>
      </c>
      <c r="BJ799" s="27">
        <f t="shared" si="563"/>
        <v>0</v>
      </c>
      <c r="BK799" s="27">
        <f t="shared" si="563"/>
        <v>0</v>
      </c>
      <c r="BL799" s="27">
        <f t="shared" si="563"/>
        <v>0</v>
      </c>
      <c r="BM799" s="27">
        <f t="shared" si="563"/>
        <v>0</v>
      </c>
    </row>
    <row r="800" spans="2:65" x14ac:dyDescent="0.25">
      <c r="B800" t="str">
        <f t="shared" si="564"/>
        <v>ATTREZZATURE IND.LI E COMM.LI</v>
      </c>
      <c r="C800" s="58"/>
      <c r="F800" s="27"/>
      <c r="G800" s="27"/>
      <c r="H800" s="27"/>
      <c r="I800" s="27"/>
      <c r="J800" s="27"/>
      <c r="K800" s="27"/>
      <c r="L800" s="27"/>
      <c r="M800" s="27"/>
      <c r="N800" s="27"/>
      <c r="O800" s="27"/>
      <c r="P800" s="27"/>
      <c r="Q800" s="27"/>
      <c r="R800" s="27"/>
      <c r="S800" s="27"/>
      <c r="T800" s="27"/>
      <c r="U800" s="27"/>
      <c r="V800" s="27"/>
      <c r="W800" s="27"/>
      <c r="X800" s="27"/>
      <c r="Y800" s="27"/>
      <c r="Z800" s="27"/>
      <c r="AA800" s="27"/>
      <c r="AB800" s="27"/>
      <c r="AC800" s="27"/>
      <c r="AD800" s="27"/>
      <c r="AE800" s="27"/>
      <c r="AF800" s="27"/>
      <c r="AG800" s="27"/>
      <c r="AH800" s="27"/>
      <c r="AI800" s="27"/>
      <c r="AJ800" s="27"/>
      <c r="AK800" s="27"/>
      <c r="AL800" s="27"/>
      <c r="AM800" s="27"/>
      <c r="AN800" s="27"/>
      <c r="AO800" s="27"/>
      <c r="AP800" s="27"/>
      <c r="AQ800" s="27"/>
      <c r="AR800" s="27"/>
      <c r="AS800" s="27"/>
      <c r="AT800" s="27"/>
      <c r="AU800" s="27"/>
      <c r="AV800" s="27"/>
      <c r="AW800" s="27"/>
      <c r="AX800" s="27"/>
      <c r="AY800" s="27"/>
      <c r="AZ800" s="27"/>
      <c r="BA800" s="27"/>
      <c r="BB800" s="27"/>
      <c r="BC800" s="27"/>
      <c r="BD800" s="27">
        <f t="shared" si="563"/>
        <v>0</v>
      </c>
      <c r="BE800" s="27">
        <f t="shared" si="563"/>
        <v>0</v>
      </c>
      <c r="BF800" s="27">
        <f t="shared" si="563"/>
        <v>0</v>
      </c>
      <c r="BG800" s="27">
        <f t="shared" si="563"/>
        <v>0</v>
      </c>
      <c r="BH800" s="27">
        <f t="shared" si="563"/>
        <v>0</v>
      </c>
      <c r="BI800" s="27">
        <f t="shared" si="563"/>
        <v>0</v>
      </c>
      <c r="BJ800" s="27">
        <f t="shared" si="563"/>
        <v>0</v>
      </c>
      <c r="BK800" s="27">
        <f t="shared" si="563"/>
        <v>0</v>
      </c>
      <c r="BL800" s="27">
        <f t="shared" si="563"/>
        <v>0</v>
      </c>
      <c r="BM800" s="27">
        <f t="shared" si="563"/>
        <v>0</v>
      </c>
    </row>
    <row r="801" spans="2:65" x14ac:dyDescent="0.25">
      <c r="B801" t="str">
        <f t="shared" si="564"/>
        <v>COSTI D'IMPIANTO E AMPLIAMENTO</v>
      </c>
      <c r="C801" s="58"/>
      <c r="F801" s="27"/>
      <c r="G801" s="27"/>
      <c r="H801" s="27"/>
      <c r="I801" s="27"/>
      <c r="J801" s="27"/>
      <c r="K801" s="27"/>
      <c r="L801" s="27"/>
      <c r="M801" s="27"/>
      <c r="N801" s="27"/>
      <c r="O801" s="27"/>
      <c r="P801" s="27"/>
      <c r="Q801" s="27"/>
      <c r="R801" s="27"/>
      <c r="S801" s="27"/>
      <c r="T801" s="27"/>
      <c r="U801" s="27"/>
      <c r="V801" s="27"/>
      <c r="W801" s="27"/>
      <c r="X801" s="27"/>
      <c r="Y801" s="27"/>
      <c r="Z801" s="27"/>
      <c r="AA801" s="27"/>
      <c r="AB801" s="27"/>
      <c r="AC801" s="27"/>
      <c r="AD801" s="27"/>
      <c r="AE801" s="27"/>
      <c r="AF801" s="27"/>
      <c r="AG801" s="27"/>
      <c r="AH801" s="27"/>
      <c r="AI801" s="27"/>
      <c r="AJ801" s="27"/>
      <c r="AK801" s="27"/>
      <c r="AL801" s="27"/>
      <c r="AM801" s="27"/>
      <c r="AN801" s="27"/>
      <c r="AO801" s="27"/>
      <c r="AP801" s="27"/>
      <c r="AQ801" s="27"/>
      <c r="AR801" s="27"/>
      <c r="AS801" s="27"/>
      <c r="AT801" s="27"/>
      <c r="AU801" s="27"/>
      <c r="AV801" s="27"/>
      <c r="AW801" s="27"/>
      <c r="AX801" s="27"/>
      <c r="AY801" s="27"/>
      <c r="AZ801" s="27"/>
      <c r="BA801" s="27"/>
      <c r="BB801" s="27"/>
      <c r="BC801" s="27"/>
      <c r="BD801" s="27">
        <f t="shared" si="563"/>
        <v>0</v>
      </c>
      <c r="BE801" s="27">
        <f t="shared" si="563"/>
        <v>0</v>
      </c>
      <c r="BF801" s="27">
        <f t="shared" si="563"/>
        <v>0</v>
      </c>
      <c r="BG801" s="27">
        <f t="shared" si="563"/>
        <v>0</v>
      </c>
      <c r="BH801" s="27">
        <f t="shared" si="563"/>
        <v>0</v>
      </c>
      <c r="BI801" s="27">
        <f t="shared" si="563"/>
        <v>0</v>
      </c>
      <c r="BJ801" s="27">
        <f t="shared" si="563"/>
        <v>0</v>
      </c>
      <c r="BK801" s="27">
        <f t="shared" si="563"/>
        <v>0</v>
      </c>
      <c r="BL801" s="27">
        <f t="shared" si="563"/>
        <v>0</v>
      </c>
      <c r="BM801" s="27">
        <f t="shared" si="563"/>
        <v>0</v>
      </c>
    </row>
    <row r="802" spans="2:65" x14ac:dyDescent="0.25">
      <c r="B802" t="str">
        <f t="shared" si="564"/>
        <v>FEE D'INGRESSO</v>
      </c>
      <c r="C802" s="58"/>
      <c r="F802" s="27"/>
      <c r="G802" s="27"/>
      <c r="H802" s="27"/>
      <c r="I802" s="27"/>
      <c r="J802" s="27"/>
      <c r="K802" s="27"/>
      <c r="L802" s="27"/>
      <c r="M802" s="27"/>
      <c r="N802" s="27"/>
      <c r="O802" s="27"/>
      <c r="P802" s="27"/>
      <c r="Q802" s="27"/>
      <c r="R802" s="27"/>
      <c r="S802" s="27"/>
      <c r="T802" s="27"/>
      <c r="U802" s="27"/>
      <c r="V802" s="27"/>
      <c r="W802" s="27"/>
      <c r="X802" s="27"/>
      <c r="Y802" s="27"/>
      <c r="Z802" s="27"/>
      <c r="AA802" s="27"/>
      <c r="AB802" s="27"/>
      <c r="AC802" s="27"/>
      <c r="AD802" s="27"/>
      <c r="AE802" s="27"/>
      <c r="AF802" s="27"/>
      <c r="AG802" s="27"/>
      <c r="AH802" s="27"/>
      <c r="AI802" s="27"/>
      <c r="AJ802" s="27"/>
      <c r="AK802" s="27"/>
      <c r="AL802" s="27"/>
      <c r="AM802" s="27"/>
      <c r="AN802" s="27"/>
      <c r="AO802" s="27"/>
      <c r="AP802" s="27"/>
      <c r="AQ802" s="27"/>
      <c r="AR802" s="27"/>
      <c r="AS802" s="27"/>
      <c r="AT802" s="27"/>
      <c r="AU802" s="27"/>
      <c r="AV802" s="27"/>
      <c r="AW802" s="27"/>
      <c r="AX802" s="27"/>
      <c r="AY802" s="27"/>
      <c r="AZ802" s="27"/>
      <c r="BA802" s="27"/>
      <c r="BB802" s="27"/>
      <c r="BC802" s="27"/>
      <c r="BD802" s="27">
        <f t="shared" si="563"/>
        <v>0</v>
      </c>
      <c r="BE802" s="27">
        <f t="shared" si="563"/>
        <v>0</v>
      </c>
      <c r="BF802" s="27">
        <f t="shared" si="563"/>
        <v>0</v>
      </c>
      <c r="BG802" s="27">
        <f t="shared" si="563"/>
        <v>0</v>
      </c>
      <c r="BH802" s="27">
        <f t="shared" si="563"/>
        <v>0</v>
      </c>
      <c r="BI802" s="27">
        <f t="shared" si="563"/>
        <v>0</v>
      </c>
      <c r="BJ802" s="27">
        <f t="shared" si="563"/>
        <v>0</v>
      </c>
      <c r="BK802" s="27">
        <f t="shared" si="563"/>
        <v>0</v>
      </c>
      <c r="BL802" s="27">
        <f t="shared" si="563"/>
        <v>0</v>
      </c>
      <c r="BM802" s="27">
        <f t="shared" si="563"/>
        <v>0</v>
      </c>
    </row>
    <row r="803" spans="2:65" x14ac:dyDescent="0.25">
      <c r="B803" t="str">
        <f>+B796</f>
        <v>ALTRE IMM.NI IMMATERIALI</v>
      </c>
      <c r="C803" s="58"/>
      <c r="F803" s="27"/>
      <c r="G803" s="27"/>
      <c r="H803" s="27"/>
      <c r="I803" s="27"/>
      <c r="J803" s="27"/>
      <c r="K803" s="27"/>
      <c r="L803" s="27"/>
      <c r="M803" s="27"/>
      <c r="N803" s="27"/>
      <c r="O803" s="27"/>
      <c r="P803" s="27"/>
      <c r="Q803" s="27"/>
      <c r="R803" s="27"/>
      <c r="S803" s="27"/>
      <c r="T803" s="27"/>
      <c r="U803" s="27"/>
      <c r="V803" s="27"/>
      <c r="W803" s="27"/>
      <c r="X803" s="27"/>
      <c r="Y803" s="27"/>
      <c r="Z803" s="27"/>
      <c r="AA803" s="27"/>
      <c r="AB803" s="27"/>
      <c r="AC803" s="27"/>
      <c r="AD803" s="27"/>
      <c r="AE803" s="27"/>
      <c r="AF803" s="27"/>
      <c r="AG803" s="27"/>
      <c r="AH803" s="27"/>
      <c r="AI803" s="27"/>
      <c r="AJ803" s="27"/>
      <c r="AK803" s="27"/>
      <c r="AL803" s="27"/>
      <c r="AM803" s="27"/>
      <c r="AN803" s="27"/>
      <c r="AO803" s="27"/>
      <c r="AP803" s="27"/>
      <c r="AQ803" s="27"/>
      <c r="AR803" s="27"/>
      <c r="AS803" s="27"/>
      <c r="AT803" s="27"/>
      <c r="AU803" s="27"/>
      <c r="AV803" s="27"/>
      <c r="AW803" s="27"/>
      <c r="AX803" s="27"/>
      <c r="AY803" s="27"/>
      <c r="AZ803" s="27"/>
      <c r="BA803" s="27"/>
      <c r="BB803" s="27"/>
      <c r="BC803" s="27"/>
      <c r="BD803" s="27">
        <f t="shared" si="563"/>
        <v>0</v>
      </c>
      <c r="BE803" s="27">
        <f t="shared" si="563"/>
        <v>0</v>
      </c>
      <c r="BF803" s="27">
        <f t="shared" si="563"/>
        <v>0</v>
      </c>
      <c r="BG803" s="27">
        <f t="shared" si="563"/>
        <v>0</v>
      </c>
      <c r="BH803" s="27">
        <f t="shared" si="563"/>
        <v>0</v>
      </c>
      <c r="BI803" s="27">
        <f t="shared" si="563"/>
        <v>0</v>
      </c>
      <c r="BJ803" s="27">
        <f t="shared" si="563"/>
        <v>0</v>
      </c>
      <c r="BK803" s="27">
        <f t="shared" si="563"/>
        <v>0</v>
      </c>
      <c r="BL803" s="27">
        <f t="shared" si="563"/>
        <v>0</v>
      </c>
      <c r="BM803" s="27">
        <f t="shared" si="563"/>
        <v>0</v>
      </c>
    </row>
    <row r="805" spans="2:65" ht="30" x14ac:dyDescent="0.25">
      <c r="C805" s="57" t="s">
        <v>159</v>
      </c>
      <c r="F805" s="57" t="s">
        <v>160</v>
      </c>
      <c r="G805" s="57" t="s">
        <v>160</v>
      </c>
      <c r="H805" s="57" t="s">
        <v>160</v>
      </c>
      <c r="I805" s="57" t="s">
        <v>160</v>
      </c>
      <c r="J805" s="57" t="s">
        <v>160</v>
      </c>
      <c r="K805" s="57" t="s">
        <v>160</v>
      </c>
      <c r="L805" s="57" t="s">
        <v>160</v>
      </c>
      <c r="M805" s="57" t="s">
        <v>160</v>
      </c>
      <c r="N805" s="57" t="s">
        <v>160</v>
      </c>
      <c r="O805" s="57" t="s">
        <v>160</v>
      </c>
      <c r="P805" s="57" t="s">
        <v>160</v>
      </c>
      <c r="Q805" s="57" t="s">
        <v>160</v>
      </c>
      <c r="R805" s="57" t="s">
        <v>160</v>
      </c>
      <c r="S805" s="57" t="s">
        <v>160</v>
      </c>
      <c r="T805" s="57" t="s">
        <v>160</v>
      </c>
      <c r="U805" s="57" t="s">
        <v>160</v>
      </c>
      <c r="V805" s="57" t="s">
        <v>160</v>
      </c>
      <c r="W805" s="57" t="s">
        <v>160</v>
      </c>
      <c r="X805" s="57" t="s">
        <v>160</v>
      </c>
      <c r="Y805" s="57" t="s">
        <v>160</v>
      </c>
      <c r="Z805" s="57" t="s">
        <v>160</v>
      </c>
      <c r="AA805" s="57" t="s">
        <v>160</v>
      </c>
      <c r="AB805" s="57" t="s">
        <v>160</v>
      </c>
      <c r="AC805" s="57" t="s">
        <v>160</v>
      </c>
      <c r="AD805" s="57" t="s">
        <v>160</v>
      </c>
      <c r="AE805" s="57" t="s">
        <v>160</v>
      </c>
      <c r="AF805" s="57" t="s">
        <v>160</v>
      </c>
      <c r="AG805" s="57" t="s">
        <v>160</v>
      </c>
      <c r="AH805" s="57" t="s">
        <v>160</v>
      </c>
      <c r="AI805" s="57" t="s">
        <v>160</v>
      </c>
      <c r="AJ805" s="57" t="s">
        <v>160</v>
      </c>
      <c r="AK805" s="57" t="s">
        <v>160</v>
      </c>
      <c r="AL805" s="57" t="s">
        <v>160</v>
      </c>
      <c r="AM805" s="57" t="s">
        <v>160</v>
      </c>
      <c r="AN805" s="57" t="s">
        <v>160</v>
      </c>
      <c r="AO805" s="57" t="s">
        <v>160</v>
      </c>
      <c r="AP805" s="57" t="s">
        <v>160</v>
      </c>
      <c r="AQ805" s="57" t="s">
        <v>160</v>
      </c>
      <c r="AR805" s="57" t="s">
        <v>160</v>
      </c>
      <c r="AS805" s="57" t="s">
        <v>160</v>
      </c>
      <c r="AT805" s="57" t="s">
        <v>160</v>
      </c>
      <c r="AU805" s="57" t="s">
        <v>160</v>
      </c>
      <c r="AV805" s="57" t="s">
        <v>160</v>
      </c>
      <c r="AW805" s="57" t="s">
        <v>160</v>
      </c>
      <c r="AX805" s="57" t="s">
        <v>160</v>
      </c>
      <c r="AY805" s="57" t="s">
        <v>160</v>
      </c>
      <c r="AZ805" s="57" t="s">
        <v>160</v>
      </c>
      <c r="BA805" s="57" t="s">
        <v>160</v>
      </c>
      <c r="BB805" s="57" t="s">
        <v>160</v>
      </c>
      <c r="BC805" s="57" t="s">
        <v>160</v>
      </c>
      <c r="BD805" s="57" t="s">
        <v>160</v>
      </c>
      <c r="BE805" s="57" t="s">
        <v>160</v>
      </c>
      <c r="BF805" s="57" t="s">
        <v>160</v>
      </c>
      <c r="BG805" s="57" t="s">
        <v>160</v>
      </c>
      <c r="BH805" s="57" t="s">
        <v>160</v>
      </c>
      <c r="BI805" s="57" t="s">
        <v>160</v>
      </c>
      <c r="BJ805" s="57" t="s">
        <v>160</v>
      </c>
      <c r="BK805" s="57" t="s">
        <v>160</v>
      </c>
      <c r="BL805" s="57" t="s">
        <v>160</v>
      </c>
      <c r="BM805" s="57" t="s">
        <v>160</v>
      </c>
    </row>
    <row r="806" spans="2:65" x14ac:dyDescent="0.25">
      <c r="B806" t="str">
        <f>+B791</f>
        <v>FABBRICATI</v>
      </c>
      <c r="C806" s="58">
        <f>+C791</f>
        <v>0.25</v>
      </c>
      <c r="F806" s="27"/>
      <c r="G806" s="27"/>
      <c r="H806" s="27"/>
      <c r="I806" s="27"/>
      <c r="J806" s="27"/>
      <c r="K806" s="27"/>
      <c r="L806" s="27"/>
      <c r="M806" s="27"/>
      <c r="N806" s="27"/>
      <c r="O806" s="27"/>
      <c r="P806" s="27"/>
      <c r="Q806" s="27"/>
      <c r="R806" s="27"/>
      <c r="S806" s="27"/>
      <c r="T806" s="27"/>
      <c r="U806" s="27"/>
      <c r="V806" s="27"/>
      <c r="W806" s="27"/>
      <c r="X806" s="27"/>
      <c r="Y806" s="27"/>
      <c r="Z806" s="27"/>
      <c r="AA806" s="27"/>
      <c r="AB806" s="27"/>
      <c r="AC806" s="27"/>
      <c r="AD806" s="27"/>
      <c r="AE806" s="27"/>
      <c r="AF806" s="27"/>
      <c r="AG806" s="27"/>
      <c r="AH806" s="27"/>
      <c r="AI806" s="27"/>
      <c r="AJ806" s="27"/>
      <c r="AK806" s="27"/>
      <c r="AL806" s="27"/>
      <c r="AM806" s="27"/>
      <c r="AN806" s="27"/>
      <c r="AO806" s="27"/>
      <c r="AP806" s="27"/>
      <c r="AQ806" s="27"/>
      <c r="AR806" s="27"/>
      <c r="AS806" s="27"/>
      <c r="AT806" s="27"/>
      <c r="AU806" s="27"/>
      <c r="AV806" s="27"/>
      <c r="AW806" s="27"/>
      <c r="AX806" s="27"/>
      <c r="AY806" s="27"/>
      <c r="AZ806" s="27"/>
      <c r="BA806" s="27"/>
      <c r="BB806" s="27"/>
      <c r="BC806" s="27"/>
      <c r="BD806" s="27"/>
      <c r="BE806" s="27">
        <f>+IF(BD813=$BE$5,0,1)*(SUM($BE$5)*$C806)/12</f>
        <v>0</v>
      </c>
      <c r="BF806" s="27">
        <f t="shared" ref="BF806:BM806" si="565">+IF(BE813=$BE$5,0,1)*(SUM($BE$5)*$C806)/12</f>
        <v>0</v>
      </c>
      <c r="BG806" s="27">
        <f t="shared" si="565"/>
        <v>0</v>
      </c>
      <c r="BH806" s="27">
        <f t="shared" si="565"/>
        <v>0</v>
      </c>
      <c r="BI806" s="27">
        <f t="shared" si="565"/>
        <v>0</v>
      </c>
      <c r="BJ806" s="27">
        <f t="shared" si="565"/>
        <v>0</v>
      </c>
      <c r="BK806" s="27">
        <f t="shared" si="565"/>
        <v>0</v>
      </c>
      <c r="BL806" s="27">
        <f t="shared" si="565"/>
        <v>0</v>
      </c>
      <c r="BM806" s="27">
        <f t="shared" si="565"/>
        <v>0</v>
      </c>
    </row>
    <row r="807" spans="2:65" x14ac:dyDescent="0.25">
      <c r="B807" t="str">
        <f t="shared" ref="B807:C811" si="566">+B792</f>
        <v>IMPIANTI E MACCHINARI</v>
      </c>
      <c r="C807" s="58">
        <f t="shared" si="566"/>
        <v>0.1</v>
      </c>
      <c r="F807" s="27"/>
      <c r="G807" s="27"/>
      <c r="H807" s="27"/>
      <c r="I807" s="27"/>
      <c r="J807" s="27"/>
      <c r="K807" s="27"/>
      <c r="L807" s="27"/>
      <c r="M807" s="27"/>
      <c r="N807" s="27"/>
      <c r="O807" s="27"/>
      <c r="P807" s="27"/>
      <c r="Q807" s="27"/>
      <c r="R807" s="27"/>
      <c r="S807" s="27"/>
      <c r="T807" s="27"/>
      <c r="U807" s="27"/>
      <c r="V807" s="27"/>
      <c r="W807" s="27"/>
      <c r="X807" s="27"/>
      <c r="Y807" s="27"/>
      <c r="Z807" s="27"/>
      <c r="AA807" s="27"/>
      <c r="AB807" s="27"/>
      <c r="AC807" s="27"/>
      <c r="AD807" s="27"/>
      <c r="AE807" s="27"/>
      <c r="AF807" s="27"/>
      <c r="AG807" s="27"/>
      <c r="AH807" s="27"/>
      <c r="AI807" s="27"/>
      <c r="AJ807" s="27"/>
      <c r="AK807" s="27"/>
      <c r="AL807" s="27"/>
      <c r="AM807" s="27"/>
      <c r="AN807" s="27"/>
      <c r="AO807" s="27"/>
      <c r="AP807" s="27"/>
      <c r="AQ807" s="27"/>
      <c r="AR807" s="27"/>
      <c r="AS807" s="27"/>
      <c r="AT807" s="27"/>
      <c r="AU807" s="27"/>
      <c r="AV807" s="27"/>
      <c r="AW807" s="27"/>
      <c r="AX807" s="27"/>
      <c r="AY807" s="27"/>
      <c r="AZ807" s="27"/>
      <c r="BA807" s="27"/>
      <c r="BB807" s="27"/>
      <c r="BC807" s="27"/>
      <c r="BD807" s="27"/>
      <c r="BE807" s="27">
        <f>+IF(BD814=$BE$6,0,1)*(SUM($BE$6)*$C807)/12</f>
        <v>0</v>
      </c>
      <c r="BF807" s="27">
        <f t="shared" ref="BF807:BM807" si="567">+IF(BE814=$BE$6,0,1)*(SUM($BE$6)*$C807)/12</f>
        <v>0</v>
      </c>
      <c r="BG807" s="27">
        <f t="shared" si="567"/>
        <v>0</v>
      </c>
      <c r="BH807" s="27">
        <f t="shared" si="567"/>
        <v>0</v>
      </c>
      <c r="BI807" s="27">
        <f t="shared" si="567"/>
        <v>0</v>
      </c>
      <c r="BJ807" s="27">
        <f t="shared" si="567"/>
        <v>0</v>
      </c>
      <c r="BK807" s="27">
        <f t="shared" si="567"/>
        <v>0</v>
      </c>
      <c r="BL807" s="27">
        <f t="shared" si="567"/>
        <v>0</v>
      </c>
      <c r="BM807" s="27">
        <f t="shared" si="567"/>
        <v>0</v>
      </c>
    </row>
    <row r="808" spans="2:65" x14ac:dyDescent="0.25">
      <c r="B808" t="str">
        <f t="shared" si="566"/>
        <v>ATTREZZATURE IND.LI E COMM.LI</v>
      </c>
      <c r="C808" s="58">
        <f t="shared" si="566"/>
        <v>0.2</v>
      </c>
      <c r="F808" s="27"/>
      <c r="G808" s="27"/>
      <c r="H808" s="27"/>
      <c r="I808" s="27"/>
      <c r="J808" s="27"/>
      <c r="K808" s="27"/>
      <c r="L808" s="27"/>
      <c r="M808" s="27"/>
      <c r="N808" s="27"/>
      <c r="O808" s="27"/>
      <c r="P808" s="27"/>
      <c r="Q808" s="27"/>
      <c r="R808" s="27"/>
      <c r="S808" s="27"/>
      <c r="T808" s="27"/>
      <c r="U808" s="27"/>
      <c r="V808" s="27"/>
      <c r="W808" s="27"/>
      <c r="X808" s="27"/>
      <c r="Y808" s="27"/>
      <c r="Z808" s="27"/>
      <c r="AA808" s="27"/>
      <c r="AB808" s="27"/>
      <c r="AC808" s="27"/>
      <c r="AD808" s="27"/>
      <c r="AE808" s="27"/>
      <c r="AF808" s="27"/>
      <c r="AG808" s="27"/>
      <c r="AH808" s="27"/>
      <c r="AI808" s="27"/>
      <c r="AJ808" s="27"/>
      <c r="AK808" s="27"/>
      <c r="AL808" s="27"/>
      <c r="AM808" s="27"/>
      <c r="AN808" s="27"/>
      <c r="AO808" s="27"/>
      <c r="AP808" s="27"/>
      <c r="AQ808" s="27"/>
      <c r="AR808" s="27"/>
      <c r="AS808" s="27"/>
      <c r="AT808" s="27"/>
      <c r="AU808" s="27"/>
      <c r="AV808" s="27"/>
      <c r="AW808" s="27"/>
      <c r="AX808" s="27"/>
      <c r="AY808" s="27"/>
      <c r="AZ808" s="27"/>
      <c r="BA808" s="27"/>
      <c r="BB808" s="27"/>
      <c r="BC808" s="27"/>
      <c r="BD808" s="27"/>
      <c r="BE808" s="27">
        <f>+IF(BD815=$BE$7,0,1)*(SUM($BE$7)*$C808)/12</f>
        <v>0</v>
      </c>
      <c r="BF808" s="27">
        <f t="shared" ref="BF808:BM808" si="568">+IF(BE815=$BE$7,0,1)*(SUM($BE$7)*$C808)/12</f>
        <v>0</v>
      </c>
      <c r="BG808" s="27">
        <f t="shared" si="568"/>
        <v>0</v>
      </c>
      <c r="BH808" s="27">
        <f t="shared" si="568"/>
        <v>0</v>
      </c>
      <c r="BI808" s="27">
        <f t="shared" si="568"/>
        <v>0</v>
      </c>
      <c r="BJ808" s="27">
        <f t="shared" si="568"/>
        <v>0</v>
      </c>
      <c r="BK808" s="27">
        <f t="shared" si="568"/>
        <v>0</v>
      </c>
      <c r="BL808" s="27">
        <f t="shared" si="568"/>
        <v>0</v>
      </c>
      <c r="BM808" s="27">
        <f t="shared" si="568"/>
        <v>0</v>
      </c>
    </row>
    <row r="809" spans="2:65" x14ac:dyDescent="0.25">
      <c r="B809" t="str">
        <f t="shared" si="566"/>
        <v>COSTI D'IMPIANTO E AMPLIAMENTO</v>
      </c>
      <c r="C809" s="58">
        <f t="shared" si="566"/>
        <v>0.5</v>
      </c>
      <c r="F809" s="27"/>
      <c r="G809" s="27"/>
      <c r="H809" s="27"/>
      <c r="I809" s="27"/>
      <c r="J809" s="27"/>
      <c r="K809" s="27"/>
      <c r="L809" s="27"/>
      <c r="M809" s="27"/>
      <c r="N809" s="27"/>
      <c r="O809" s="27"/>
      <c r="P809" s="27"/>
      <c r="Q809" s="27"/>
      <c r="R809" s="27"/>
      <c r="S809" s="27"/>
      <c r="T809" s="27"/>
      <c r="U809" s="27"/>
      <c r="V809" s="27"/>
      <c r="W809" s="27"/>
      <c r="X809" s="27"/>
      <c r="Y809" s="27"/>
      <c r="Z809" s="27"/>
      <c r="AA809" s="27"/>
      <c r="AB809" s="27"/>
      <c r="AC809" s="27"/>
      <c r="AD809" s="27"/>
      <c r="AE809" s="27"/>
      <c r="AF809" s="27"/>
      <c r="AG809" s="27"/>
      <c r="AH809" s="27"/>
      <c r="AI809" s="27"/>
      <c r="AJ809" s="27"/>
      <c r="AK809" s="27"/>
      <c r="AL809" s="27"/>
      <c r="AM809" s="27"/>
      <c r="AN809" s="27"/>
      <c r="AO809" s="27"/>
      <c r="AP809" s="27"/>
      <c r="AQ809" s="27"/>
      <c r="AR809" s="27"/>
      <c r="AS809" s="27"/>
      <c r="AT809" s="27"/>
      <c r="AU809" s="27"/>
      <c r="AV809" s="27"/>
      <c r="AW809" s="27"/>
      <c r="AX809" s="27"/>
      <c r="AY809" s="27"/>
      <c r="AZ809" s="27"/>
      <c r="BA809" s="27"/>
      <c r="BB809" s="27"/>
      <c r="BC809" s="27"/>
      <c r="BD809" s="27"/>
      <c r="BE809" s="27">
        <f>+IF(BD816=$BE$8,0,1)*(SUM($BE$8)*$C809)/12</f>
        <v>0</v>
      </c>
      <c r="BF809" s="27">
        <f t="shared" ref="BF809:BM809" si="569">+IF(BE816=$BE$8,0,1)*(SUM($BE$8)*$C809)/12</f>
        <v>0</v>
      </c>
      <c r="BG809" s="27">
        <f t="shared" si="569"/>
        <v>0</v>
      </c>
      <c r="BH809" s="27">
        <f t="shared" si="569"/>
        <v>0</v>
      </c>
      <c r="BI809" s="27">
        <f t="shared" si="569"/>
        <v>0</v>
      </c>
      <c r="BJ809" s="27">
        <f t="shared" si="569"/>
        <v>0</v>
      </c>
      <c r="BK809" s="27">
        <f t="shared" si="569"/>
        <v>0</v>
      </c>
      <c r="BL809" s="27">
        <f t="shared" si="569"/>
        <v>0</v>
      </c>
      <c r="BM809" s="27">
        <f t="shared" si="569"/>
        <v>0</v>
      </c>
    </row>
    <row r="810" spans="2:65" x14ac:dyDescent="0.25">
      <c r="B810" t="str">
        <f t="shared" si="566"/>
        <v>FEE D'INGRESSO</v>
      </c>
      <c r="C810" s="58">
        <f t="shared" si="566"/>
        <v>0.2</v>
      </c>
      <c r="F810" s="27"/>
      <c r="G810" s="27"/>
      <c r="H810" s="27"/>
      <c r="I810" s="27"/>
      <c r="J810" s="27"/>
      <c r="K810" s="27"/>
      <c r="L810" s="27"/>
      <c r="M810" s="27"/>
      <c r="N810" s="27"/>
      <c r="O810" s="27"/>
      <c r="P810" s="27"/>
      <c r="Q810" s="27"/>
      <c r="R810" s="27"/>
      <c r="S810" s="27"/>
      <c r="T810" s="27"/>
      <c r="U810" s="27"/>
      <c r="V810" s="27"/>
      <c r="W810" s="27"/>
      <c r="X810" s="27"/>
      <c r="Y810" s="27"/>
      <c r="Z810" s="27"/>
      <c r="AA810" s="27"/>
      <c r="AB810" s="27"/>
      <c r="AC810" s="27"/>
      <c r="AD810" s="27"/>
      <c r="AE810" s="27"/>
      <c r="AF810" s="27"/>
      <c r="AG810" s="27"/>
      <c r="AH810" s="27"/>
      <c r="AI810" s="27"/>
      <c r="AJ810" s="27"/>
      <c r="AK810" s="27"/>
      <c r="AL810" s="27"/>
      <c r="AM810" s="27"/>
      <c r="AN810" s="27"/>
      <c r="AO810" s="27"/>
      <c r="AP810" s="27"/>
      <c r="AQ810" s="27"/>
      <c r="AR810" s="27"/>
      <c r="AS810" s="27"/>
      <c r="AT810" s="27"/>
      <c r="AU810" s="27"/>
      <c r="AV810" s="27"/>
      <c r="AW810" s="27"/>
      <c r="AX810" s="27"/>
      <c r="AY810" s="27"/>
      <c r="AZ810" s="27"/>
      <c r="BA810" s="27"/>
      <c r="BB810" s="27"/>
      <c r="BC810" s="27"/>
      <c r="BD810" s="27"/>
      <c r="BE810" s="27">
        <f>+IF(BD817=$BE$9,0,1)*(SUM($BE$9)*$C810)/12</f>
        <v>0</v>
      </c>
      <c r="BF810" s="27">
        <f t="shared" ref="BF810:BM810" si="570">+IF(BE817=$BE$9,0,1)*(SUM($BE$9)*$C810)/12</f>
        <v>0</v>
      </c>
      <c r="BG810" s="27">
        <f t="shared" si="570"/>
        <v>0</v>
      </c>
      <c r="BH810" s="27">
        <f t="shared" si="570"/>
        <v>0</v>
      </c>
      <c r="BI810" s="27">
        <f t="shared" si="570"/>
        <v>0</v>
      </c>
      <c r="BJ810" s="27">
        <f t="shared" si="570"/>
        <v>0</v>
      </c>
      <c r="BK810" s="27">
        <f t="shared" si="570"/>
        <v>0</v>
      </c>
      <c r="BL810" s="27">
        <f t="shared" si="570"/>
        <v>0</v>
      </c>
      <c r="BM810" s="27">
        <f t="shared" si="570"/>
        <v>0</v>
      </c>
    </row>
    <row r="811" spans="2:65" x14ac:dyDescent="0.25">
      <c r="B811" t="str">
        <f t="shared" si="566"/>
        <v>ALTRE IMM.NI IMMATERIALI</v>
      </c>
      <c r="C811" s="58">
        <f t="shared" si="566"/>
        <v>0.25</v>
      </c>
      <c r="F811" s="27"/>
      <c r="G811" s="27"/>
      <c r="H811" s="27"/>
      <c r="I811" s="27"/>
      <c r="J811" s="27"/>
      <c r="K811" s="27"/>
      <c r="L811" s="27"/>
      <c r="M811" s="27"/>
      <c r="N811" s="27"/>
      <c r="O811" s="27"/>
      <c r="P811" s="27"/>
      <c r="Q811" s="27"/>
      <c r="R811" s="27"/>
      <c r="S811" s="27"/>
      <c r="T811" s="27"/>
      <c r="U811" s="27"/>
      <c r="V811" s="27"/>
      <c r="W811" s="27"/>
      <c r="X811" s="27"/>
      <c r="Y811" s="27"/>
      <c r="Z811" s="27"/>
      <c r="AA811" s="27"/>
      <c r="AB811" s="27"/>
      <c r="AC811" s="27"/>
      <c r="AD811" s="27"/>
      <c r="AE811" s="27"/>
      <c r="AF811" s="27"/>
      <c r="AG811" s="27"/>
      <c r="AH811" s="27"/>
      <c r="AI811" s="27"/>
      <c r="AJ811" s="27"/>
      <c r="AK811" s="27"/>
      <c r="AL811" s="27"/>
      <c r="AM811" s="27"/>
      <c r="AN811" s="27"/>
      <c r="AO811" s="27"/>
      <c r="AP811" s="27"/>
      <c r="AQ811" s="27"/>
      <c r="AR811" s="27"/>
      <c r="AS811" s="27"/>
      <c r="AT811" s="27"/>
      <c r="AU811" s="27"/>
      <c r="AV811" s="27"/>
      <c r="AW811" s="27"/>
      <c r="AX811" s="27"/>
      <c r="AY811" s="27"/>
      <c r="AZ811" s="27"/>
      <c r="BA811" s="27"/>
      <c r="BB811" s="27"/>
      <c r="BC811" s="27"/>
      <c r="BD811" s="27"/>
      <c r="BE811" s="27">
        <f>+IF(BD818=$BE$10,0,1)*(SUM($BE$10)*$C811)/12</f>
        <v>0</v>
      </c>
      <c r="BF811" s="27">
        <f t="shared" ref="BF811:BM811" si="571">+IF(BE818=$BE$10,0,1)*(SUM($BE$10)*$C811)/12</f>
        <v>0</v>
      </c>
      <c r="BG811" s="27">
        <f t="shared" si="571"/>
        <v>0</v>
      </c>
      <c r="BH811" s="27">
        <f t="shared" si="571"/>
        <v>0</v>
      </c>
      <c r="BI811" s="27">
        <f t="shared" si="571"/>
        <v>0</v>
      </c>
      <c r="BJ811" s="27">
        <f t="shared" si="571"/>
        <v>0</v>
      </c>
      <c r="BK811" s="27">
        <f t="shared" si="571"/>
        <v>0</v>
      </c>
      <c r="BL811" s="27">
        <f t="shared" si="571"/>
        <v>0</v>
      </c>
      <c r="BM811" s="27">
        <f t="shared" si="571"/>
        <v>0</v>
      </c>
    </row>
    <row r="812" spans="2:65" ht="30" x14ac:dyDescent="0.25">
      <c r="C812" s="57"/>
      <c r="F812" s="57" t="s">
        <v>161</v>
      </c>
      <c r="G812" s="57" t="s">
        <v>161</v>
      </c>
      <c r="H812" s="57" t="s">
        <v>161</v>
      </c>
      <c r="I812" s="57" t="s">
        <v>161</v>
      </c>
      <c r="J812" s="57" t="s">
        <v>161</v>
      </c>
      <c r="K812" s="57" t="s">
        <v>161</v>
      </c>
      <c r="L812" s="57" t="s">
        <v>161</v>
      </c>
      <c r="M812" s="57" t="s">
        <v>161</v>
      </c>
      <c r="N812" s="57" t="s">
        <v>161</v>
      </c>
      <c r="O812" s="57" t="s">
        <v>161</v>
      </c>
      <c r="P812" s="57" t="s">
        <v>161</v>
      </c>
      <c r="Q812" s="57" t="s">
        <v>161</v>
      </c>
      <c r="R812" s="57" t="s">
        <v>161</v>
      </c>
      <c r="S812" s="57" t="s">
        <v>161</v>
      </c>
      <c r="T812" s="57" t="s">
        <v>161</v>
      </c>
      <c r="U812" s="57" t="s">
        <v>161</v>
      </c>
      <c r="V812" s="57" t="s">
        <v>161</v>
      </c>
      <c r="W812" s="57" t="s">
        <v>161</v>
      </c>
      <c r="X812" s="57" t="s">
        <v>161</v>
      </c>
      <c r="Y812" s="57" t="s">
        <v>161</v>
      </c>
      <c r="Z812" s="57" t="s">
        <v>161</v>
      </c>
      <c r="AA812" s="57" t="s">
        <v>161</v>
      </c>
      <c r="AB812" s="57" t="s">
        <v>161</v>
      </c>
      <c r="AC812" s="57" t="s">
        <v>161</v>
      </c>
      <c r="AD812" s="57" t="s">
        <v>161</v>
      </c>
      <c r="AE812" s="57" t="s">
        <v>161</v>
      </c>
      <c r="AF812" s="57" t="s">
        <v>161</v>
      </c>
      <c r="AG812" s="57" t="s">
        <v>161</v>
      </c>
      <c r="AH812" s="57" t="s">
        <v>161</v>
      </c>
      <c r="AI812" s="57" t="s">
        <v>161</v>
      </c>
      <c r="AJ812" s="57" t="s">
        <v>161</v>
      </c>
      <c r="AK812" s="57" t="s">
        <v>161</v>
      </c>
      <c r="AL812" s="57" t="s">
        <v>161</v>
      </c>
      <c r="AM812" s="57" t="s">
        <v>161</v>
      </c>
      <c r="AN812" s="57" t="s">
        <v>161</v>
      </c>
      <c r="AO812" s="57" t="s">
        <v>161</v>
      </c>
      <c r="AP812" s="57" t="s">
        <v>161</v>
      </c>
      <c r="AQ812" s="57" t="s">
        <v>161</v>
      </c>
      <c r="AR812" s="57" t="s">
        <v>161</v>
      </c>
      <c r="AS812" s="57" t="s">
        <v>161</v>
      </c>
      <c r="AT812" s="57" t="s">
        <v>161</v>
      </c>
      <c r="AU812" s="57" t="s">
        <v>161</v>
      </c>
      <c r="AV812" s="57" t="s">
        <v>161</v>
      </c>
      <c r="AW812" s="57" t="s">
        <v>161</v>
      </c>
      <c r="AX812" s="57" t="s">
        <v>161</v>
      </c>
      <c r="AY812" s="57" t="s">
        <v>161</v>
      </c>
      <c r="AZ812" s="57" t="s">
        <v>161</v>
      </c>
      <c r="BA812" s="57" t="s">
        <v>161</v>
      </c>
      <c r="BB812" s="57" t="s">
        <v>161</v>
      </c>
      <c r="BC812" s="57" t="s">
        <v>161</v>
      </c>
      <c r="BD812" s="57" t="s">
        <v>161</v>
      </c>
      <c r="BE812" s="57" t="s">
        <v>161</v>
      </c>
      <c r="BF812" s="57" t="s">
        <v>161</v>
      </c>
      <c r="BG812" s="57" t="s">
        <v>161</v>
      </c>
      <c r="BH812" s="57" t="s">
        <v>161</v>
      </c>
      <c r="BI812" s="57" t="s">
        <v>161</v>
      </c>
      <c r="BJ812" s="57" t="s">
        <v>161</v>
      </c>
      <c r="BK812" s="57" t="s">
        <v>161</v>
      </c>
      <c r="BL812" s="57" t="s">
        <v>161</v>
      </c>
      <c r="BM812" s="57" t="s">
        <v>161</v>
      </c>
    </row>
    <row r="813" spans="2:65" x14ac:dyDescent="0.25">
      <c r="B813" t="str">
        <f>+B806</f>
        <v>FABBRICATI</v>
      </c>
      <c r="C813" s="58"/>
      <c r="F813" s="27"/>
      <c r="G813" s="27"/>
      <c r="H813" s="27"/>
      <c r="I813" s="27"/>
      <c r="J813" s="27"/>
      <c r="K813" s="27"/>
      <c r="L813" s="27"/>
      <c r="M813" s="27"/>
      <c r="N813" s="27"/>
      <c r="O813" s="27"/>
      <c r="P813" s="27"/>
      <c r="Q813" s="27"/>
      <c r="R813" s="27"/>
      <c r="S813" s="27"/>
      <c r="T813" s="27"/>
      <c r="U813" s="27"/>
      <c r="V813" s="27"/>
      <c r="W813" s="27"/>
      <c r="X813" s="27"/>
      <c r="Y813" s="27"/>
      <c r="Z813" s="27"/>
      <c r="AA813" s="27"/>
      <c r="AB813" s="27"/>
      <c r="AC813" s="27"/>
      <c r="AD813" s="27"/>
      <c r="AE813" s="27"/>
      <c r="AF813" s="27"/>
      <c r="AG813" s="27"/>
      <c r="AH813" s="27"/>
      <c r="AI813" s="27"/>
      <c r="AJ813" s="27"/>
      <c r="AK813" s="27"/>
      <c r="AL813" s="27"/>
      <c r="AM813" s="27"/>
      <c r="AN813" s="27"/>
      <c r="AO813" s="27"/>
      <c r="AP813" s="27"/>
      <c r="AQ813" s="27"/>
      <c r="AR813" s="27"/>
      <c r="AS813" s="27"/>
      <c r="AT813" s="27"/>
      <c r="AU813" s="27"/>
      <c r="AV813" s="27"/>
      <c r="AW813" s="27"/>
      <c r="AX813" s="27"/>
      <c r="AY813" s="27"/>
      <c r="AZ813" s="27"/>
      <c r="BA813" s="27"/>
      <c r="BB813" s="27"/>
      <c r="BC813" s="27"/>
      <c r="BD813" s="27"/>
      <c r="BE813" s="27">
        <f t="shared" ref="BE813:BM818" si="572">+BD813+BE806</f>
        <v>0</v>
      </c>
      <c r="BF813" s="27">
        <f t="shared" si="572"/>
        <v>0</v>
      </c>
      <c r="BG813" s="27">
        <f t="shared" si="572"/>
        <v>0</v>
      </c>
      <c r="BH813" s="27">
        <f t="shared" si="572"/>
        <v>0</v>
      </c>
      <c r="BI813" s="27">
        <f t="shared" si="572"/>
        <v>0</v>
      </c>
      <c r="BJ813" s="27">
        <f t="shared" si="572"/>
        <v>0</v>
      </c>
      <c r="BK813" s="27">
        <f t="shared" si="572"/>
        <v>0</v>
      </c>
      <c r="BL813" s="27">
        <f t="shared" si="572"/>
        <v>0</v>
      </c>
      <c r="BM813" s="27">
        <f t="shared" si="572"/>
        <v>0</v>
      </c>
    </row>
    <row r="814" spans="2:65" x14ac:dyDescent="0.25">
      <c r="B814" t="str">
        <f t="shared" ref="B814:B817" si="573">+B807</f>
        <v>IMPIANTI E MACCHINARI</v>
      </c>
      <c r="C814" s="58"/>
      <c r="F814" s="27"/>
      <c r="G814" s="27"/>
      <c r="H814" s="27"/>
      <c r="I814" s="27"/>
      <c r="J814" s="27"/>
      <c r="K814" s="27"/>
      <c r="L814" s="27"/>
      <c r="M814" s="27"/>
      <c r="N814" s="27"/>
      <c r="O814" s="27"/>
      <c r="P814" s="27"/>
      <c r="Q814" s="27"/>
      <c r="R814" s="27"/>
      <c r="S814" s="27"/>
      <c r="T814" s="27"/>
      <c r="U814" s="27"/>
      <c r="V814" s="27"/>
      <c r="W814" s="27"/>
      <c r="X814" s="27"/>
      <c r="Y814" s="27"/>
      <c r="Z814" s="27"/>
      <c r="AA814" s="27"/>
      <c r="AB814" s="27"/>
      <c r="AC814" s="27"/>
      <c r="AD814" s="27"/>
      <c r="AE814" s="27"/>
      <c r="AF814" s="27"/>
      <c r="AG814" s="27"/>
      <c r="AH814" s="27"/>
      <c r="AI814" s="27"/>
      <c r="AJ814" s="27"/>
      <c r="AK814" s="27"/>
      <c r="AL814" s="27"/>
      <c r="AM814" s="27"/>
      <c r="AN814" s="27"/>
      <c r="AO814" s="27"/>
      <c r="AP814" s="27"/>
      <c r="AQ814" s="27"/>
      <c r="AR814" s="27"/>
      <c r="AS814" s="27"/>
      <c r="AT814" s="27"/>
      <c r="AU814" s="27"/>
      <c r="AV814" s="27"/>
      <c r="AW814" s="27"/>
      <c r="AX814" s="27"/>
      <c r="AY814" s="27"/>
      <c r="AZ814" s="27"/>
      <c r="BA814" s="27"/>
      <c r="BB814" s="27"/>
      <c r="BC814" s="27"/>
      <c r="BD814" s="27"/>
      <c r="BE814" s="27">
        <f t="shared" si="572"/>
        <v>0</v>
      </c>
      <c r="BF814" s="27">
        <f t="shared" si="572"/>
        <v>0</v>
      </c>
      <c r="BG814" s="27">
        <f t="shared" si="572"/>
        <v>0</v>
      </c>
      <c r="BH814" s="27">
        <f t="shared" si="572"/>
        <v>0</v>
      </c>
      <c r="BI814" s="27">
        <f t="shared" si="572"/>
        <v>0</v>
      </c>
      <c r="BJ814" s="27">
        <f t="shared" si="572"/>
        <v>0</v>
      </c>
      <c r="BK814" s="27">
        <f t="shared" si="572"/>
        <v>0</v>
      </c>
      <c r="BL814" s="27">
        <f t="shared" si="572"/>
        <v>0</v>
      </c>
      <c r="BM814" s="27">
        <f t="shared" si="572"/>
        <v>0</v>
      </c>
    </row>
    <row r="815" spans="2:65" x14ac:dyDescent="0.25">
      <c r="B815" t="str">
        <f t="shared" si="573"/>
        <v>ATTREZZATURE IND.LI E COMM.LI</v>
      </c>
      <c r="C815" s="58"/>
      <c r="F815" s="27"/>
      <c r="G815" s="27"/>
      <c r="H815" s="27"/>
      <c r="I815" s="27"/>
      <c r="J815" s="27"/>
      <c r="K815" s="27"/>
      <c r="L815" s="27"/>
      <c r="M815" s="27"/>
      <c r="N815" s="27"/>
      <c r="O815" s="27"/>
      <c r="P815" s="27"/>
      <c r="Q815" s="27"/>
      <c r="R815" s="27"/>
      <c r="S815" s="27"/>
      <c r="T815" s="27"/>
      <c r="U815" s="27"/>
      <c r="V815" s="27"/>
      <c r="W815" s="27"/>
      <c r="X815" s="27"/>
      <c r="Y815" s="27"/>
      <c r="Z815" s="27"/>
      <c r="AA815" s="27"/>
      <c r="AB815" s="27"/>
      <c r="AC815" s="27"/>
      <c r="AD815" s="27"/>
      <c r="AE815" s="27"/>
      <c r="AF815" s="27"/>
      <c r="AG815" s="27"/>
      <c r="AH815" s="27"/>
      <c r="AI815" s="27"/>
      <c r="AJ815" s="27"/>
      <c r="AK815" s="27"/>
      <c r="AL815" s="27"/>
      <c r="AM815" s="27"/>
      <c r="AN815" s="27"/>
      <c r="AO815" s="27"/>
      <c r="AP815" s="27"/>
      <c r="AQ815" s="27"/>
      <c r="AR815" s="27"/>
      <c r="AS815" s="27"/>
      <c r="AT815" s="27"/>
      <c r="AU815" s="27"/>
      <c r="AV815" s="27"/>
      <c r="AW815" s="27"/>
      <c r="AX815" s="27"/>
      <c r="AY815" s="27"/>
      <c r="AZ815" s="27"/>
      <c r="BA815" s="27"/>
      <c r="BB815" s="27"/>
      <c r="BC815" s="27"/>
      <c r="BD815" s="27"/>
      <c r="BE815" s="27">
        <f t="shared" si="572"/>
        <v>0</v>
      </c>
      <c r="BF815" s="27">
        <f t="shared" si="572"/>
        <v>0</v>
      </c>
      <c r="BG815" s="27">
        <f t="shared" si="572"/>
        <v>0</v>
      </c>
      <c r="BH815" s="27">
        <f t="shared" si="572"/>
        <v>0</v>
      </c>
      <c r="BI815" s="27">
        <f t="shared" si="572"/>
        <v>0</v>
      </c>
      <c r="BJ815" s="27">
        <f t="shared" si="572"/>
        <v>0</v>
      </c>
      <c r="BK815" s="27">
        <f t="shared" si="572"/>
        <v>0</v>
      </c>
      <c r="BL815" s="27">
        <f t="shared" si="572"/>
        <v>0</v>
      </c>
      <c r="BM815" s="27">
        <f t="shared" si="572"/>
        <v>0</v>
      </c>
    </row>
    <row r="816" spans="2:65" x14ac:dyDescent="0.25">
      <c r="B816" t="str">
        <f t="shared" si="573"/>
        <v>COSTI D'IMPIANTO E AMPLIAMENTO</v>
      </c>
      <c r="C816" s="58"/>
      <c r="F816" s="27"/>
      <c r="G816" s="27"/>
      <c r="H816" s="27"/>
      <c r="I816" s="27"/>
      <c r="J816" s="27"/>
      <c r="K816" s="27"/>
      <c r="L816" s="27"/>
      <c r="M816" s="27"/>
      <c r="N816" s="27"/>
      <c r="O816" s="27"/>
      <c r="P816" s="27"/>
      <c r="Q816" s="27"/>
      <c r="R816" s="27"/>
      <c r="S816" s="27"/>
      <c r="T816" s="27"/>
      <c r="U816" s="27"/>
      <c r="V816" s="27"/>
      <c r="W816" s="27"/>
      <c r="X816" s="27"/>
      <c r="Y816" s="27"/>
      <c r="Z816" s="27"/>
      <c r="AA816" s="27"/>
      <c r="AB816" s="27"/>
      <c r="AC816" s="27"/>
      <c r="AD816" s="27"/>
      <c r="AE816" s="27"/>
      <c r="AF816" s="27"/>
      <c r="AG816" s="27"/>
      <c r="AH816" s="27"/>
      <c r="AI816" s="27"/>
      <c r="AJ816" s="27"/>
      <c r="AK816" s="27"/>
      <c r="AL816" s="27"/>
      <c r="AM816" s="27"/>
      <c r="AN816" s="27"/>
      <c r="AO816" s="27"/>
      <c r="AP816" s="27"/>
      <c r="AQ816" s="27"/>
      <c r="AR816" s="27"/>
      <c r="AS816" s="27"/>
      <c r="AT816" s="27"/>
      <c r="AU816" s="27"/>
      <c r="AV816" s="27"/>
      <c r="AW816" s="27"/>
      <c r="AX816" s="27"/>
      <c r="AY816" s="27"/>
      <c r="AZ816" s="27"/>
      <c r="BA816" s="27"/>
      <c r="BB816" s="27"/>
      <c r="BC816" s="27"/>
      <c r="BD816" s="27"/>
      <c r="BE816" s="27">
        <f t="shared" si="572"/>
        <v>0</v>
      </c>
      <c r="BF816" s="27">
        <f t="shared" si="572"/>
        <v>0</v>
      </c>
      <c r="BG816" s="27">
        <f t="shared" si="572"/>
        <v>0</v>
      </c>
      <c r="BH816" s="27">
        <f t="shared" si="572"/>
        <v>0</v>
      </c>
      <c r="BI816" s="27">
        <f t="shared" si="572"/>
        <v>0</v>
      </c>
      <c r="BJ816" s="27">
        <f t="shared" si="572"/>
        <v>0</v>
      </c>
      <c r="BK816" s="27">
        <f t="shared" si="572"/>
        <v>0</v>
      </c>
      <c r="BL816" s="27">
        <f t="shared" si="572"/>
        <v>0</v>
      </c>
      <c r="BM816" s="27">
        <f t="shared" si="572"/>
        <v>0</v>
      </c>
    </row>
    <row r="817" spans="2:65" x14ac:dyDescent="0.25">
      <c r="B817" t="str">
        <f t="shared" si="573"/>
        <v>FEE D'INGRESSO</v>
      </c>
      <c r="C817" s="58"/>
      <c r="F817" s="27"/>
      <c r="G817" s="27"/>
      <c r="H817" s="27"/>
      <c r="I817" s="27"/>
      <c r="J817" s="27"/>
      <c r="K817" s="27"/>
      <c r="L817" s="27"/>
      <c r="M817" s="27"/>
      <c r="N817" s="27"/>
      <c r="O817" s="27"/>
      <c r="P817" s="27"/>
      <c r="Q817" s="27"/>
      <c r="R817" s="27"/>
      <c r="S817" s="27"/>
      <c r="T817" s="27"/>
      <c r="U817" s="27"/>
      <c r="V817" s="27"/>
      <c r="W817" s="27"/>
      <c r="X817" s="27"/>
      <c r="Y817" s="27"/>
      <c r="Z817" s="27"/>
      <c r="AA817" s="27"/>
      <c r="AB817" s="27"/>
      <c r="AC817" s="27"/>
      <c r="AD817" s="27"/>
      <c r="AE817" s="27"/>
      <c r="AF817" s="27"/>
      <c r="AG817" s="27"/>
      <c r="AH817" s="27"/>
      <c r="AI817" s="27"/>
      <c r="AJ817" s="27"/>
      <c r="AK817" s="27"/>
      <c r="AL817" s="27"/>
      <c r="AM817" s="27"/>
      <c r="AN817" s="27"/>
      <c r="AO817" s="27"/>
      <c r="AP817" s="27"/>
      <c r="AQ817" s="27"/>
      <c r="AR817" s="27"/>
      <c r="AS817" s="27"/>
      <c r="AT817" s="27"/>
      <c r="AU817" s="27"/>
      <c r="AV817" s="27"/>
      <c r="AW817" s="27"/>
      <c r="AX817" s="27"/>
      <c r="AY817" s="27"/>
      <c r="AZ817" s="27"/>
      <c r="BA817" s="27"/>
      <c r="BB817" s="27"/>
      <c r="BC817" s="27"/>
      <c r="BD817" s="27"/>
      <c r="BE817" s="27">
        <f t="shared" si="572"/>
        <v>0</v>
      </c>
      <c r="BF817" s="27">
        <f t="shared" si="572"/>
        <v>0</v>
      </c>
      <c r="BG817" s="27">
        <f t="shared" si="572"/>
        <v>0</v>
      </c>
      <c r="BH817" s="27">
        <f t="shared" si="572"/>
        <v>0</v>
      </c>
      <c r="BI817" s="27">
        <f t="shared" si="572"/>
        <v>0</v>
      </c>
      <c r="BJ817" s="27">
        <f t="shared" si="572"/>
        <v>0</v>
      </c>
      <c r="BK817" s="27">
        <f t="shared" si="572"/>
        <v>0</v>
      </c>
      <c r="BL817" s="27">
        <f t="shared" si="572"/>
        <v>0</v>
      </c>
      <c r="BM817" s="27">
        <f t="shared" si="572"/>
        <v>0</v>
      </c>
    </row>
    <row r="818" spans="2:65" x14ac:dyDescent="0.25">
      <c r="B818" t="str">
        <f>+B811</f>
        <v>ALTRE IMM.NI IMMATERIALI</v>
      </c>
      <c r="C818" s="58"/>
      <c r="F818" s="27"/>
      <c r="G818" s="27"/>
      <c r="H818" s="27"/>
      <c r="I818" s="27"/>
      <c r="J818" s="27"/>
      <c r="K818" s="27"/>
      <c r="L818" s="27"/>
      <c r="M818" s="27"/>
      <c r="N818" s="27"/>
      <c r="O818" s="27"/>
      <c r="P818" s="27"/>
      <c r="Q818" s="27"/>
      <c r="R818" s="27"/>
      <c r="S818" s="27"/>
      <c r="T818" s="27"/>
      <c r="U818" s="27"/>
      <c r="V818" s="27"/>
      <c r="W818" s="27"/>
      <c r="X818" s="27"/>
      <c r="Y818" s="27"/>
      <c r="Z818" s="27"/>
      <c r="AA818" s="27"/>
      <c r="AB818" s="27"/>
      <c r="AC818" s="27"/>
      <c r="AD818" s="27"/>
      <c r="AE818" s="27"/>
      <c r="AF818" s="27"/>
      <c r="AG818" s="27"/>
      <c r="AH818" s="27"/>
      <c r="AI818" s="27"/>
      <c r="AJ818" s="27"/>
      <c r="AK818" s="27"/>
      <c r="AL818" s="27"/>
      <c r="AM818" s="27"/>
      <c r="AN818" s="27"/>
      <c r="AO818" s="27"/>
      <c r="AP818" s="27"/>
      <c r="AQ818" s="27"/>
      <c r="AR818" s="27"/>
      <c r="AS818" s="27"/>
      <c r="AT818" s="27"/>
      <c r="AU818" s="27"/>
      <c r="AV818" s="27"/>
      <c r="AW818" s="27"/>
      <c r="AX818" s="27"/>
      <c r="AY818" s="27"/>
      <c r="AZ818" s="27"/>
      <c r="BA818" s="27"/>
      <c r="BB818" s="27"/>
      <c r="BC818" s="27"/>
      <c r="BD818" s="27"/>
      <c r="BE818" s="27">
        <f t="shared" si="572"/>
        <v>0</v>
      </c>
      <c r="BF818" s="27">
        <f t="shared" si="572"/>
        <v>0</v>
      </c>
      <c r="BG818" s="27">
        <f t="shared" si="572"/>
        <v>0</v>
      </c>
      <c r="BH818" s="27">
        <f t="shared" si="572"/>
        <v>0</v>
      </c>
      <c r="BI818" s="27">
        <f t="shared" si="572"/>
        <v>0</v>
      </c>
      <c r="BJ818" s="27">
        <f t="shared" si="572"/>
        <v>0</v>
      </c>
      <c r="BK818" s="27">
        <f t="shared" si="572"/>
        <v>0</v>
      </c>
      <c r="BL818" s="27">
        <f t="shared" si="572"/>
        <v>0</v>
      </c>
      <c r="BM818" s="27">
        <f t="shared" si="572"/>
        <v>0</v>
      </c>
    </row>
    <row r="820" spans="2:65" ht="30" x14ac:dyDescent="0.25">
      <c r="C820" s="57" t="s">
        <v>159</v>
      </c>
      <c r="F820" s="57" t="s">
        <v>160</v>
      </c>
      <c r="G820" s="57" t="s">
        <v>160</v>
      </c>
      <c r="H820" s="57" t="s">
        <v>160</v>
      </c>
      <c r="I820" s="57" t="s">
        <v>160</v>
      </c>
      <c r="J820" s="57" t="s">
        <v>160</v>
      </c>
      <c r="K820" s="57" t="s">
        <v>160</v>
      </c>
      <c r="L820" s="57" t="s">
        <v>160</v>
      </c>
      <c r="M820" s="57" t="s">
        <v>160</v>
      </c>
      <c r="N820" s="57" t="s">
        <v>160</v>
      </c>
      <c r="O820" s="57" t="s">
        <v>160</v>
      </c>
      <c r="P820" s="57" t="s">
        <v>160</v>
      </c>
      <c r="Q820" s="57" t="s">
        <v>160</v>
      </c>
      <c r="R820" s="57" t="s">
        <v>160</v>
      </c>
      <c r="S820" s="57" t="s">
        <v>160</v>
      </c>
      <c r="T820" s="57" t="s">
        <v>160</v>
      </c>
      <c r="U820" s="57" t="s">
        <v>160</v>
      </c>
      <c r="V820" s="57" t="s">
        <v>160</v>
      </c>
      <c r="W820" s="57" t="s">
        <v>160</v>
      </c>
      <c r="X820" s="57" t="s">
        <v>160</v>
      </c>
      <c r="Y820" s="57" t="s">
        <v>160</v>
      </c>
      <c r="Z820" s="57" t="s">
        <v>160</v>
      </c>
      <c r="AA820" s="57" t="s">
        <v>160</v>
      </c>
      <c r="AB820" s="57" t="s">
        <v>160</v>
      </c>
      <c r="AC820" s="57" t="s">
        <v>160</v>
      </c>
      <c r="AD820" s="57" t="s">
        <v>160</v>
      </c>
      <c r="AE820" s="57" t="s">
        <v>160</v>
      </c>
      <c r="AF820" s="57" t="s">
        <v>160</v>
      </c>
      <c r="AG820" s="57" t="s">
        <v>160</v>
      </c>
      <c r="AH820" s="57" t="s">
        <v>160</v>
      </c>
      <c r="AI820" s="57" t="s">
        <v>160</v>
      </c>
      <c r="AJ820" s="57" t="s">
        <v>160</v>
      </c>
      <c r="AK820" s="57" t="s">
        <v>160</v>
      </c>
      <c r="AL820" s="57" t="s">
        <v>160</v>
      </c>
      <c r="AM820" s="57" t="s">
        <v>160</v>
      </c>
      <c r="AN820" s="57" t="s">
        <v>160</v>
      </c>
      <c r="AO820" s="57" t="s">
        <v>160</v>
      </c>
      <c r="AP820" s="57" t="s">
        <v>160</v>
      </c>
      <c r="AQ820" s="57" t="s">
        <v>160</v>
      </c>
      <c r="AR820" s="57" t="s">
        <v>160</v>
      </c>
      <c r="AS820" s="57" t="s">
        <v>160</v>
      </c>
      <c r="AT820" s="57" t="s">
        <v>160</v>
      </c>
      <c r="AU820" s="57" t="s">
        <v>160</v>
      </c>
      <c r="AV820" s="57" t="s">
        <v>160</v>
      </c>
      <c r="AW820" s="57" t="s">
        <v>160</v>
      </c>
      <c r="AX820" s="57" t="s">
        <v>160</v>
      </c>
      <c r="AY820" s="57" t="s">
        <v>160</v>
      </c>
      <c r="AZ820" s="57" t="s">
        <v>160</v>
      </c>
      <c r="BA820" s="57" t="s">
        <v>160</v>
      </c>
      <c r="BB820" s="57" t="s">
        <v>160</v>
      </c>
      <c r="BC820" s="57" t="s">
        <v>160</v>
      </c>
      <c r="BD820" s="57" t="s">
        <v>160</v>
      </c>
      <c r="BE820" s="57" t="s">
        <v>160</v>
      </c>
      <c r="BF820" s="57" t="s">
        <v>160</v>
      </c>
      <c r="BG820" s="57" t="s">
        <v>160</v>
      </c>
      <c r="BH820" s="57" t="s">
        <v>160</v>
      </c>
      <c r="BI820" s="57" t="s">
        <v>160</v>
      </c>
      <c r="BJ820" s="57" t="s">
        <v>160</v>
      </c>
      <c r="BK820" s="57" t="s">
        <v>160</v>
      </c>
      <c r="BL820" s="57" t="s">
        <v>160</v>
      </c>
      <c r="BM820" s="57" t="s">
        <v>160</v>
      </c>
    </row>
    <row r="821" spans="2:65" x14ac:dyDescent="0.25">
      <c r="B821" t="str">
        <f>+B806</f>
        <v>FABBRICATI</v>
      </c>
      <c r="C821" s="58">
        <f>+C806</f>
        <v>0.25</v>
      </c>
      <c r="F821" s="27"/>
      <c r="G821" s="27"/>
      <c r="H821" s="27"/>
      <c r="I821" s="27"/>
      <c r="J821" s="27"/>
      <c r="K821" s="27"/>
      <c r="L821" s="27"/>
      <c r="M821" s="27"/>
      <c r="N821" s="27"/>
      <c r="O821" s="27"/>
      <c r="P821" s="27"/>
      <c r="Q821" s="27"/>
      <c r="R821" s="27"/>
      <c r="S821" s="27"/>
      <c r="T821" s="27"/>
      <c r="U821" s="27"/>
      <c r="V821" s="27"/>
      <c r="W821" s="27"/>
      <c r="X821" s="27"/>
      <c r="Y821" s="27"/>
      <c r="Z821" s="27"/>
      <c r="AA821" s="27"/>
      <c r="AB821" s="27"/>
      <c r="AC821" s="27"/>
      <c r="AD821" s="27"/>
      <c r="AE821" s="27"/>
      <c r="AF821" s="27"/>
      <c r="AG821" s="27"/>
      <c r="AH821" s="27"/>
      <c r="AI821" s="27"/>
      <c r="AJ821" s="27"/>
      <c r="AK821" s="27"/>
      <c r="AL821" s="27"/>
      <c r="AM821" s="27"/>
      <c r="AN821" s="27"/>
      <c r="AO821" s="27"/>
      <c r="AP821" s="27"/>
      <c r="AQ821" s="27"/>
      <c r="AR821" s="27"/>
      <c r="AS821" s="27"/>
      <c r="AT821" s="27"/>
      <c r="AU821" s="27"/>
      <c r="AV821" s="27"/>
      <c r="AW821" s="27"/>
      <c r="AX821" s="27"/>
      <c r="AY821" s="27"/>
      <c r="AZ821" s="27"/>
      <c r="BA821" s="27"/>
      <c r="BB821" s="27"/>
      <c r="BC821" s="27"/>
      <c r="BD821" s="27"/>
      <c r="BE821" s="27"/>
      <c r="BF821" s="27">
        <f>+IF(BE828=$BF$5,0,1)*(SUM($BF$5)*$C821)/12</f>
        <v>0</v>
      </c>
      <c r="BG821" s="27">
        <f t="shared" ref="BG821:BM821" si="574">+IF(BF828=$BF$5,0,1)*(SUM($BF$5)*$C821)/12</f>
        <v>0</v>
      </c>
      <c r="BH821" s="27">
        <f t="shared" si="574"/>
        <v>0</v>
      </c>
      <c r="BI821" s="27">
        <f t="shared" si="574"/>
        <v>0</v>
      </c>
      <c r="BJ821" s="27">
        <f t="shared" si="574"/>
        <v>0</v>
      </c>
      <c r="BK821" s="27">
        <f t="shared" si="574"/>
        <v>0</v>
      </c>
      <c r="BL821" s="27">
        <f t="shared" si="574"/>
        <v>0</v>
      </c>
      <c r="BM821" s="27">
        <f t="shared" si="574"/>
        <v>0</v>
      </c>
    </row>
    <row r="822" spans="2:65" x14ac:dyDescent="0.25">
      <c r="B822" t="str">
        <f t="shared" ref="B822:C826" si="575">+B807</f>
        <v>IMPIANTI E MACCHINARI</v>
      </c>
      <c r="C822" s="58">
        <f t="shared" si="575"/>
        <v>0.1</v>
      </c>
      <c r="F822" s="27"/>
      <c r="G822" s="27"/>
      <c r="H822" s="27"/>
      <c r="I822" s="27"/>
      <c r="J822" s="27"/>
      <c r="K822" s="27"/>
      <c r="L822" s="27"/>
      <c r="M822" s="27"/>
      <c r="N822" s="27"/>
      <c r="O822" s="27"/>
      <c r="P822" s="27"/>
      <c r="Q822" s="27"/>
      <c r="R822" s="27"/>
      <c r="S822" s="27"/>
      <c r="T822" s="27"/>
      <c r="U822" s="27"/>
      <c r="V822" s="27"/>
      <c r="W822" s="27"/>
      <c r="X822" s="27"/>
      <c r="Y822" s="27"/>
      <c r="Z822" s="27"/>
      <c r="AA822" s="27"/>
      <c r="AB822" s="27"/>
      <c r="AC822" s="27"/>
      <c r="AD822" s="27"/>
      <c r="AE822" s="27"/>
      <c r="AF822" s="27"/>
      <c r="AG822" s="27"/>
      <c r="AH822" s="27"/>
      <c r="AI822" s="27"/>
      <c r="AJ822" s="27"/>
      <c r="AK822" s="27"/>
      <c r="AL822" s="27"/>
      <c r="AM822" s="27"/>
      <c r="AN822" s="27"/>
      <c r="AO822" s="27"/>
      <c r="AP822" s="27"/>
      <c r="AQ822" s="27"/>
      <c r="AR822" s="27"/>
      <c r="AS822" s="27"/>
      <c r="AT822" s="27"/>
      <c r="AU822" s="27"/>
      <c r="AV822" s="27"/>
      <c r="AW822" s="27"/>
      <c r="AX822" s="27"/>
      <c r="AY822" s="27"/>
      <c r="AZ822" s="27"/>
      <c r="BA822" s="27"/>
      <c r="BB822" s="27"/>
      <c r="BC822" s="27"/>
      <c r="BD822" s="27"/>
      <c r="BE822" s="27"/>
      <c r="BF822" s="27">
        <f>+IF(BE829=$BF$6,0,1)*(SUM($BF$6)*$C822)/12</f>
        <v>0</v>
      </c>
      <c r="BG822" s="27">
        <f t="shared" ref="BG822:BM822" si="576">+IF(BF829=$BF$6,0,1)*(SUM($BF$6)*$C822)/12</f>
        <v>0</v>
      </c>
      <c r="BH822" s="27">
        <f t="shared" si="576"/>
        <v>0</v>
      </c>
      <c r="BI822" s="27">
        <f t="shared" si="576"/>
        <v>0</v>
      </c>
      <c r="BJ822" s="27">
        <f t="shared" si="576"/>
        <v>0</v>
      </c>
      <c r="BK822" s="27">
        <f t="shared" si="576"/>
        <v>0</v>
      </c>
      <c r="BL822" s="27">
        <f t="shared" si="576"/>
        <v>0</v>
      </c>
      <c r="BM822" s="27">
        <f t="shared" si="576"/>
        <v>0</v>
      </c>
    </row>
    <row r="823" spans="2:65" x14ac:dyDescent="0.25">
      <c r="B823" t="str">
        <f t="shared" si="575"/>
        <v>ATTREZZATURE IND.LI E COMM.LI</v>
      </c>
      <c r="C823" s="58">
        <f t="shared" si="575"/>
        <v>0.2</v>
      </c>
      <c r="F823" s="27"/>
      <c r="G823" s="27"/>
      <c r="H823" s="27"/>
      <c r="I823" s="27"/>
      <c r="J823" s="27"/>
      <c r="K823" s="27"/>
      <c r="L823" s="27"/>
      <c r="M823" s="27"/>
      <c r="N823" s="27"/>
      <c r="O823" s="27"/>
      <c r="P823" s="27"/>
      <c r="Q823" s="27"/>
      <c r="R823" s="27"/>
      <c r="S823" s="27"/>
      <c r="T823" s="27"/>
      <c r="U823" s="27"/>
      <c r="V823" s="27"/>
      <c r="W823" s="27"/>
      <c r="X823" s="27"/>
      <c r="Y823" s="27"/>
      <c r="Z823" s="27"/>
      <c r="AA823" s="27"/>
      <c r="AB823" s="27"/>
      <c r="AC823" s="27"/>
      <c r="AD823" s="27"/>
      <c r="AE823" s="27"/>
      <c r="AF823" s="27"/>
      <c r="AG823" s="27"/>
      <c r="AH823" s="27"/>
      <c r="AI823" s="27"/>
      <c r="AJ823" s="27"/>
      <c r="AK823" s="27"/>
      <c r="AL823" s="27"/>
      <c r="AM823" s="27"/>
      <c r="AN823" s="27"/>
      <c r="AO823" s="27"/>
      <c r="AP823" s="27"/>
      <c r="AQ823" s="27"/>
      <c r="AR823" s="27"/>
      <c r="AS823" s="27"/>
      <c r="AT823" s="27"/>
      <c r="AU823" s="27"/>
      <c r="AV823" s="27"/>
      <c r="AW823" s="27"/>
      <c r="AX823" s="27"/>
      <c r="AY823" s="27"/>
      <c r="AZ823" s="27"/>
      <c r="BA823" s="27"/>
      <c r="BB823" s="27"/>
      <c r="BC823" s="27"/>
      <c r="BD823" s="27"/>
      <c r="BE823" s="27"/>
      <c r="BF823" s="27">
        <f>+IF(BE830=$BF$7,0,1)*(SUM($BF$7)*$C823)/12</f>
        <v>0</v>
      </c>
      <c r="BG823" s="27">
        <f t="shared" ref="BG823:BM823" si="577">+IF(BF830=$BF$7,0,1)*(SUM($BF$7)*$C823)/12</f>
        <v>0</v>
      </c>
      <c r="BH823" s="27">
        <f t="shared" si="577"/>
        <v>0</v>
      </c>
      <c r="BI823" s="27">
        <f t="shared" si="577"/>
        <v>0</v>
      </c>
      <c r="BJ823" s="27">
        <f t="shared" si="577"/>
        <v>0</v>
      </c>
      <c r="BK823" s="27">
        <f t="shared" si="577"/>
        <v>0</v>
      </c>
      <c r="BL823" s="27">
        <f t="shared" si="577"/>
        <v>0</v>
      </c>
      <c r="BM823" s="27">
        <f t="shared" si="577"/>
        <v>0</v>
      </c>
    </row>
    <row r="824" spans="2:65" x14ac:dyDescent="0.25">
      <c r="B824" t="str">
        <f t="shared" si="575"/>
        <v>COSTI D'IMPIANTO E AMPLIAMENTO</v>
      </c>
      <c r="C824" s="58">
        <f t="shared" si="575"/>
        <v>0.5</v>
      </c>
      <c r="F824" s="27"/>
      <c r="G824" s="27"/>
      <c r="H824" s="27"/>
      <c r="I824" s="27"/>
      <c r="J824" s="27"/>
      <c r="K824" s="27"/>
      <c r="L824" s="27"/>
      <c r="M824" s="27"/>
      <c r="N824" s="27"/>
      <c r="O824" s="27"/>
      <c r="P824" s="27"/>
      <c r="Q824" s="27"/>
      <c r="R824" s="27"/>
      <c r="S824" s="27"/>
      <c r="T824" s="27"/>
      <c r="U824" s="27"/>
      <c r="V824" s="27"/>
      <c r="W824" s="27"/>
      <c r="X824" s="27"/>
      <c r="Y824" s="27"/>
      <c r="Z824" s="27"/>
      <c r="AA824" s="27"/>
      <c r="AB824" s="27"/>
      <c r="AC824" s="27"/>
      <c r="AD824" s="27"/>
      <c r="AE824" s="27"/>
      <c r="AF824" s="27"/>
      <c r="AG824" s="27"/>
      <c r="AH824" s="27"/>
      <c r="AI824" s="27"/>
      <c r="AJ824" s="27"/>
      <c r="AK824" s="27"/>
      <c r="AL824" s="27"/>
      <c r="AM824" s="27"/>
      <c r="AN824" s="27"/>
      <c r="AO824" s="27"/>
      <c r="AP824" s="27"/>
      <c r="AQ824" s="27"/>
      <c r="AR824" s="27"/>
      <c r="AS824" s="27"/>
      <c r="AT824" s="27"/>
      <c r="AU824" s="27"/>
      <c r="AV824" s="27"/>
      <c r="AW824" s="27"/>
      <c r="AX824" s="27"/>
      <c r="AY824" s="27"/>
      <c r="AZ824" s="27"/>
      <c r="BA824" s="27"/>
      <c r="BB824" s="27"/>
      <c r="BC824" s="27"/>
      <c r="BD824" s="27"/>
      <c r="BE824" s="27"/>
      <c r="BF824" s="27">
        <f>+IF(BE831=$BF$8,0,1)*(SUM($BF$8)*$C824)/12</f>
        <v>0</v>
      </c>
      <c r="BG824" s="27">
        <f t="shared" ref="BG824:BM824" si="578">+IF(BF831=$BF$8,0,1)*(SUM($BF$8)*$C824)/12</f>
        <v>0</v>
      </c>
      <c r="BH824" s="27">
        <f t="shared" si="578"/>
        <v>0</v>
      </c>
      <c r="BI824" s="27">
        <f t="shared" si="578"/>
        <v>0</v>
      </c>
      <c r="BJ824" s="27">
        <f t="shared" si="578"/>
        <v>0</v>
      </c>
      <c r="BK824" s="27">
        <f t="shared" si="578"/>
        <v>0</v>
      </c>
      <c r="BL824" s="27">
        <f t="shared" si="578"/>
        <v>0</v>
      </c>
      <c r="BM824" s="27">
        <f t="shared" si="578"/>
        <v>0</v>
      </c>
    </row>
    <row r="825" spans="2:65" x14ac:dyDescent="0.25">
      <c r="B825" t="str">
        <f t="shared" si="575"/>
        <v>FEE D'INGRESSO</v>
      </c>
      <c r="C825" s="58">
        <f t="shared" si="575"/>
        <v>0.2</v>
      </c>
      <c r="F825" s="27"/>
      <c r="G825" s="27"/>
      <c r="H825" s="27"/>
      <c r="I825" s="27"/>
      <c r="J825" s="27"/>
      <c r="K825" s="27"/>
      <c r="L825" s="27"/>
      <c r="M825" s="27"/>
      <c r="N825" s="27"/>
      <c r="O825" s="27"/>
      <c r="P825" s="27"/>
      <c r="Q825" s="27"/>
      <c r="R825" s="27"/>
      <c r="S825" s="27"/>
      <c r="T825" s="27"/>
      <c r="U825" s="27"/>
      <c r="V825" s="27"/>
      <c r="W825" s="27"/>
      <c r="X825" s="27"/>
      <c r="Y825" s="27"/>
      <c r="Z825" s="27"/>
      <c r="AA825" s="27"/>
      <c r="AB825" s="27"/>
      <c r="AC825" s="27"/>
      <c r="AD825" s="27"/>
      <c r="AE825" s="27"/>
      <c r="AF825" s="27"/>
      <c r="AG825" s="27"/>
      <c r="AH825" s="27"/>
      <c r="AI825" s="27"/>
      <c r="AJ825" s="27"/>
      <c r="AK825" s="27"/>
      <c r="AL825" s="27"/>
      <c r="AM825" s="27"/>
      <c r="AN825" s="27"/>
      <c r="AO825" s="27"/>
      <c r="AP825" s="27"/>
      <c r="AQ825" s="27"/>
      <c r="AR825" s="27"/>
      <c r="AS825" s="27"/>
      <c r="AT825" s="27"/>
      <c r="AU825" s="27"/>
      <c r="AV825" s="27"/>
      <c r="AW825" s="27"/>
      <c r="AX825" s="27"/>
      <c r="AY825" s="27"/>
      <c r="AZ825" s="27"/>
      <c r="BA825" s="27"/>
      <c r="BB825" s="27"/>
      <c r="BC825" s="27"/>
      <c r="BD825" s="27"/>
      <c r="BE825" s="27"/>
      <c r="BF825" s="27">
        <f>+IF(BE832=$BF$9,0,1)*(SUM($BF$9)*$C825)/12</f>
        <v>0</v>
      </c>
      <c r="BG825" s="27">
        <f t="shared" ref="BG825:BM825" si="579">+IF(BF832=$BF$9,0,1)*(SUM($BF$9)*$C825)/12</f>
        <v>0</v>
      </c>
      <c r="BH825" s="27">
        <f t="shared" si="579"/>
        <v>0</v>
      </c>
      <c r="BI825" s="27">
        <f t="shared" si="579"/>
        <v>0</v>
      </c>
      <c r="BJ825" s="27">
        <f t="shared" si="579"/>
        <v>0</v>
      </c>
      <c r="BK825" s="27">
        <f t="shared" si="579"/>
        <v>0</v>
      </c>
      <c r="BL825" s="27">
        <f t="shared" si="579"/>
        <v>0</v>
      </c>
      <c r="BM825" s="27">
        <f t="shared" si="579"/>
        <v>0</v>
      </c>
    </row>
    <row r="826" spans="2:65" x14ac:dyDescent="0.25">
      <c r="B826" t="str">
        <f t="shared" si="575"/>
        <v>ALTRE IMM.NI IMMATERIALI</v>
      </c>
      <c r="C826" s="58">
        <f t="shared" si="575"/>
        <v>0.25</v>
      </c>
      <c r="F826" s="27"/>
      <c r="G826" s="27"/>
      <c r="H826" s="27"/>
      <c r="I826" s="27"/>
      <c r="J826" s="27"/>
      <c r="K826" s="27"/>
      <c r="L826" s="27"/>
      <c r="M826" s="27"/>
      <c r="N826" s="27"/>
      <c r="O826" s="27"/>
      <c r="P826" s="27"/>
      <c r="Q826" s="27"/>
      <c r="R826" s="27"/>
      <c r="S826" s="27"/>
      <c r="T826" s="27"/>
      <c r="U826" s="27"/>
      <c r="V826" s="27"/>
      <c r="W826" s="27"/>
      <c r="X826" s="27"/>
      <c r="Y826" s="27"/>
      <c r="Z826" s="27"/>
      <c r="AA826" s="27"/>
      <c r="AB826" s="27"/>
      <c r="AC826" s="27"/>
      <c r="AD826" s="27"/>
      <c r="AE826" s="27"/>
      <c r="AF826" s="27"/>
      <c r="AG826" s="27"/>
      <c r="AH826" s="27"/>
      <c r="AI826" s="27"/>
      <c r="AJ826" s="27"/>
      <c r="AK826" s="27"/>
      <c r="AL826" s="27"/>
      <c r="AM826" s="27"/>
      <c r="AN826" s="27"/>
      <c r="AO826" s="27"/>
      <c r="AP826" s="27"/>
      <c r="AQ826" s="27"/>
      <c r="AR826" s="27"/>
      <c r="AS826" s="27"/>
      <c r="AT826" s="27"/>
      <c r="AU826" s="27"/>
      <c r="AV826" s="27"/>
      <c r="AW826" s="27"/>
      <c r="AX826" s="27"/>
      <c r="AY826" s="27"/>
      <c r="AZ826" s="27"/>
      <c r="BA826" s="27"/>
      <c r="BB826" s="27"/>
      <c r="BC826" s="27"/>
      <c r="BD826" s="27"/>
      <c r="BE826" s="27"/>
      <c r="BF826" s="27">
        <f>+IF(BE833=$BF$10,0,1)*(SUM($BF$10)*$C826)/12</f>
        <v>0</v>
      </c>
      <c r="BG826" s="27">
        <f t="shared" ref="BG826:BM826" si="580">+IF(BF833=$BF$10,0,1)*(SUM($BF$10)*$C826)/12</f>
        <v>0</v>
      </c>
      <c r="BH826" s="27">
        <f t="shared" si="580"/>
        <v>0</v>
      </c>
      <c r="BI826" s="27">
        <f t="shared" si="580"/>
        <v>0</v>
      </c>
      <c r="BJ826" s="27">
        <f t="shared" si="580"/>
        <v>0</v>
      </c>
      <c r="BK826" s="27">
        <f t="shared" si="580"/>
        <v>0</v>
      </c>
      <c r="BL826" s="27">
        <f t="shared" si="580"/>
        <v>0</v>
      </c>
      <c r="BM826" s="27">
        <f t="shared" si="580"/>
        <v>0</v>
      </c>
    </row>
    <row r="827" spans="2:65" ht="30" x14ac:dyDescent="0.25">
      <c r="C827" s="57"/>
      <c r="F827" s="57" t="s">
        <v>161</v>
      </c>
      <c r="G827" s="57" t="s">
        <v>161</v>
      </c>
      <c r="H827" s="57" t="s">
        <v>161</v>
      </c>
      <c r="I827" s="57" t="s">
        <v>161</v>
      </c>
      <c r="J827" s="57" t="s">
        <v>161</v>
      </c>
      <c r="K827" s="57" t="s">
        <v>161</v>
      </c>
      <c r="L827" s="57" t="s">
        <v>161</v>
      </c>
      <c r="M827" s="57" t="s">
        <v>161</v>
      </c>
      <c r="N827" s="57" t="s">
        <v>161</v>
      </c>
      <c r="O827" s="57" t="s">
        <v>161</v>
      </c>
      <c r="P827" s="57" t="s">
        <v>161</v>
      </c>
      <c r="Q827" s="57" t="s">
        <v>161</v>
      </c>
      <c r="R827" s="57" t="s">
        <v>161</v>
      </c>
      <c r="S827" s="57" t="s">
        <v>161</v>
      </c>
      <c r="T827" s="57" t="s">
        <v>161</v>
      </c>
      <c r="U827" s="57" t="s">
        <v>161</v>
      </c>
      <c r="V827" s="57" t="s">
        <v>161</v>
      </c>
      <c r="W827" s="57" t="s">
        <v>161</v>
      </c>
      <c r="X827" s="57" t="s">
        <v>161</v>
      </c>
      <c r="Y827" s="57" t="s">
        <v>161</v>
      </c>
      <c r="Z827" s="57" t="s">
        <v>161</v>
      </c>
      <c r="AA827" s="57" t="s">
        <v>161</v>
      </c>
      <c r="AB827" s="57" t="s">
        <v>161</v>
      </c>
      <c r="AC827" s="57" t="s">
        <v>161</v>
      </c>
      <c r="AD827" s="57" t="s">
        <v>161</v>
      </c>
      <c r="AE827" s="57" t="s">
        <v>161</v>
      </c>
      <c r="AF827" s="57" t="s">
        <v>161</v>
      </c>
      <c r="AG827" s="57" t="s">
        <v>161</v>
      </c>
      <c r="AH827" s="57" t="s">
        <v>161</v>
      </c>
      <c r="AI827" s="57" t="s">
        <v>161</v>
      </c>
      <c r="AJ827" s="57" t="s">
        <v>161</v>
      </c>
      <c r="AK827" s="57" t="s">
        <v>161</v>
      </c>
      <c r="AL827" s="57" t="s">
        <v>161</v>
      </c>
      <c r="AM827" s="57" t="s">
        <v>161</v>
      </c>
      <c r="AN827" s="57" t="s">
        <v>161</v>
      </c>
      <c r="AO827" s="57" t="s">
        <v>161</v>
      </c>
      <c r="AP827" s="57" t="s">
        <v>161</v>
      </c>
      <c r="AQ827" s="57" t="s">
        <v>161</v>
      </c>
      <c r="AR827" s="57" t="s">
        <v>161</v>
      </c>
      <c r="AS827" s="57" t="s">
        <v>161</v>
      </c>
      <c r="AT827" s="57" t="s">
        <v>161</v>
      </c>
      <c r="AU827" s="57" t="s">
        <v>161</v>
      </c>
      <c r="AV827" s="57" t="s">
        <v>161</v>
      </c>
      <c r="AW827" s="57" t="s">
        <v>161</v>
      </c>
      <c r="AX827" s="57" t="s">
        <v>161</v>
      </c>
      <c r="AY827" s="57" t="s">
        <v>161</v>
      </c>
      <c r="AZ827" s="57" t="s">
        <v>161</v>
      </c>
      <c r="BA827" s="57" t="s">
        <v>161</v>
      </c>
      <c r="BB827" s="57" t="s">
        <v>161</v>
      </c>
      <c r="BC827" s="57" t="s">
        <v>161</v>
      </c>
      <c r="BD827" s="57" t="s">
        <v>161</v>
      </c>
      <c r="BE827" s="57" t="s">
        <v>161</v>
      </c>
      <c r="BF827" s="57" t="s">
        <v>161</v>
      </c>
      <c r="BG827" s="57" t="s">
        <v>161</v>
      </c>
      <c r="BH827" s="57" t="s">
        <v>161</v>
      </c>
      <c r="BI827" s="57" t="s">
        <v>161</v>
      </c>
      <c r="BJ827" s="57" t="s">
        <v>161</v>
      </c>
      <c r="BK827" s="57" t="s">
        <v>161</v>
      </c>
      <c r="BL827" s="57" t="s">
        <v>161</v>
      </c>
      <c r="BM827" s="57" t="s">
        <v>161</v>
      </c>
    </row>
    <row r="828" spans="2:65" x14ac:dyDescent="0.25">
      <c r="B828" t="str">
        <f>+B821</f>
        <v>FABBRICATI</v>
      </c>
      <c r="C828" s="58"/>
      <c r="F828" s="27"/>
      <c r="G828" s="27"/>
      <c r="H828" s="27"/>
      <c r="I828" s="27"/>
      <c r="J828" s="27"/>
      <c r="K828" s="27"/>
      <c r="L828" s="27"/>
      <c r="M828" s="27"/>
      <c r="N828" s="27"/>
      <c r="O828" s="27"/>
      <c r="P828" s="27"/>
      <c r="Q828" s="27"/>
      <c r="R828" s="27"/>
      <c r="S828" s="27"/>
      <c r="T828" s="27"/>
      <c r="U828" s="27"/>
      <c r="V828" s="27"/>
      <c r="W828" s="27"/>
      <c r="X828" s="27"/>
      <c r="Y828" s="27"/>
      <c r="Z828" s="27"/>
      <c r="AA828" s="27"/>
      <c r="AB828" s="27"/>
      <c r="AC828" s="27"/>
      <c r="AD828" s="27"/>
      <c r="AE828" s="27"/>
      <c r="AF828" s="27"/>
      <c r="AG828" s="27"/>
      <c r="AH828" s="27"/>
      <c r="AI828" s="27"/>
      <c r="AJ828" s="27"/>
      <c r="AK828" s="27"/>
      <c r="AL828" s="27"/>
      <c r="AM828" s="27"/>
      <c r="AN828" s="27"/>
      <c r="AO828" s="27"/>
      <c r="AP828" s="27"/>
      <c r="AQ828" s="27"/>
      <c r="AR828" s="27"/>
      <c r="AS828" s="27"/>
      <c r="AT828" s="27"/>
      <c r="AU828" s="27"/>
      <c r="AV828" s="27"/>
      <c r="AW828" s="27"/>
      <c r="AX828" s="27"/>
      <c r="AY828" s="27"/>
      <c r="AZ828" s="27"/>
      <c r="BA828" s="27"/>
      <c r="BB828" s="27"/>
      <c r="BC828" s="27"/>
      <c r="BD828" s="27"/>
      <c r="BE828" s="27"/>
      <c r="BF828" s="27">
        <f t="shared" ref="BF828:BM833" si="581">+BE828+BF821</f>
        <v>0</v>
      </c>
      <c r="BG828" s="27">
        <f t="shared" si="581"/>
        <v>0</v>
      </c>
      <c r="BH828" s="27">
        <f t="shared" si="581"/>
        <v>0</v>
      </c>
      <c r="BI828" s="27">
        <f t="shared" si="581"/>
        <v>0</v>
      </c>
      <c r="BJ828" s="27">
        <f t="shared" si="581"/>
        <v>0</v>
      </c>
      <c r="BK828" s="27">
        <f t="shared" si="581"/>
        <v>0</v>
      </c>
      <c r="BL828" s="27">
        <f t="shared" si="581"/>
        <v>0</v>
      </c>
      <c r="BM828" s="27">
        <f t="shared" si="581"/>
        <v>0</v>
      </c>
    </row>
    <row r="829" spans="2:65" x14ac:dyDescent="0.25">
      <c r="B829" t="str">
        <f t="shared" ref="B829:B832" si="582">+B822</f>
        <v>IMPIANTI E MACCHINARI</v>
      </c>
      <c r="C829" s="58"/>
      <c r="F829" s="27"/>
      <c r="G829" s="27"/>
      <c r="H829" s="27"/>
      <c r="I829" s="27"/>
      <c r="J829" s="27"/>
      <c r="K829" s="27"/>
      <c r="L829" s="27"/>
      <c r="M829" s="27"/>
      <c r="N829" s="27"/>
      <c r="O829" s="27"/>
      <c r="P829" s="27"/>
      <c r="Q829" s="27"/>
      <c r="R829" s="27"/>
      <c r="S829" s="27"/>
      <c r="T829" s="27"/>
      <c r="U829" s="27"/>
      <c r="V829" s="27"/>
      <c r="W829" s="27"/>
      <c r="X829" s="27"/>
      <c r="Y829" s="27"/>
      <c r="Z829" s="27"/>
      <c r="AA829" s="27"/>
      <c r="AB829" s="27"/>
      <c r="AC829" s="27"/>
      <c r="AD829" s="27"/>
      <c r="AE829" s="27"/>
      <c r="AF829" s="27"/>
      <c r="AG829" s="27"/>
      <c r="AH829" s="27"/>
      <c r="AI829" s="27"/>
      <c r="AJ829" s="27"/>
      <c r="AK829" s="27"/>
      <c r="AL829" s="27"/>
      <c r="AM829" s="27"/>
      <c r="AN829" s="27"/>
      <c r="AO829" s="27"/>
      <c r="AP829" s="27"/>
      <c r="AQ829" s="27"/>
      <c r="AR829" s="27"/>
      <c r="AS829" s="27"/>
      <c r="AT829" s="27"/>
      <c r="AU829" s="27"/>
      <c r="AV829" s="27"/>
      <c r="AW829" s="27"/>
      <c r="AX829" s="27"/>
      <c r="AY829" s="27"/>
      <c r="AZ829" s="27"/>
      <c r="BA829" s="27"/>
      <c r="BB829" s="27"/>
      <c r="BC829" s="27"/>
      <c r="BD829" s="27"/>
      <c r="BE829" s="27"/>
      <c r="BF829" s="27">
        <f t="shared" si="581"/>
        <v>0</v>
      </c>
      <c r="BG829" s="27">
        <f t="shared" si="581"/>
        <v>0</v>
      </c>
      <c r="BH829" s="27">
        <f t="shared" si="581"/>
        <v>0</v>
      </c>
      <c r="BI829" s="27">
        <f t="shared" si="581"/>
        <v>0</v>
      </c>
      <c r="BJ829" s="27">
        <f t="shared" si="581"/>
        <v>0</v>
      </c>
      <c r="BK829" s="27">
        <f t="shared" si="581"/>
        <v>0</v>
      </c>
      <c r="BL829" s="27">
        <f t="shared" si="581"/>
        <v>0</v>
      </c>
      <c r="BM829" s="27">
        <f t="shared" si="581"/>
        <v>0</v>
      </c>
    </row>
    <row r="830" spans="2:65" x14ac:dyDescent="0.25">
      <c r="B830" t="str">
        <f t="shared" si="582"/>
        <v>ATTREZZATURE IND.LI E COMM.LI</v>
      </c>
      <c r="C830" s="58"/>
      <c r="F830" s="27"/>
      <c r="G830" s="27"/>
      <c r="H830" s="27"/>
      <c r="I830" s="27"/>
      <c r="J830" s="27"/>
      <c r="K830" s="27"/>
      <c r="L830" s="27"/>
      <c r="M830" s="27"/>
      <c r="N830" s="27"/>
      <c r="O830" s="27"/>
      <c r="P830" s="27"/>
      <c r="Q830" s="27"/>
      <c r="R830" s="27"/>
      <c r="S830" s="27"/>
      <c r="T830" s="27"/>
      <c r="U830" s="27"/>
      <c r="V830" s="27"/>
      <c r="W830" s="27"/>
      <c r="X830" s="27"/>
      <c r="Y830" s="27"/>
      <c r="Z830" s="27"/>
      <c r="AA830" s="27"/>
      <c r="AB830" s="27"/>
      <c r="AC830" s="27"/>
      <c r="AD830" s="27"/>
      <c r="AE830" s="27"/>
      <c r="AF830" s="27"/>
      <c r="AG830" s="27"/>
      <c r="AH830" s="27"/>
      <c r="AI830" s="27"/>
      <c r="AJ830" s="27"/>
      <c r="AK830" s="27"/>
      <c r="AL830" s="27"/>
      <c r="AM830" s="27"/>
      <c r="AN830" s="27"/>
      <c r="AO830" s="27"/>
      <c r="AP830" s="27"/>
      <c r="AQ830" s="27"/>
      <c r="AR830" s="27"/>
      <c r="AS830" s="27"/>
      <c r="AT830" s="27"/>
      <c r="AU830" s="27"/>
      <c r="AV830" s="27"/>
      <c r="AW830" s="27"/>
      <c r="AX830" s="27"/>
      <c r="AY830" s="27"/>
      <c r="AZ830" s="27"/>
      <c r="BA830" s="27"/>
      <c r="BB830" s="27"/>
      <c r="BC830" s="27"/>
      <c r="BD830" s="27"/>
      <c r="BE830" s="27"/>
      <c r="BF830" s="27">
        <f t="shared" si="581"/>
        <v>0</v>
      </c>
      <c r="BG830" s="27">
        <f t="shared" si="581"/>
        <v>0</v>
      </c>
      <c r="BH830" s="27">
        <f t="shared" si="581"/>
        <v>0</v>
      </c>
      <c r="BI830" s="27">
        <f t="shared" si="581"/>
        <v>0</v>
      </c>
      <c r="BJ830" s="27">
        <f t="shared" si="581"/>
        <v>0</v>
      </c>
      <c r="BK830" s="27">
        <f t="shared" si="581"/>
        <v>0</v>
      </c>
      <c r="BL830" s="27">
        <f t="shared" si="581"/>
        <v>0</v>
      </c>
      <c r="BM830" s="27">
        <f t="shared" si="581"/>
        <v>0</v>
      </c>
    </row>
    <row r="831" spans="2:65" x14ac:dyDescent="0.25">
      <c r="B831" t="str">
        <f t="shared" si="582"/>
        <v>COSTI D'IMPIANTO E AMPLIAMENTO</v>
      </c>
      <c r="C831" s="58"/>
      <c r="F831" s="27"/>
      <c r="G831" s="27"/>
      <c r="H831" s="27"/>
      <c r="I831" s="27"/>
      <c r="J831" s="27"/>
      <c r="K831" s="27"/>
      <c r="L831" s="27"/>
      <c r="M831" s="27"/>
      <c r="N831" s="27"/>
      <c r="O831" s="27"/>
      <c r="P831" s="27"/>
      <c r="Q831" s="27"/>
      <c r="R831" s="27"/>
      <c r="S831" s="27"/>
      <c r="T831" s="27"/>
      <c r="U831" s="27"/>
      <c r="V831" s="27"/>
      <c r="W831" s="27"/>
      <c r="X831" s="27"/>
      <c r="Y831" s="27"/>
      <c r="Z831" s="27"/>
      <c r="AA831" s="27"/>
      <c r="AB831" s="27"/>
      <c r="AC831" s="27"/>
      <c r="AD831" s="27"/>
      <c r="AE831" s="27"/>
      <c r="AF831" s="27"/>
      <c r="AG831" s="27"/>
      <c r="AH831" s="27"/>
      <c r="AI831" s="27"/>
      <c r="AJ831" s="27"/>
      <c r="AK831" s="27"/>
      <c r="AL831" s="27"/>
      <c r="AM831" s="27"/>
      <c r="AN831" s="27"/>
      <c r="AO831" s="27"/>
      <c r="AP831" s="27"/>
      <c r="AQ831" s="27"/>
      <c r="AR831" s="27"/>
      <c r="AS831" s="27"/>
      <c r="AT831" s="27"/>
      <c r="AU831" s="27"/>
      <c r="AV831" s="27"/>
      <c r="AW831" s="27"/>
      <c r="AX831" s="27"/>
      <c r="AY831" s="27"/>
      <c r="AZ831" s="27"/>
      <c r="BA831" s="27"/>
      <c r="BB831" s="27"/>
      <c r="BC831" s="27"/>
      <c r="BD831" s="27"/>
      <c r="BE831" s="27"/>
      <c r="BF831" s="27">
        <f t="shared" si="581"/>
        <v>0</v>
      </c>
      <c r="BG831" s="27">
        <f t="shared" si="581"/>
        <v>0</v>
      </c>
      <c r="BH831" s="27">
        <f t="shared" si="581"/>
        <v>0</v>
      </c>
      <c r="BI831" s="27">
        <f t="shared" si="581"/>
        <v>0</v>
      </c>
      <c r="BJ831" s="27">
        <f t="shared" si="581"/>
        <v>0</v>
      </c>
      <c r="BK831" s="27">
        <f t="shared" si="581"/>
        <v>0</v>
      </c>
      <c r="BL831" s="27">
        <f t="shared" si="581"/>
        <v>0</v>
      </c>
      <c r="BM831" s="27">
        <f t="shared" si="581"/>
        <v>0</v>
      </c>
    </row>
    <row r="832" spans="2:65" x14ac:dyDescent="0.25">
      <c r="B832" t="str">
        <f t="shared" si="582"/>
        <v>FEE D'INGRESSO</v>
      </c>
      <c r="C832" s="58"/>
      <c r="F832" s="27"/>
      <c r="G832" s="27"/>
      <c r="H832" s="27"/>
      <c r="I832" s="27"/>
      <c r="J832" s="27"/>
      <c r="K832" s="27"/>
      <c r="L832" s="27"/>
      <c r="M832" s="27"/>
      <c r="N832" s="27"/>
      <c r="O832" s="27"/>
      <c r="P832" s="27"/>
      <c r="Q832" s="27"/>
      <c r="R832" s="27"/>
      <c r="S832" s="27"/>
      <c r="T832" s="27"/>
      <c r="U832" s="27"/>
      <c r="V832" s="27"/>
      <c r="W832" s="27"/>
      <c r="X832" s="27"/>
      <c r="Y832" s="27"/>
      <c r="Z832" s="27"/>
      <c r="AA832" s="27"/>
      <c r="AB832" s="27"/>
      <c r="AC832" s="27"/>
      <c r="AD832" s="27"/>
      <c r="AE832" s="27"/>
      <c r="AF832" s="27"/>
      <c r="AG832" s="27"/>
      <c r="AH832" s="27"/>
      <c r="AI832" s="27"/>
      <c r="AJ832" s="27"/>
      <c r="AK832" s="27"/>
      <c r="AL832" s="27"/>
      <c r="AM832" s="27"/>
      <c r="AN832" s="27"/>
      <c r="AO832" s="27"/>
      <c r="AP832" s="27"/>
      <c r="AQ832" s="27"/>
      <c r="AR832" s="27"/>
      <c r="AS832" s="27"/>
      <c r="AT832" s="27"/>
      <c r="AU832" s="27"/>
      <c r="AV832" s="27"/>
      <c r="AW832" s="27"/>
      <c r="AX832" s="27"/>
      <c r="AY832" s="27"/>
      <c r="AZ832" s="27"/>
      <c r="BA832" s="27"/>
      <c r="BB832" s="27"/>
      <c r="BC832" s="27"/>
      <c r="BD832" s="27"/>
      <c r="BE832" s="27"/>
      <c r="BF832" s="27">
        <f t="shared" si="581"/>
        <v>0</v>
      </c>
      <c r="BG832" s="27">
        <f t="shared" si="581"/>
        <v>0</v>
      </c>
      <c r="BH832" s="27">
        <f t="shared" si="581"/>
        <v>0</v>
      </c>
      <c r="BI832" s="27">
        <f t="shared" si="581"/>
        <v>0</v>
      </c>
      <c r="BJ832" s="27">
        <f t="shared" si="581"/>
        <v>0</v>
      </c>
      <c r="BK832" s="27">
        <f t="shared" si="581"/>
        <v>0</v>
      </c>
      <c r="BL832" s="27">
        <f t="shared" si="581"/>
        <v>0</v>
      </c>
      <c r="BM832" s="27">
        <f t="shared" si="581"/>
        <v>0</v>
      </c>
    </row>
    <row r="833" spans="2:65" x14ac:dyDescent="0.25">
      <c r="B833" t="str">
        <f>+B826</f>
        <v>ALTRE IMM.NI IMMATERIALI</v>
      </c>
      <c r="C833" s="58"/>
      <c r="F833" s="27"/>
      <c r="G833" s="27"/>
      <c r="H833" s="27"/>
      <c r="I833" s="27"/>
      <c r="J833" s="27"/>
      <c r="K833" s="27"/>
      <c r="L833" s="27"/>
      <c r="M833" s="27"/>
      <c r="N833" s="27"/>
      <c r="O833" s="27"/>
      <c r="P833" s="27"/>
      <c r="Q833" s="27"/>
      <c r="R833" s="27"/>
      <c r="S833" s="27"/>
      <c r="T833" s="27"/>
      <c r="U833" s="27"/>
      <c r="V833" s="27"/>
      <c r="W833" s="27"/>
      <c r="X833" s="27"/>
      <c r="Y833" s="27"/>
      <c r="Z833" s="27"/>
      <c r="AA833" s="27"/>
      <c r="AB833" s="27"/>
      <c r="AC833" s="27"/>
      <c r="AD833" s="27"/>
      <c r="AE833" s="27"/>
      <c r="AF833" s="27"/>
      <c r="AG833" s="27"/>
      <c r="AH833" s="27"/>
      <c r="AI833" s="27"/>
      <c r="AJ833" s="27"/>
      <c r="AK833" s="27"/>
      <c r="AL833" s="27"/>
      <c r="AM833" s="27"/>
      <c r="AN833" s="27"/>
      <c r="AO833" s="27"/>
      <c r="AP833" s="27"/>
      <c r="AQ833" s="27"/>
      <c r="AR833" s="27"/>
      <c r="AS833" s="27"/>
      <c r="AT833" s="27"/>
      <c r="AU833" s="27"/>
      <c r="AV833" s="27"/>
      <c r="AW833" s="27"/>
      <c r="AX833" s="27"/>
      <c r="AY833" s="27"/>
      <c r="AZ833" s="27"/>
      <c r="BA833" s="27"/>
      <c r="BB833" s="27"/>
      <c r="BC833" s="27"/>
      <c r="BD833" s="27"/>
      <c r="BE833" s="27"/>
      <c r="BF833" s="27">
        <f t="shared" si="581"/>
        <v>0</v>
      </c>
      <c r="BG833" s="27">
        <f t="shared" si="581"/>
        <v>0</v>
      </c>
      <c r="BH833" s="27">
        <f t="shared" si="581"/>
        <v>0</v>
      </c>
      <c r="BI833" s="27">
        <f t="shared" si="581"/>
        <v>0</v>
      </c>
      <c r="BJ833" s="27">
        <f t="shared" si="581"/>
        <v>0</v>
      </c>
      <c r="BK833" s="27">
        <f t="shared" si="581"/>
        <v>0</v>
      </c>
      <c r="BL833" s="27">
        <f t="shared" si="581"/>
        <v>0</v>
      </c>
      <c r="BM833" s="27">
        <f t="shared" si="581"/>
        <v>0</v>
      </c>
    </row>
    <row r="835" spans="2:65" ht="30" x14ac:dyDescent="0.25">
      <c r="C835" s="57" t="s">
        <v>159</v>
      </c>
      <c r="F835" s="57" t="s">
        <v>160</v>
      </c>
      <c r="G835" s="57" t="s">
        <v>160</v>
      </c>
      <c r="H835" s="57" t="s">
        <v>160</v>
      </c>
      <c r="I835" s="57" t="s">
        <v>160</v>
      </c>
      <c r="J835" s="57" t="s">
        <v>160</v>
      </c>
      <c r="K835" s="57" t="s">
        <v>160</v>
      </c>
      <c r="L835" s="57" t="s">
        <v>160</v>
      </c>
      <c r="M835" s="57" t="s">
        <v>160</v>
      </c>
      <c r="N835" s="57" t="s">
        <v>160</v>
      </c>
      <c r="O835" s="57" t="s">
        <v>160</v>
      </c>
      <c r="P835" s="57" t="s">
        <v>160</v>
      </c>
      <c r="Q835" s="57" t="s">
        <v>160</v>
      </c>
      <c r="R835" s="57" t="s">
        <v>160</v>
      </c>
      <c r="S835" s="57" t="s">
        <v>160</v>
      </c>
      <c r="T835" s="57" t="s">
        <v>160</v>
      </c>
      <c r="U835" s="57" t="s">
        <v>160</v>
      </c>
      <c r="V835" s="57" t="s">
        <v>160</v>
      </c>
      <c r="W835" s="57" t="s">
        <v>160</v>
      </c>
      <c r="X835" s="57" t="s">
        <v>160</v>
      </c>
      <c r="Y835" s="57" t="s">
        <v>160</v>
      </c>
      <c r="Z835" s="57" t="s">
        <v>160</v>
      </c>
      <c r="AA835" s="57" t="s">
        <v>160</v>
      </c>
      <c r="AB835" s="57" t="s">
        <v>160</v>
      </c>
      <c r="AC835" s="57" t="s">
        <v>160</v>
      </c>
      <c r="AD835" s="57" t="s">
        <v>160</v>
      </c>
      <c r="AE835" s="57" t="s">
        <v>160</v>
      </c>
      <c r="AF835" s="57" t="s">
        <v>160</v>
      </c>
      <c r="AG835" s="57" t="s">
        <v>160</v>
      </c>
      <c r="AH835" s="57" t="s">
        <v>160</v>
      </c>
      <c r="AI835" s="57" t="s">
        <v>160</v>
      </c>
      <c r="AJ835" s="57" t="s">
        <v>160</v>
      </c>
      <c r="AK835" s="57" t="s">
        <v>160</v>
      </c>
      <c r="AL835" s="57" t="s">
        <v>160</v>
      </c>
      <c r="AM835" s="57" t="s">
        <v>160</v>
      </c>
      <c r="AN835" s="57" t="s">
        <v>160</v>
      </c>
      <c r="AO835" s="57" t="s">
        <v>160</v>
      </c>
      <c r="AP835" s="57" t="s">
        <v>160</v>
      </c>
      <c r="AQ835" s="57" t="s">
        <v>160</v>
      </c>
      <c r="AR835" s="57" t="s">
        <v>160</v>
      </c>
      <c r="AS835" s="57" t="s">
        <v>160</v>
      </c>
      <c r="AT835" s="57" t="s">
        <v>160</v>
      </c>
      <c r="AU835" s="57" t="s">
        <v>160</v>
      </c>
      <c r="AV835" s="57" t="s">
        <v>160</v>
      </c>
      <c r="AW835" s="57" t="s">
        <v>160</v>
      </c>
      <c r="AX835" s="57" t="s">
        <v>160</v>
      </c>
      <c r="AY835" s="57" t="s">
        <v>160</v>
      </c>
      <c r="AZ835" s="57" t="s">
        <v>160</v>
      </c>
      <c r="BA835" s="57" t="s">
        <v>160</v>
      </c>
      <c r="BB835" s="57" t="s">
        <v>160</v>
      </c>
      <c r="BC835" s="57" t="s">
        <v>160</v>
      </c>
      <c r="BD835" s="57" t="s">
        <v>160</v>
      </c>
      <c r="BE835" s="57" t="s">
        <v>160</v>
      </c>
      <c r="BF835" s="57" t="s">
        <v>160</v>
      </c>
      <c r="BG835" s="57" t="s">
        <v>160</v>
      </c>
      <c r="BH835" s="57" t="s">
        <v>160</v>
      </c>
      <c r="BI835" s="57" t="s">
        <v>160</v>
      </c>
      <c r="BJ835" s="57" t="s">
        <v>160</v>
      </c>
      <c r="BK835" s="57" t="s">
        <v>160</v>
      </c>
      <c r="BL835" s="57" t="s">
        <v>160</v>
      </c>
      <c r="BM835" s="57" t="s">
        <v>160</v>
      </c>
    </row>
    <row r="836" spans="2:65" x14ac:dyDescent="0.25">
      <c r="B836" t="str">
        <f>+B821</f>
        <v>FABBRICATI</v>
      </c>
      <c r="C836" s="58">
        <f>+C821</f>
        <v>0.25</v>
      </c>
      <c r="F836" s="27"/>
      <c r="G836" s="27"/>
      <c r="H836" s="27"/>
      <c r="I836" s="27"/>
      <c r="J836" s="27"/>
      <c r="K836" s="27"/>
      <c r="L836" s="27"/>
      <c r="M836" s="27"/>
      <c r="N836" s="27"/>
      <c r="O836" s="27"/>
      <c r="P836" s="27"/>
      <c r="Q836" s="27"/>
      <c r="R836" s="27"/>
      <c r="S836" s="27"/>
      <c r="T836" s="27"/>
      <c r="U836" s="27"/>
      <c r="V836" s="27"/>
      <c r="W836" s="27"/>
      <c r="X836" s="27"/>
      <c r="Y836" s="27"/>
      <c r="Z836" s="27"/>
      <c r="AA836" s="27"/>
      <c r="AB836" s="27"/>
      <c r="AC836" s="27"/>
      <c r="AD836" s="27"/>
      <c r="AE836" s="27"/>
      <c r="AF836" s="27"/>
      <c r="AG836" s="27"/>
      <c r="AH836" s="27"/>
      <c r="AI836" s="27"/>
      <c r="AJ836" s="27"/>
      <c r="AK836" s="27"/>
      <c r="AL836" s="27"/>
      <c r="AM836" s="27"/>
      <c r="AN836" s="27"/>
      <c r="AO836" s="27"/>
      <c r="AP836" s="27"/>
      <c r="AQ836" s="27"/>
      <c r="AR836" s="27"/>
      <c r="AS836" s="27"/>
      <c r="AT836" s="27"/>
      <c r="AU836" s="27"/>
      <c r="AV836" s="27"/>
      <c r="AW836" s="27"/>
      <c r="AX836" s="27"/>
      <c r="AY836" s="27"/>
      <c r="AZ836" s="27"/>
      <c r="BA836" s="27"/>
      <c r="BB836" s="27"/>
      <c r="BC836" s="27"/>
      <c r="BD836" s="27"/>
      <c r="BE836" s="27"/>
      <c r="BF836" s="27"/>
      <c r="BG836" s="27">
        <f>+IF(BF843=$BG$5,0,1)*(SUM($BG$5)*$C836)/12</f>
        <v>0</v>
      </c>
      <c r="BH836" s="27">
        <f t="shared" ref="BH836:BM836" si="583">+IF(BG843=$BG$5,0,1)*(SUM($BG$5)*$C836)/12</f>
        <v>0</v>
      </c>
      <c r="BI836" s="27">
        <f t="shared" si="583"/>
        <v>0</v>
      </c>
      <c r="BJ836" s="27">
        <f t="shared" si="583"/>
        <v>0</v>
      </c>
      <c r="BK836" s="27">
        <f t="shared" si="583"/>
        <v>0</v>
      </c>
      <c r="BL836" s="27">
        <f t="shared" si="583"/>
        <v>0</v>
      </c>
      <c r="BM836" s="27">
        <f t="shared" si="583"/>
        <v>0</v>
      </c>
    </row>
    <row r="837" spans="2:65" x14ac:dyDescent="0.25">
      <c r="B837" t="str">
        <f t="shared" ref="B837:C841" si="584">+B822</f>
        <v>IMPIANTI E MACCHINARI</v>
      </c>
      <c r="C837" s="58">
        <f t="shared" si="584"/>
        <v>0.1</v>
      </c>
      <c r="F837" s="27"/>
      <c r="G837" s="27"/>
      <c r="H837" s="27"/>
      <c r="I837" s="27"/>
      <c r="J837" s="27"/>
      <c r="K837" s="27"/>
      <c r="L837" s="27"/>
      <c r="M837" s="27"/>
      <c r="N837" s="27"/>
      <c r="O837" s="27"/>
      <c r="P837" s="27"/>
      <c r="Q837" s="27"/>
      <c r="R837" s="27"/>
      <c r="S837" s="27"/>
      <c r="T837" s="27"/>
      <c r="U837" s="27"/>
      <c r="V837" s="27"/>
      <c r="W837" s="27"/>
      <c r="X837" s="27"/>
      <c r="Y837" s="27"/>
      <c r="Z837" s="27"/>
      <c r="AA837" s="27"/>
      <c r="AB837" s="27"/>
      <c r="AC837" s="27"/>
      <c r="AD837" s="27"/>
      <c r="AE837" s="27"/>
      <c r="AF837" s="27"/>
      <c r="AG837" s="27"/>
      <c r="AH837" s="27"/>
      <c r="AI837" s="27"/>
      <c r="AJ837" s="27"/>
      <c r="AK837" s="27"/>
      <c r="AL837" s="27"/>
      <c r="AM837" s="27"/>
      <c r="AN837" s="27"/>
      <c r="AO837" s="27"/>
      <c r="AP837" s="27"/>
      <c r="AQ837" s="27"/>
      <c r="AR837" s="27"/>
      <c r="AS837" s="27"/>
      <c r="AT837" s="27"/>
      <c r="AU837" s="27"/>
      <c r="AV837" s="27"/>
      <c r="AW837" s="27"/>
      <c r="AX837" s="27"/>
      <c r="AY837" s="27"/>
      <c r="AZ837" s="27"/>
      <c r="BA837" s="27"/>
      <c r="BB837" s="27"/>
      <c r="BC837" s="27"/>
      <c r="BD837" s="27"/>
      <c r="BE837" s="27"/>
      <c r="BF837" s="27"/>
      <c r="BG837" s="27">
        <f>+IF(BF844=$BG$6,0,1)*(SUM($BG$6)*$C837)/12</f>
        <v>0</v>
      </c>
      <c r="BH837" s="27">
        <f t="shared" ref="BH837:BM837" si="585">+IF(BG844=$BG$6,0,1)*(SUM($BG$6)*$C837)/12</f>
        <v>0</v>
      </c>
      <c r="BI837" s="27">
        <f t="shared" si="585"/>
        <v>0</v>
      </c>
      <c r="BJ837" s="27">
        <f t="shared" si="585"/>
        <v>0</v>
      </c>
      <c r="BK837" s="27">
        <f t="shared" si="585"/>
        <v>0</v>
      </c>
      <c r="BL837" s="27">
        <f t="shared" si="585"/>
        <v>0</v>
      </c>
      <c r="BM837" s="27">
        <f t="shared" si="585"/>
        <v>0</v>
      </c>
    </row>
    <row r="838" spans="2:65" x14ac:dyDescent="0.25">
      <c r="B838" t="str">
        <f t="shared" si="584"/>
        <v>ATTREZZATURE IND.LI E COMM.LI</v>
      </c>
      <c r="C838" s="58">
        <f t="shared" si="584"/>
        <v>0.2</v>
      </c>
      <c r="F838" s="27"/>
      <c r="G838" s="27"/>
      <c r="H838" s="27"/>
      <c r="I838" s="27"/>
      <c r="J838" s="27"/>
      <c r="K838" s="27"/>
      <c r="L838" s="27"/>
      <c r="M838" s="27"/>
      <c r="N838" s="27"/>
      <c r="O838" s="27"/>
      <c r="P838" s="27"/>
      <c r="Q838" s="27"/>
      <c r="R838" s="27"/>
      <c r="S838" s="27"/>
      <c r="T838" s="27"/>
      <c r="U838" s="27"/>
      <c r="V838" s="27"/>
      <c r="W838" s="27"/>
      <c r="X838" s="27"/>
      <c r="Y838" s="27"/>
      <c r="Z838" s="27"/>
      <c r="AA838" s="27"/>
      <c r="AB838" s="27"/>
      <c r="AC838" s="27"/>
      <c r="AD838" s="27"/>
      <c r="AE838" s="27"/>
      <c r="AF838" s="27"/>
      <c r="AG838" s="27"/>
      <c r="AH838" s="27"/>
      <c r="AI838" s="27"/>
      <c r="AJ838" s="27"/>
      <c r="AK838" s="27"/>
      <c r="AL838" s="27"/>
      <c r="AM838" s="27"/>
      <c r="AN838" s="27"/>
      <c r="AO838" s="27"/>
      <c r="AP838" s="27"/>
      <c r="AQ838" s="27"/>
      <c r="AR838" s="27"/>
      <c r="AS838" s="27"/>
      <c r="AT838" s="27"/>
      <c r="AU838" s="27"/>
      <c r="AV838" s="27"/>
      <c r="AW838" s="27"/>
      <c r="AX838" s="27"/>
      <c r="AY838" s="27"/>
      <c r="AZ838" s="27"/>
      <c r="BA838" s="27"/>
      <c r="BB838" s="27"/>
      <c r="BC838" s="27"/>
      <c r="BD838" s="27"/>
      <c r="BE838" s="27"/>
      <c r="BF838" s="27"/>
      <c r="BG838" s="27">
        <f>+IF(BF845=$BG$7,0,1)*(SUM($BG$7)*$C838)/12</f>
        <v>0</v>
      </c>
      <c r="BH838" s="27">
        <f t="shared" ref="BH838:BM838" si="586">+IF(BG845=$BG$7,0,1)*(SUM($BG$7)*$C838)/12</f>
        <v>0</v>
      </c>
      <c r="BI838" s="27">
        <f t="shared" si="586"/>
        <v>0</v>
      </c>
      <c r="BJ838" s="27">
        <f t="shared" si="586"/>
        <v>0</v>
      </c>
      <c r="BK838" s="27">
        <f t="shared" si="586"/>
        <v>0</v>
      </c>
      <c r="BL838" s="27">
        <f t="shared" si="586"/>
        <v>0</v>
      </c>
      <c r="BM838" s="27">
        <f t="shared" si="586"/>
        <v>0</v>
      </c>
    </row>
    <row r="839" spans="2:65" x14ac:dyDescent="0.25">
      <c r="B839" t="str">
        <f t="shared" si="584"/>
        <v>COSTI D'IMPIANTO E AMPLIAMENTO</v>
      </c>
      <c r="C839" s="58">
        <f t="shared" si="584"/>
        <v>0.5</v>
      </c>
      <c r="F839" s="27"/>
      <c r="G839" s="27"/>
      <c r="H839" s="27"/>
      <c r="I839" s="27"/>
      <c r="J839" s="27"/>
      <c r="K839" s="27"/>
      <c r="L839" s="27"/>
      <c r="M839" s="27"/>
      <c r="N839" s="27"/>
      <c r="O839" s="27"/>
      <c r="P839" s="27"/>
      <c r="Q839" s="27"/>
      <c r="R839" s="27"/>
      <c r="S839" s="27"/>
      <c r="T839" s="27"/>
      <c r="U839" s="27"/>
      <c r="V839" s="27"/>
      <c r="W839" s="27"/>
      <c r="X839" s="27"/>
      <c r="Y839" s="27"/>
      <c r="Z839" s="27"/>
      <c r="AA839" s="27"/>
      <c r="AB839" s="27"/>
      <c r="AC839" s="27"/>
      <c r="AD839" s="27"/>
      <c r="AE839" s="27"/>
      <c r="AF839" s="27"/>
      <c r="AG839" s="27"/>
      <c r="AH839" s="27"/>
      <c r="AI839" s="27"/>
      <c r="AJ839" s="27"/>
      <c r="AK839" s="27"/>
      <c r="AL839" s="27"/>
      <c r="AM839" s="27"/>
      <c r="AN839" s="27"/>
      <c r="AO839" s="27"/>
      <c r="AP839" s="27"/>
      <c r="AQ839" s="27"/>
      <c r="AR839" s="27"/>
      <c r="AS839" s="27"/>
      <c r="AT839" s="27"/>
      <c r="AU839" s="27"/>
      <c r="AV839" s="27"/>
      <c r="AW839" s="27"/>
      <c r="AX839" s="27"/>
      <c r="AY839" s="27"/>
      <c r="AZ839" s="27"/>
      <c r="BA839" s="27"/>
      <c r="BB839" s="27"/>
      <c r="BC839" s="27"/>
      <c r="BD839" s="27"/>
      <c r="BE839" s="27"/>
      <c r="BF839" s="27"/>
      <c r="BG839" s="27">
        <f>+IF(BF846=$BG$8,0,1)*(SUM($BG$8)*$C839)/12</f>
        <v>0</v>
      </c>
      <c r="BH839" s="27">
        <f t="shared" ref="BH839:BM839" si="587">+IF(BG846=$BG$8,0,1)*(SUM($BG$8)*$C839)/12</f>
        <v>0</v>
      </c>
      <c r="BI839" s="27">
        <f t="shared" si="587"/>
        <v>0</v>
      </c>
      <c r="BJ839" s="27">
        <f t="shared" si="587"/>
        <v>0</v>
      </c>
      <c r="BK839" s="27">
        <f t="shared" si="587"/>
        <v>0</v>
      </c>
      <c r="BL839" s="27">
        <f t="shared" si="587"/>
        <v>0</v>
      </c>
      <c r="BM839" s="27">
        <f t="shared" si="587"/>
        <v>0</v>
      </c>
    </row>
    <row r="840" spans="2:65" x14ac:dyDescent="0.25">
      <c r="B840" t="str">
        <f t="shared" si="584"/>
        <v>FEE D'INGRESSO</v>
      </c>
      <c r="C840" s="58">
        <f t="shared" si="584"/>
        <v>0.2</v>
      </c>
      <c r="F840" s="27"/>
      <c r="G840" s="27"/>
      <c r="H840" s="27"/>
      <c r="I840" s="27"/>
      <c r="J840" s="27"/>
      <c r="K840" s="27"/>
      <c r="L840" s="27"/>
      <c r="M840" s="27"/>
      <c r="N840" s="27"/>
      <c r="O840" s="27"/>
      <c r="P840" s="27"/>
      <c r="Q840" s="27"/>
      <c r="R840" s="27"/>
      <c r="S840" s="27"/>
      <c r="T840" s="27"/>
      <c r="U840" s="27"/>
      <c r="V840" s="27"/>
      <c r="W840" s="27"/>
      <c r="X840" s="27"/>
      <c r="Y840" s="27"/>
      <c r="Z840" s="27"/>
      <c r="AA840" s="27"/>
      <c r="AB840" s="27"/>
      <c r="AC840" s="27"/>
      <c r="AD840" s="27"/>
      <c r="AE840" s="27"/>
      <c r="AF840" s="27"/>
      <c r="AG840" s="27"/>
      <c r="AH840" s="27"/>
      <c r="AI840" s="27"/>
      <c r="AJ840" s="27"/>
      <c r="AK840" s="27"/>
      <c r="AL840" s="27"/>
      <c r="AM840" s="27"/>
      <c r="AN840" s="27"/>
      <c r="AO840" s="27"/>
      <c r="AP840" s="27"/>
      <c r="AQ840" s="27"/>
      <c r="AR840" s="27"/>
      <c r="AS840" s="27"/>
      <c r="AT840" s="27"/>
      <c r="AU840" s="27"/>
      <c r="AV840" s="27"/>
      <c r="AW840" s="27"/>
      <c r="AX840" s="27"/>
      <c r="AY840" s="27"/>
      <c r="AZ840" s="27"/>
      <c r="BA840" s="27"/>
      <c r="BB840" s="27"/>
      <c r="BC840" s="27"/>
      <c r="BD840" s="27"/>
      <c r="BE840" s="27"/>
      <c r="BF840" s="27"/>
      <c r="BG840" s="27">
        <f>+IF(BF847=$BG$9,0,1)*(SUM($BG$9)*$C840)/12</f>
        <v>0</v>
      </c>
      <c r="BH840" s="27">
        <f t="shared" ref="BH840:BM840" si="588">+IF(BG847=$BG$9,0,1)*(SUM($BG$9)*$C840)/12</f>
        <v>0</v>
      </c>
      <c r="BI840" s="27">
        <f t="shared" si="588"/>
        <v>0</v>
      </c>
      <c r="BJ840" s="27">
        <f t="shared" si="588"/>
        <v>0</v>
      </c>
      <c r="BK840" s="27">
        <f t="shared" si="588"/>
        <v>0</v>
      </c>
      <c r="BL840" s="27">
        <f t="shared" si="588"/>
        <v>0</v>
      </c>
      <c r="BM840" s="27">
        <f t="shared" si="588"/>
        <v>0</v>
      </c>
    </row>
    <row r="841" spans="2:65" x14ac:dyDescent="0.25">
      <c r="B841" t="str">
        <f t="shared" si="584"/>
        <v>ALTRE IMM.NI IMMATERIALI</v>
      </c>
      <c r="C841" s="58">
        <f t="shared" si="584"/>
        <v>0.25</v>
      </c>
      <c r="F841" s="27"/>
      <c r="G841" s="27"/>
      <c r="H841" s="27"/>
      <c r="I841" s="27"/>
      <c r="J841" s="27"/>
      <c r="K841" s="27"/>
      <c r="L841" s="27"/>
      <c r="M841" s="27"/>
      <c r="N841" s="27"/>
      <c r="O841" s="27"/>
      <c r="P841" s="27"/>
      <c r="Q841" s="27"/>
      <c r="R841" s="27"/>
      <c r="S841" s="27"/>
      <c r="T841" s="27"/>
      <c r="U841" s="27"/>
      <c r="V841" s="27"/>
      <c r="W841" s="27"/>
      <c r="X841" s="27"/>
      <c r="Y841" s="27"/>
      <c r="Z841" s="27"/>
      <c r="AA841" s="27"/>
      <c r="AB841" s="27"/>
      <c r="AC841" s="27"/>
      <c r="AD841" s="27"/>
      <c r="AE841" s="27"/>
      <c r="AF841" s="27"/>
      <c r="AG841" s="27"/>
      <c r="AH841" s="27"/>
      <c r="AI841" s="27"/>
      <c r="AJ841" s="27"/>
      <c r="AK841" s="27"/>
      <c r="AL841" s="27"/>
      <c r="AM841" s="27"/>
      <c r="AN841" s="27"/>
      <c r="AO841" s="27"/>
      <c r="AP841" s="27"/>
      <c r="AQ841" s="27"/>
      <c r="AR841" s="27"/>
      <c r="AS841" s="27"/>
      <c r="AT841" s="27"/>
      <c r="AU841" s="27"/>
      <c r="AV841" s="27"/>
      <c r="AW841" s="27"/>
      <c r="AX841" s="27"/>
      <c r="AY841" s="27"/>
      <c r="AZ841" s="27"/>
      <c r="BA841" s="27"/>
      <c r="BB841" s="27"/>
      <c r="BC841" s="27"/>
      <c r="BD841" s="27"/>
      <c r="BE841" s="27"/>
      <c r="BF841" s="27"/>
      <c r="BG841" s="27">
        <f>+IF(BF848=$BG$10,0,1)*(SUM($BG$10)*$C841)/12</f>
        <v>0</v>
      </c>
      <c r="BH841" s="27">
        <f t="shared" ref="BH841:BM841" si="589">+IF(BG848=$BG$10,0,1)*(SUM($BG$10)*$C841)/12</f>
        <v>0</v>
      </c>
      <c r="BI841" s="27">
        <f t="shared" si="589"/>
        <v>0</v>
      </c>
      <c r="BJ841" s="27">
        <f t="shared" si="589"/>
        <v>0</v>
      </c>
      <c r="BK841" s="27">
        <f t="shared" si="589"/>
        <v>0</v>
      </c>
      <c r="BL841" s="27">
        <f t="shared" si="589"/>
        <v>0</v>
      </c>
      <c r="BM841" s="27">
        <f t="shared" si="589"/>
        <v>0</v>
      </c>
    </row>
    <row r="842" spans="2:65" ht="30" x14ac:dyDescent="0.25">
      <c r="C842" s="57"/>
      <c r="F842" s="57" t="s">
        <v>161</v>
      </c>
      <c r="G842" s="57" t="s">
        <v>161</v>
      </c>
      <c r="H842" s="57" t="s">
        <v>161</v>
      </c>
      <c r="I842" s="57" t="s">
        <v>161</v>
      </c>
      <c r="J842" s="57" t="s">
        <v>161</v>
      </c>
      <c r="K842" s="57" t="s">
        <v>161</v>
      </c>
      <c r="L842" s="57" t="s">
        <v>161</v>
      </c>
      <c r="M842" s="57" t="s">
        <v>161</v>
      </c>
      <c r="N842" s="57" t="s">
        <v>161</v>
      </c>
      <c r="O842" s="57" t="s">
        <v>161</v>
      </c>
      <c r="P842" s="57" t="s">
        <v>161</v>
      </c>
      <c r="Q842" s="57" t="s">
        <v>161</v>
      </c>
      <c r="R842" s="57" t="s">
        <v>161</v>
      </c>
      <c r="S842" s="57" t="s">
        <v>161</v>
      </c>
      <c r="T842" s="57" t="s">
        <v>161</v>
      </c>
      <c r="U842" s="57" t="s">
        <v>161</v>
      </c>
      <c r="V842" s="57" t="s">
        <v>161</v>
      </c>
      <c r="W842" s="57" t="s">
        <v>161</v>
      </c>
      <c r="X842" s="57" t="s">
        <v>161</v>
      </c>
      <c r="Y842" s="57" t="s">
        <v>161</v>
      </c>
      <c r="Z842" s="57" t="s">
        <v>161</v>
      </c>
      <c r="AA842" s="57" t="s">
        <v>161</v>
      </c>
      <c r="AB842" s="57" t="s">
        <v>161</v>
      </c>
      <c r="AC842" s="57" t="s">
        <v>161</v>
      </c>
      <c r="AD842" s="57" t="s">
        <v>161</v>
      </c>
      <c r="AE842" s="57" t="s">
        <v>161</v>
      </c>
      <c r="AF842" s="57" t="s">
        <v>161</v>
      </c>
      <c r="AG842" s="57" t="s">
        <v>161</v>
      </c>
      <c r="AH842" s="57" t="s">
        <v>161</v>
      </c>
      <c r="AI842" s="57" t="s">
        <v>161</v>
      </c>
      <c r="AJ842" s="57" t="s">
        <v>161</v>
      </c>
      <c r="AK842" s="57" t="s">
        <v>161</v>
      </c>
      <c r="AL842" s="57" t="s">
        <v>161</v>
      </c>
      <c r="AM842" s="57" t="s">
        <v>161</v>
      </c>
      <c r="AN842" s="57" t="s">
        <v>161</v>
      </c>
      <c r="AO842" s="57" t="s">
        <v>161</v>
      </c>
      <c r="AP842" s="57" t="s">
        <v>161</v>
      </c>
      <c r="AQ842" s="57" t="s">
        <v>161</v>
      </c>
      <c r="AR842" s="57" t="s">
        <v>161</v>
      </c>
      <c r="AS842" s="57" t="s">
        <v>161</v>
      </c>
      <c r="AT842" s="57" t="s">
        <v>161</v>
      </c>
      <c r="AU842" s="57" t="s">
        <v>161</v>
      </c>
      <c r="AV842" s="57" t="s">
        <v>161</v>
      </c>
      <c r="AW842" s="57" t="s">
        <v>161</v>
      </c>
      <c r="AX842" s="57" t="s">
        <v>161</v>
      </c>
      <c r="AY842" s="57" t="s">
        <v>161</v>
      </c>
      <c r="AZ842" s="57" t="s">
        <v>161</v>
      </c>
      <c r="BA842" s="57" t="s">
        <v>161</v>
      </c>
      <c r="BB842" s="57" t="s">
        <v>161</v>
      </c>
      <c r="BC842" s="57" t="s">
        <v>161</v>
      </c>
      <c r="BD842" s="57" t="s">
        <v>161</v>
      </c>
      <c r="BE842" s="57" t="s">
        <v>161</v>
      </c>
      <c r="BF842" s="57" t="s">
        <v>161</v>
      </c>
      <c r="BG842" s="57" t="s">
        <v>161</v>
      </c>
      <c r="BH842" s="57" t="s">
        <v>161</v>
      </c>
      <c r="BI842" s="57" t="s">
        <v>161</v>
      </c>
      <c r="BJ842" s="57" t="s">
        <v>161</v>
      </c>
      <c r="BK842" s="57" t="s">
        <v>161</v>
      </c>
      <c r="BL842" s="57" t="s">
        <v>161</v>
      </c>
      <c r="BM842" s="57" t="s">
        <v>161</v>
      </c>
    </row>
    <row r="843" spans="2:65" x14ac:dyDescent="0.25">
      <c r="B843" t="str">
        <f>+B836</f>
        <v>FABBRICATI</v>
      </c>
      <c r="C843" s="58"/>
      <c r="F843" s="27"/>
      <c r="G843" s="27"/>
      <c r="H843" s="27"/>
      <c r="I843" s="27"/>
      <c r="J843" s="27"/>
      <c r="K843" s="27"/>
      <c r="L843" s="27"/>
      <c r="M843" s="27"/>
      <c r="N843" s="27"/>
      <c r="O843" s="27"/>
      <c r="P843" s="27"/>
      <c r="Q843" s="27"/>
      <c r="R843" s="27"/>
      <c r="S843" s="27"/>
      <c r="T843" s="27"/>
      <c r="U843" s="27"/>
      <c r="V843" s="27"/>
      <c r="W843" s="27"/>
      <c r="X843" s="27"/>
      <c r="Y843" s="27"/>
      <c r="Z843" s="27"/>
      <c r="AA843" s="27"/>
      <c r="AB843" s="27"/>
      <c r="AC843" s="27"/>
      <c r="AD843" s="27"/>
      <c r="AE843" s="27"/>
      <c r="AF843" s="27"/>
      <c r="AG843" s="27"/>
      <c r="AH843" s="27"/>
      <c r="AI843" s="27"/>
      <c r="AJ843" s="27"/>
      <c r="AK843" s="27"/>
      <c r="AL843" s="27"/>
      <c r="AM843" s="27"/>
      <c r="AN843" s="27"/>
      <c r="AO843" s="27"/>
      <c r="AP843" s="27"/>
      <c r="AQ843" s="27"/>
      <c r="AR843" s="27"/>
      <c r="AS843" s="27"/>
      <c r="AT843" s="27"/>
      <c r="AU843" s="27"/>
      <c r="AV843" s="27"/>
      <c r="AW843" s="27"/>
      <c r="AX843" s="27"/>
      <c r="AY843" s="27"/>
      <c r="AZ843" s="27"/>
      <c r="BA843" s="27"/>
      <c r="BB843" s="27"/>
      <c r="BC843" s="27"/>
      <c r="BD843" s="27"/>
      <c r="BE843" s="27"/>
      <c r="BF843" s="27"/>
      <c r="BG843" s="27">
        <f t="shared" ref="BG843:BM848" si="590">+BF843+BG836</f>
        <v>0</v>
      </c>
      <c r="BH843" s="27">
        <f t="shared" si="590"/>
        <v>0</v>
      </c>
      <c r="BI843" s="27">
        <f t="shared" si="590"/>
        <v>0</v>
      </c>
      <c r="BJ843" s="27">
        <f t="shared" si="590"/>
        <v>0</v>
      </c>
      <c r="BK843" s="27">
        <f t="shared" si="590"/>
        <v>0</v>
      </c>
      <c r="BL843" s="27">
        <f t="shared" si="590"/>
        <v>0</v>
      </c>
      <c r="BM843" s="27">
        <f t="shared" si="590"/>
        <v>0</v>
      </c>
    </row>
    <row r="844" spans="2:65" x14ac:dyDescent="0.25">
      <c r="B844" t="str">
        <f t="shared" ref="B844:B847" si="591">+B837</f>
        <v>IMPIANTI E MACCHINARI</v>
      </c>
      <c r="C844" s="58"/>
      <c r="F844" s="27"/>
      <c r="G844" s="27"/>
      <c r="H844" s="27"/>
      <c r="I844" s="27"/>
      <c r="J844" s="27"/>
      <c r="K844" s="27"/>
      <c r="L844" s="27"/>
      <c r="M844" s="27"/>
      <c r="N844" s="27"/>
      <c r="O844" s="27"/>
      <c r="P844" s="27"/>
      <c r="Q844" s="27"/>
      <c r="R844" s="27"/>
      <c r="S844" s="27"/>
      <c r="T844" s="27"/>
      <c r="U844" s="27"/>
      <c r="V844" s="27"/>
      <c r="W844" s="27"/>
      <c r="X844" s="27"/>
      <c r="Y844" s="27"/>
      <c r="Z844" s="27"/>
      <c r="AA844" s="27"/>
      <c r="AB844" s="27"/>
      <c r="AC844" s="27"/>
      <c r="AD844" s="27"/>
      <c r="AE844" s="27"/>
      <c r="AF844" s="27"/>
      <c r="AG844" s="27"/>
      <c r="AH844" s="27"/>
      <c r="AI844" s="27"/>
      <c r="AJ844" s="27"/>
      <c r="AK844" s="27"/>
      <c r="AL844" s="27"/>
      <c r="AM844" s="27"/>
      <c r="AN844" s="27"/>
      <c r="AO844" s="27"/>
      <c r="AP844" s="27"/>
      <c r="AQ844" s="27"/>
      <c r="AR844" s="27"/>
      <c r="AS844" s="27"/>
      <c r="AT844" s="27"/>
      <c r="AU844" s="27"/>
      <c r="AV844" s="27"/>
      <c r="AW844" s="27"/>
      <c r="AX844" s="27"/>
      <c r="AY844" s="27"/>
      <c r="AZ844" s="27"/>
      <c r="BA844" s="27"/>
      <c r="BB844" s="27"/>
      <c r="BC844" s="27"/>
      <c r="BD844" s="27"/>
      <c r="BE844" s="27"/>
      <c r="BF844" s="27"/>
      <c r="BG844" s="27">
        <f t="shared" si="590"/>
        <v>0</v>
      </c>
      <c r="BH844" s="27">
        <f t="shared" si="590"/>
        <v>0</v>
      </c>
      <c r="BI844" s="27">
        <f t="shared" si="590"/>
        <v>0</v>
      </c>
      <c r="BJ844" s="27">
        <f t="shared" si="590"/>
        <v>0</v>
      </c>
      <c r="BK844" s="27">
        <f t="shared" si="590"/>
        <v>0</v>
      </c>
      <c r="BL844" s="27">
        <f t="shared" si="590"/>
        <v>0</v>
      </c>
      <c r="BM844" s="27">
        <f t="shared" si="590"/>
        <v>0</v>
      </c>
    </row>
    <row r="845" spans="2:65" x14ac:dyDescent="0.25">
      <c r="B845" t="str">
        <f t="shared" si="591"/>
        <v>ATTREZZATURE IND.LI E COMM.LI</v>
      </c>
      <c r="C845" s="58"/>
      <c r="F845" s="27"/>
      <c r="G845" s="27"/>
      <c r="H845" s="27"/>
      <c r="I845" s="27"/>
      <c r="J845" s="27"/>
      <c r="K845" s="27"/>
      <c r="L845" s="27"/>
      <c r="M845" s="27"/>
      <c r="N845" s="27"/>
      <c r="O845" s="27"/>
      <c r="P845" s="27"/>
      <c r="Q845" s="27"/>
      <c r="R845" s="27"/>
      <c r="S845" s="27"/>
      <c r="T845" s="27"/>
      <c r="U845" s="27"/>
      <c r="V845" s="27"/>
      <c r="W845" s="27"/>
      <c r="X845" s="27"/>
      <c r="Y845" s="27"/>
      <c r="Z845" s="27"/>
      <c r="AA845" s="27"/>
      <c r="AB845" s="27"/>
      <c r="AC845" s="27"/>
      <c r="AD845" s="27"/>
      <c r="AE845" s="27"/>
      <c r="AF845" s="27"/>
      <c r="AG845" s="27"/>
      <c r="AH845" s="27"/>
      <c r="AI845" s="27"/>
      <c r="AJ845" s="27"/>
      <c r="AK845" s="27"/>
      <c r="AL845" s="27"/>
      <c r="AM845" s="27"/>
      <c r="AN845" s="27"/>
      <c r="AO845" s="27"/>
      <c r="AP845" s="27"/>
      <c r="AQ845" s="27"/>
      <c r="AR845" s="27"/>
      <c r="AS845" s="27"/>
      <c r="AT845" s="27"/>
      <c r="AU845" s="27"/>
      <c r="AV845" s="27"/>
      <c r="AW845" s="27"/>
      <c r="AX845" s="27"/>
      <c r="AY845" s="27"/>
      <c r="AZ845" s="27"/>
      <c r="BA845" s="27"/>
      <c r="BB845" s="27"/>
      <c r="BC845" s="27"/>
      <c r="BD845" s="27"/>
      <c r="BE845" s="27"/>
      <c r="BF845" s="27"/>
      <c r="BG845" s="27">
        <f t="shared" si="590"/>
        <v>0</v>
      </c>
      <c r="BH845" s="27">
        <f t="shared" si="590"/>
        <v>0</v>
      </c>
      <c r="BI845" s="27">
        <f t="shared" si="590"/>
        <v>0</v>
      </c>
      <c r="BJ845" s="27">
        <f t="shared" si="590"/>
        <v>0</v>
      </c>
      <c r="BK845" s="27">
        <f t="shared" si="590"/>
        <v>0</v>
      </c>
      <c r="BL845" s="27">
        <f t="shared" si="590"/>
        <v>0</v>
      </c>
      <c r="BM845" s="27">
        <f t="shared" si="590"/>
        <v>0</v>
      </c>
    </row>
    <row r="846" spans="2:65" x14ac:dyDescent="0.25">
      <c r="B846" t="str">
        <f t="shared" si="591"/>
        <v>COSTI D'IMPIANTO E AMPLIAMENTO</v>
      </c>
      <c r="C846" s="58"/>
      <c r="F846" s="27"/>
      <c r="G846" s="27"/>
      <c r="H846" s="27"/>
      <c r="I846" s="27"/>
      <c r="J846" s="27"/>
      <c r="K846" s="27"/>
      <c r="L846" s="27"/>
      <c r="M846" s="27"/>
      <c r="N846" s="27"/>
      <c r="O846" s="27"/>
      <c r="P846" s="27"/>
      <c r="Q846" s="27"/>
      <c r="R846" s="27"/>
      <c r="S846" s="27"/>
      <c r="T846" s="27"/>
      <c r="U846" s="27"/>
      <c r="V846" s="27"/>
      <c r="W846" s="27"/>
      <c r="X846" s="27"/>
      <c r="Y846" s="27"/>
      <c r="Z846" s="27"/>
      <c r="AA846" s="27"/>
      <c r="AB846" s="27"/>
      <c r="AC846" s="27"/>
      <c r="AD846" s="27"/>
      <c r="AE846" s="27"/>
      <c r="AF846" s="27"/>
      <c r="AG846" s="27"/>
      <c r="AH846" s="27"/>
      <c r="AI846" s="27"/>
      <c r="AJ846" s="27"/>
      <c r="AK846" s="27"/>
      <c r="AL846" s="27"/>
      <c r="AM846" s="27"/>
      <c r="AN846" s="27"/>
      <c r="AO846" s="27"/>
      <c r="AP846" s="27"/>
      <c r="AQ846" s="27"/>
      <c r="AR846" s="27"/>
      <c r="AS846" s="27"/>
      <c r="AT846" s="27"/>
      <c r="AU846" s="27"/>
      <c r="AV846" s="27"/>
      <c r="AW846" s="27"/>
      <c r="AX846" s="27"/>
      <c r="AY846" s="27"/>
      <c r="AZ846" s="27"/>
      <c r="BA846" s="27"/>
      <c r="BB846" s="27"/>
      <c r="BC846" s="27"/>
      <c r="BD846" s="27"/>
      <c r="BE846" s="27"/>
      <c r="BF846" s="27"/>
      <c r="BG846" s="27">
        <f t="shared" si="590"/>
        <v>0</v>
      </c>
      <c r="BH846" s="27">
        <f t="shared" si="590"/>
        <v>0</v>
      </c>
      <c r="BI846" s="27">
        <f t="shared" si="590"/>
        <v>0</v>
      </c>
      <c r="BJ846" s="27">
        <f t="shared" si="590"/>
        <v>0</v>
      </c>
      <c r="BK846" s="27">
        <f t="shared" si="590"/>
        <v>0</v>
      </c>
      <c r="BL846" s="27">
        <f t="shared" si="590"/>
        <v>0</v>
      </c>
      <c r="BM846" s="27">
        <f t="shared" si="590"/>
        <v>0</v>
      </c>
    </row>
    <row r="847" spans="2:65" x14ac:dyDescent="0.25">
      <c r="B847" t="str">
        <f t="shared" si="591"/>
        <v>FEE D'INGRESSO</v>
      </c>
      <c r="C847" s="58"/>
      <c r="F847" s="27"/>
      <c r="G847" s="27"/>
      <c r="H847" s="27"/>
      <c r="I847" s="27"/>
      <c r="J847" s="27"/>
      <c r="K847" s="27"/>
      <c r="L847" s="27"/>
      <c r="M847" s="27"/>
      <c r="N847" s="27"/>
      <c r="O847" s="27"/>
      <c r="P847" s="27"/>
      <c r="Q847" s="27"/>
      <c r="R847" s="27"/>
      <c r="S847" s="27"/>
      <c r="T847" s="27"/>
      <c r="U847" s="27"/>
      <c r="V847" s="27"/>
      <c r="W847" s="27"/>
      <c r="X847" s="27"/>
      <c r="Y847" s="27"/>
      <c r="Z847" s="27"/>
      <c r="AA847" s="27"/>
      <c r="AB847" s="27"/>
      <c r="AC847" s="27"/>
      <c r="AD847" s="27"/>
      <c r="AE847" s="27"/>
      <c r="AF847" s="27"/>
      <c r="AG847" s="27"/>
      <c r="AH847" s="27"/>
      <c r="AI847" s="27"/>
      <c r="AJ847" s="27"/>
      <c r="AK847" s="27"/>
      <c r="AL847" s="27"/>
      <c r="AM847" s="27"/>
      <c r="AN847" s="27"/>
      <c r="AO847" s="27"/>
      <c r="AP847" s="27"/>
      <c r="AQ847" s="27"/>
      <c r="AR847" s="27"/>
      <c r="AS847" s="27"/>
      <c r="AT847" s="27"/>
      <c r="AU847" s="27"/>
      <c r="AV847" s="27"/>
      <c r="AW847" s="27"/>
      <c r="AX847" s="27"/>
      <c r="AY847" s="27"/>
      <c r="AZ847" s="27"/>
      <c r="BA847" s="27"/>
      <c r="BB847" s="27"/>
      <c r="BC847" s="27"/>
      <c r="BD847" s="27"/>
      <c r="BE847" s="27"/>
      <c r="BF847" s="27"/>
      <c r="BG847" s="27">
        <f t="shared" si="590"/>
        <v>0</v>
      </c>
      <c r="BH847" s="27">
        <f t="shared" si="590"/>
        <v>0</v>
      </c>
      <c r="BI847" s="27">
        <f t="shared" si="590"/>
        <v>0</v>
      </c>
      <c r="BJ847" s="27">
        <f t="shared" si="590"/>
        <v>0</v>
      </c>
      <c r="BK847" s="27">
        <f t="shared" si="590"/>
        <v>0</v>
      </c>
      <c r="BL847" s="27">
        <f t="shared" si="590"/>
        <v>0</v>
      </c>
      <c r="BM847" s="27">
        <f t="shared" si="590"/>
        <v>0</v>
      </c>
    </row>
    <row r="848" spans="2:65" x14ac:dyDescent="0.25">
      <c r="B848" t="str">
        <f>+B841</f>
        <v>ALTRE IMM.NI IMMATERIALI</v>
      </c>
      <c r="C848" s="58"/>
      <c r="F848" s="27"/>
      <c r="G848" s="27"/>
      <c r="H848" s="27"/>
      <c r="I848" s="27"/>
      <c r="J848" s="27"/>
      <c r="K848" s="27"/>
      <c r="L848" s="27"/>
      <c r="M848" s="27"/>
      <c r="N848" s="27"/>
      <c r="O848" s="27"/>
      <c r="P848" s="27"/>
      <c r="Q848" s="27"/>
      <c r="R848" s="27"/>
      <c r="S848" s="27"/>
      <c r="T848" s="27"/>
      <c r="U848" s="27"/>
      <c r="V848" s="27"/>
      <c r="W848" s="27"/>
      <c r="X848" s="27"/>
      <c r="Y848" s="27"/>
      <c r="Z848" s="27"/>
      <c r="AA848" s="27"/>
      <c r="AB848" s="27"/>
      <c r="AC848" s="27"/>
      <c r="AD848" s="27"/>
      <c r="AE848" s="27"/>
      <c r="AF848" s="27"/>
      <c r="AG848" s="27"/>
      <c r="AH848" s="27"/>
      <c r="AI848" s="27"/>
      <c r="AJ848" s="27"/>
      <c r="AK848" s="27"/>
      <c r="AL848" s="27"/>
      <c r="AM848" s="27"/>
      <c r="AN848" s="27"/>
      <c r="AO848" s="27"/>
      <c r="AP848" s="27"/>
      <c r="AQ848" s="27"/>
      <c r="AR848" s="27"/>
      <c r="AS848" s="27"/>
      <c r="AT848" s="27"/>
      <c r="AU848" s="27"/>
      <c r="AV848" s="27"/>
      <c r="AW848" s="27"/>
      <c r="AX848" s="27"/>
      <c r="AY848" s="27"/>
      <c r="AZ848" s="27"/>
      <c r="BA848" s="27"/>
      <c r="BB848" s="27"/>
      <c r="BC848" s="27"/>
      <c r="BD848" s="27"/>
      <c r="BE848" s="27"/>
      <c r="BF848" s="27"/>
      <c r="BG848" s="27">
        <f t="shared" si="590"/>
        <v>0</v>
      </c>
      <c r="BH848" s="27">
        <f t="shared" si="590"/>
        <v>0</v>
      </c>
      <c r="BI848" s="27">
        <f t="shared" si="590"/>
        <v>0</v>
      </c>
      <c r="BJ848" s="27">
        <f t="shared" si="590"/>
        <v>0</v>
      </c>
      <c r="BK848" s="27">
        <f t="shared" si="590"/>
        <v>0</v>
      </c>
      <c r="BL848" s="27">
        <f t="shared" si="590"/>
        <v>0</v>
      </c>
      <c r="BM848" s="27">
        <f t="shared" si="590"/>
        <v>0</v>
      </c>
    </row>
    <row r="850" spans="2:65" ht="30" x14ac:dyDescent="0.25">
      <c r="C850" s="57" t="s">
        <v>159</v>
      </c>
      <c r="F850" s="57" t="s">
        <v>160</v>
      </c>
      <c r="G850" s="57" t="s">
        <v>160</v>
      </c>
      <c r="H850" s="57" t="s">
        <v>160</v>
      </c>
      <c r="I850" s="57" t="s">
        <v>160</v>
      </c>
      <c r="J850" s="57" t="s">
        <v>160</v>
      </c>
      <c r="K850" s="57" t="s">
        <v>160</v>
      </c>
      <c r="L850" s="57" t="s">
        <v>160</v>
      </c>
      <c r="M850" s="57" t="s">
        <v>160</v>
      </c>
      <c r="N850" s="57" t="s">
        <v>160</v>
      </c>
      <c r="O850" s="57" t="s">
        <v>160</v>
      </c>
      <c r="P850" s="57" t="s">
        <v>160</v>
      </c>
      <c r="Q850" s="57" t="s">
        <v>160</v>
      </c>
      <c r="R850" s="57" t="s">
        <v>160</v>
      </c>
      <c r="S850" s="57" t="s">
        <v>160</v>
      </c>
      <c r="T850" s="57" t="s">
        <v>160</v>
      </c>
      <c r="U850" s="57" t="s">
        <v>160</v>
      </c>
      <c r="V850" s="57" t="s">
        <v>160</v>
      </c>
      <c r="W850" s="57" t="s">
        <v>160</v>
      </c>
      <c r="X850" s="57" t="s">
        <v>160</v>
      </c>
      <c r="Y850" s="57" t="s">
        <v>160</v>
      </c>
      <c r="Z850" s="57" t="s">
        <v>160</v>
      </c>
      <c r="AA850" s="57" t="s">
        <v>160</v>
      </c>
      <c r="AB850" s="57" t="s">
        <v>160</v>
      </c>
      <c r="AC850" s="57" t="s">
        <v>160</v>
      </c>
      <c r="AD850" s="57" t="s">
        <v>160</v>
      </c>
      <c r="AE850" s="57" t="s">
        <v>160</v>
      </c>
      <c r="AF850" s="57" t="s">
        <v>160</v>
      </c>
      <c r="AG850" s="57" t="s">
        <v>160</v>
      </c>
      <c r="AH850" s="57" t="s">
        <v>160</v>
      </c>
      <c r="AI850" s="57" t="s">
        <v>160</v>
      </c>
      <c r="AJ850" s="57" t="s">
        <v>160</v>
      </c>
      <c r="AK850" s="57" t="s">
        <v>160</v>
      </c>
      <c r="AL850" s="57" t="s">
        <v>160</v>
      </c>
      <c r="AM850" s="57" t="s">
        <v>160</v>
      </c>
      <c r="AN850" s="57" t="s">
        <v>160</v>
      </c>
      <c r="AO850" s="57" t="s">
        <v>160</v>
      </c>
      <c r="AP850" s="57" t="s">
        <v>160</v>
      </c>
      <c r="AQ850" s="57" t="s">
        <v>160</v>
      </c>
      <c r="AR850" s="57" t="s">
        <v>160</v>
      </c>
      <c r="AS850" s="57" t="s">
        <v>160</v>
      </c>
      <c r="AT850" s="57" t="s">
        <v>160</v>
      </c>
      <c r="AU850" s="57" t="s">
        <v>160</v>
      </c>
      <c r="AV850" s="57" t="s">
        <v>160</v>
      </c>
      <c r="AW850" s="57" t="s">
        <v>160</v>
      </c>
      <c r="AX850" s="57" t="s">
        <v>160</v>
      </c>
      <c r="AY850" s="57" t="s">
        <v>160</v>
      </c>
      <c r="AZ850" s="57" t="s">
        <v>160</v>
      </c>
      <c r="BA850" s="57" t="s">
        <v>160</v>
      </c>
      <c r="BB850" s="57" t="s">
        <v>160</v>
      </c>
      <c r="BC850" s="57" t="s">
        <v>160</v>
      </c>
      <c r="BD850" s="57" t="s">
        <v>160</v>
      </c>
      <c r="BE850" s="57" t="s">
        <v>160</v>
      </c>
      <c r="BF850" s="57" t="s">
        <v>160</v>
      </c>
      <c r="BG850" s="57" t="s">
        <v>160</v>
      </c>
      <c r="BH850" s="57" t="s">
        <v>160</v>
      </c>
      <c r="BI850" s="57" t="s">
        <v>160</v>
      </c>
      <c r="BJ850" s="57" t="s">
        <v>160</v>
      </c>
      <c r="BK850" s="57" t="s">
        <v>160</v>
      </c>
      <c r="BL850" s="57" t="s">
        <v>160</v>
      </c>
      <c r="BM850" s="57" t="s">
        <v>160</v>
      </c>
    </row>
    <row r="851" spans="2:65" x14ac:dyDescent="0.25">
      <c r="B851" t="str">
        <f>+B836</f>
        <v>FABBRICATI</v>
      </c>
      <c r="C851" s="58">
        <f>+C836</f>
        <v>0.25</v>
      </c>
      <c r="F851" s="27"/>
      <c r="G851" s="27"/>
      <c r="H851" s="27"/>
      <c r="I851" s="27"/>
      <c r="J851" s="27"/>
      <c r="K851" s="27"/>
      <c r="L851" s="27"/>
      <c r="M851" s="27"/>
      <c r="N851" s="27"/>
      <c r="O851" s="27"/>
      <c r="P851" s="27"/>
      <c r="Q851" s="27"/>
      <c r="R851" s="27"/>
      <c r="S851" s="27"/>
      <c r="T851" s="27"/>
      <c r="U851" s="27"/>
      <c r="V851" s="27"/>
      <c r="W851" s="27"/>
      <c r="X851" s="27"/>
      <c r="Y851" s="27"/>
      <c r="Z851" s="27"/>
      <c r="AA851" s="27"/>
      <c r="AB851" s="27"/>
      <c r="AC851" s="27"/>
      <c r="AD851" s="27"/>
      <c r="AE851" s="27"/>
      <c r="AF851" s="27"/>
      <c r="AG851" s="27"/>
      <c r="AH851" s="27"/>
      <c r="AI851" s="27"/>
      <c r="AJ851" s="27"/>
      <c r="AK851" s="27"/>
      <c r="AL851" s="27"/>
      <c r="AM851" s="27"/>
      <c r="AN851" s="27"/>
      <c r="AO851" s="27"/>
      <c r="AP851" s="27"/>
      <c r="AQ851" s="27"/>
      <c r="AR851" s="27"/>
      <c r="AS851" s="27"/>
      <c r="AT851" s="27"/>
      <c r="AU851" s="27"/>
      <c r="AV851" s="27"/>
      <c r="AW851" s="27"/>
      <c r="AX851" s="27"/>
      <c r="AY851" s="27"/>
      <c r="AZ851" s="27"/>
      <c r="BA851" s="27"/>
      <c r="BB851" s="27"/>
      <c r="BC851" s="27"/>
      <c r="BD851" s="27"/>
      <c r="BE851" s="27"/>
      <c r="BF851" s="27"/>
      <c r="BG851" s="27"/>
      <c r="BH851" s="27">
        <f>+IF(BG858=$BH$5,0,1)*(SUM($BH$5)*$C851)/12</f>
        <v>0</v>
      </c>
      <c r="BI851" s="27">
        <f t="shared" ref="BI851:BM851" si="592">+IF(BH858=$BH$5,0,1)*(SUM($BH$5)*$C851)/12</f>
        <v>0</v>
      </c>
      <c r="BJ851" s="27">
        <f t="shared" si="592"/>
        <v>0</v>
      </c>
      <c r="BK851" s="27">
        <f t="shared" si="592"/>
        <v>0</v>
      </c>
      <c r="BL851" s="27">
        <f t="shared" si="592"/>
        <v>0</v>
      </c>
      <c r="BM851" s="27">
        <f t="shared" si="592"/>
        <v>0</v>
      </c>
    </row>
    <row r="852" spans="2:65" x14ac:dyDescent="0.25">
      <c r="B852" t="str">
        <f t="shared" ref="B852:C856" si="593">+B837</f>
        <v>IMPIANTI E MACCHINARI</v>
      </c>
      <c r="C852" s="58">
        <f t="shared" si="593"/>
        <v>0.1</v>
      </c>
      <c r="F852" s="27"/>
      <c r="G852" s="27"/>
      <c r="H852" s="27"/>
      <c r="I852" s="27"/>
      <c r="J852" s="27"/>
      <c r="K852" s="27"/>
      <c r="L852" s="27"/>
      <c r="M852" s="27"/>
      <c r="N852" s="27"/>
      <c r="O852" s="27"/>
      <c r="P852" s="27"/>
      <c r="Q852" s="27"/>
      <c r="R852" s="27"/>
      <c r="S852" s="27"/>
      <c r="T852" s="27"/>
      <c r="U852" s="27"/>
      <c r="V852" s="27"/>
      <c r="W852" s="27"/>
      <c r="X852" s="27"/>
      <c r="Y852" s="27"/>
      <c r="Z852" s="27"/>
      <c r="AA852" s="27"/>
      <c r="AB852" s="27"/>
      <c r="AC852" s="27"/>
      <c r="AD852" s="27"/>
      <c r="AE852" s="27"/>
      <c r="AF852" s="27"/>
      <c r="AG852" s="27"/>
      <c r="AH852" s="27"/>
      <c r="AI852" s="27"/>
      <c r="AJ852" s="27"/>
      <c r="AK852" s="27"/>
      <c r="AL852" s="27"/>
      <c r="AM852" s="27"/>
      <c r="AN852" s="27"/>
      <c r="AO852" s="27"/>
      <c r="AP852" s="27"/>
      <c r="AQ852" s="27"/>
      <c r="AR852" s="27"/>
      <c r="AS852" s="27"/>
      <c r="AT852" s="27"/>
      <c r="AU852" s="27"/>
      <c r="AV852" s="27"/>
      <c r="AW852" s="27"/>
      <c r="AX852" s="27"/>
      <c r="AY852" s="27"/>
      <c r="AZ852" s="27"/>
      <c r="BA852" s="27"/>
      <c r="BB852" s="27"/>
      <c r="BC852" s="27"/>
      <c r="BD852" s="27"/>
      <c r="BE852" s="27"/>
      <c r="BF852" s="27"/>
      <c r="BG852" s="27"/>
      <c r="BH852" s="27">
        <f>+IF(BG859=$BH$6,0,1)*(SUM($BH$6)*$C852)/12</f>
        <v>0</v>
      </c>
      <c r="BI852" s="27">
        <f t="shared" ref="BI852:BM852" si="594">+IF(BH859=$BH$6,0,1)*(SUM($BH$6)*$C852)/12</f>
        <v>0</v>
      </c>
      <c r="BJ852" s="27">
        <f t="shared" si="594"/>
        <v>0</v>
      </c>
      <c r="BK852" s="27">
        <f t="shared" si="594"/>
        <v>0</v>
      </c>
      <c r="BL852" s="27">
        <f t="shared" si="594"/>
        <v>0</v>
      </c>
      <c r="BM852" s="27">
        <f t="shared" si="594"/>
        <v>0</v>
      </c>
    </row>
    <row r="853" spans="2:65" x14ac:dyDescent="0.25">
      <c r="B853" t="str">
        <f t="shared" si="593"/>
        <v>ATTREZZATURE IND.LI E COMM.LI</v>
      </c>
      <c r="C853" s="58">
        <f t="shared" si="593"/>
        <v>0.2</v>
      </c>
      <c r="F853" s="27"/>
      <c r="G853" s="27"/>
      <c r="H853" s="27"/>
      <c r="I853" s="27"/>
      <c r="J853" s="27"/>
      <c r="K853" s="27"/>
      <c r="L853" s="27"/>
      <c r="M853" s="27"/>
      <c r="N853" s="27"/>
      <c r="O853" s="27"/>
      <c r="P853" s="27"/>
      <c r="Q853" s="27"/>
      <c r="R853" s="27"/>
      <c r="S853" s="27"/>
      <c r="T853" s="27"/>
      <c r="U853" s="27"/>
      <c r="V853" s="27"/>
      <c r="W853" s="27"/>
      <c r="X853" s="27"/>
      <c r="Y853" s="27"/>
      <c r="Z853" s="27"/>
      <c r="AA853" s="27"/>
      <c r="AB853" s="27"/>
      <c r="AC853" s="27"/>
      <c r="AD853" s="27"/>
      <c r="AE853" s="27"/>
      <c r="AF853" s="27"/>
      <c r="AG853" s="27"/>
      <c r="AH853" s="27"/>
      <c r="AI853" s="27"/>
      <c r="AJ853" s="27"/>
      <c r="AK853" s="27"/>
      <c r="AL853" s="27"/>
      <c r="AM853" s="27"/>
      <c r="AN853" s="27"/>
      <c r="AO853" s="27"/>
      <c r="AP853" s="27"/>
      <c r="AQ853" s="27"/>
      <c r="AR853" s="27"/>
      <c r="AS853" s="27"/>
      <c r="AT853" s="27"/>
      <c r="AU853" s="27"/>
      <c r="AV853" s="27"/>
      <c r="AW853" s="27"/>
      <c r="AX853" s="27"/>
      <c r="AY853" s="27"/>
      <c r="AZ853" s="27"/>
      <c r="BA853" s="27"/>
      <c r="BB853" s="27"/>
      <c r="BC853" s="27"/>
      <c r="BD853" s="27"/>
      <c r="BE853" s="27"/>
      <c r="BF853" s="27"/>
      <c r="BG853" s="27"/>
      <c r="BH853" s="27">
        <f>+IF(BG860=$BH$7,0,1)*(SUM($BH$7)*$C853)/12</f>
        <v>0</v>
      </c>
      <c r="BI853" s="27">
        <f t="shared" ref="BI853:BM853" si="595">+IF(BH860=$BH$7,0,1)*(SUM($BH$7)*$C853)/12</f>
        <v>0</v>
      </c>
      <c r="BJ853" s="27">
        <f t="shared" si="595"/>
        <v>0</v>
      </c>
      <c r="BK853" s="27">
        <f t="shared" si="595"/>
        <v>0</v>
      </c>
      <c r="BL853" s="27">
        <f t="shared" si="595"/>
        <v>0</v>
      </c>
      <c r="BM853" s="27">
        <f t="shared" si="595"/>
        <v>0</v>
      </c>
    </row>
    <row r="854" spans="2:65" x14ac:dyDescent="0.25">
      <c r="B854" t="str">
        <f t="shared" si="593"/>
        <v>COSTI D'IMPIANTO E AMPLIAMENTO</v>
      </c>
      <c r="C854" s="58">
        <f t="shared" si="593"/>
        <v>0.5</v>
      </c>
      <c r="F854" s="27"/>
      <c r="G854" s="27"/>
      <c r="H854" s="27"/>
      <c r="I854" s="27"/>
      <c r="J854" s="27"/>
      <c r="K854" s="27"/>
      <c r="L854" s="27"/>
      <c r="M854" s="27"/>
      <c r="N854" s="27"/>
      <c r="O854" s="27"/>
      <c r="P854" s="27"/>
      <c r="Q854" s="27"/>
      <c r="R854" s="27"/>
      <c r="S854" s="27"/>
      <c r="T854" s="27"/>
      <c r="U854" s="27"/>
      <c r="V854" s="27"/>
      <c r="W854" s="27"/>
      <c r="X854" s="27"/>
      <c r="Y854" s="27"/>
      <c r="Z854" s="27"/>
      <c r="AA854" s="27"/>
      <c r="AB854" s="27"/>
      <c r="AC854" s="27"/>
      <c r="AD854" s="27"/>
      <c r="AE854" s="27"/>
      <c r="AF854" s="27"/>
      <c r="AG854" s="27"/>
      <c r="AH854" s="27"/>
      <c r="AI854" s="27"/>
      <c r="AJ854" s="27"/>
      <c r="AK854" s="27"/>
      <c r="AL854" s="27"/>
      <c r="AM854" s="27"/>
      <c r="AN854" s="27"/>
      <c r="AO854" s="27"/>
      <c r="AP854" s="27"/>
      <c r="AQ854" s="27"/>
      <c r="AR854" s="27"/>
      <c r="AS854" s="27"/>
      <c r="AT854" s="27"/>
      <c r="AU854" s="27"/>
      <c r="AV854" s="27"/>
      <c r="AW854" s="27"/>
      <c r="AX854" s="27"/>
      <c r="AY854" s="27"/>
      <c r="AZ854" s="27"/>
      <c r="BA854" s="27"/>
      <c r="BB854" s="27"/>
      <c r="BC854" s="27"/>
      <c r="BD854" s="27"/>
      <c r="BE854" s="27"/>
      <c r="BF854" s="27"/>
      <c r="BG854" s="27"/>
      <c r="BH854" s="27">
        <f>+IF(BG861=$BH$8,0,1)*(SUM($BH$8)*$C854)/12</f>
        <v>0</v>
      </c>
      <c r="BI854" s="27">
        <f t="shared" ref="BI854:BM854" si="596">+IF(BH861=$BH$8,0,1)*(SUM($BH$8)*$C854)/12</f>
        <v>0</v>
      </c>
      <c r="BJ854" s="27">
        <f t="shared" si="596"/>
        <v>0</v>
      </c>
      <c r="BK854" s="27">
        <f t="shared" si="596"/>
        <v>0</v>
      </c>
      <c r="BL854" s="27">
        <f t="shared" si="596"/>
        <v>0</v>
      </c>
      <c r="BM854" s="27">
        <f t="shared" si="596"/>
        <v>0</v>
      </c>
    </row>
    <row r="855" spans="2:65" x14ac:dyDescent="0.25">
      <c r="B855" t="str">
        <f t="shared" si="593"/>
        <v>FEE D'INGRESSO</v>
      </c>
      <c r="C855" s="58">
        <f t="shared" si="593"/>
        <v>0.2</v>
      </c>
      <c r="F855" s="27"/>
      <c r="G855" s="27"/>
      <c r="H855" s="27"/>
      <c r="I855" s="27"/>
      <c r="J855" s="27"/>
      <c r="K855" s="27"/>
      <c r="L855" s="27"/>
      <c r="M855" s="27"/>
      <c r="N855" s="27"/>
      <c r="O855" s="27"/>
      <c r="P855" s="27"/>
      <c r="Q855" s="27"/>
      <c r="R855" s="27"/>
      <c r="S855" s="27"/>
      <c r="T855" s="27"/>
      <c r="U855" s="27"/>
      <c r="V855" s="27"/>
      <c r="W855" s="27"/>
      <c r="X855" s="27"/>
      <c r="Y855" s="27"/>
      <c r="Z855" s="27"/>
      <c r="AA855" s="27"/>
      <c r="AB855" s="27"/>
      <c r="AC855" s="27"/>
      <c r="AD855" s="27"/>
      <c r="AE855" s="27"/>
      <c r="AF855" s="27"/>
      <c r="AG855" s="27"/>
      <c r="AH855" s="27"/>
      <c r="AI855" s="27"/>
      <c r="AJ855" s="27"/>
      <c r="AK855" s="27"/>
      <c r="AL855" s="27"/>
      <c r="AM855" s="27"/>
      <c r="AN855" s="27"/>
      <c r="AO855" s="27"/>
      <c r="AP855" s="27"/>
      <c r="AQ855" s="27"/>
      <c r="AR855" s="27"/>
      <c r="AS855" s="27"/>
      <c r="AT855" s="27"/>
      <c r="AU855" s="27"/>
      <c r="AV855" s="27"/>
      <c r="AW855" s="27"/>
      <c r="AX855" s="27"/>
      <c r="AY855" s="27"/>
      <c r="AZ855" s="27"/>
      <c r="BA855" s="27"/>
      <c r="BB855" s="27"/>
      <c r="BC855" s="27"/>
      <c r="BD855" s="27"/>
      <c r="BE855" s="27"/>
      <c r="BF855" s="27"/>
      <c r="BG855" s="27"/>
      <c r="BH855" s="27">
        <f>+IF(BG862=$BH$9,0,1)*(SUM($BH$9)*$C855)/12</f>
        <v>0</v>
      </c>
      <c r="BI855" s="27">
        <f t="shared" ref="BI855:BM855" si="597">+IF(BH862=$BH$9,0,1)*(SUM($BH$9)*$C855)/12</f>
        <v>0</v>
      </c>
      <c r="BJ855" s="27">
        <f t="shared" si="597"/>
        <v>0</v>
      </c>
      <c r="BK855" s="27">
        <f t="shared" si="597"/>
        <v>0</v>
      </c>
      <c r="BL855" s="27">
        <f t="shared" si="597"/>
        <v>0</v>
      </c>
      <c r="BM855" s="27">
        <f t="shared" si="597"/>
        <v>0</v>
      </c>
    </row>
    <row r="856" spans="2:65" x14ac:dyDescent="0.25">
      <c r="B856" t="str">
        <f t="shared" si="593"/>
        <v>ALTRE IMM.NI IMMATERIALI</v>
      </c>
      <c r="C856" s="58">
        <f t="shared" si="593"/>
        <v>0.25</v>
      </c>
      <c r="F856" s="27"/>
      <c r="G856" s="27"/>
      <c r="H856" s="27"/>
      <c r="I856" s="27"/>
      <c r="J856" s="27"/>
      <c r="K856" s="27"/>
      <c r="L856" s="27"/>
      <c r="M856" s="27"/>
      <c r="N856" s="27"/>
      <c r="O856" s="27"/>
      <c r="P856" s="27"/>
      <c r="Q856" s="27"/>
      <c r="R856" s="27"/>
      <c r="S856" s="27"/>
      <c r="T856" s="27"/>
      <c r="U856" s="27"/>
      <c r="V856" s="27"/>
      <c r="W856" s="27"/>
      <c r="X856" s="27"/>
      <c r="Y856" s="27"/>
      <c r="Z856" s="27"/>
      <c r="AA856" s="27"/>
      <c r="AB856" s="27"/>
      <c r="AC856" s="27"/>
      <c r="AD856" s="27"/>
      <c r="AE856" s="27"/>
      <c r="AF856" s="27"/>
      <c r="AG856" s="27"/>
      <c r="AH856" s="27"/>
      <c r="AI856" s="27"/>
      <c r="AJ856" s="27"/>
      <c r="AK856" s="27"/>
      <c r="AL856" s="27"/>
      <c r="AM856" s="27"/>
      <c r="AN856" s="27"/>
      <c r="AO856" s="27"/>
      <c r="AP856" s="27"/>
      <c r="AQ856" s="27"/>
      <c r="AR856" s="27"/>
      <c r="AS856" s="27"/>
      <c r="AT856" s="27"/>
      <c r="AU856" s="27"/>
      <c r="AV856" s="27"/>
      <c r="AW856" s="27"/>
      <c r="AX856" s="27"/>
      <c r="AY856" s="27"/>
      <c r="AZ856" s="27"/>
      <c r="BA856" s="27"/>
      <c r="BB856" s="27"/>
      <c r="BC856" s="27"/>
      <c r="BD856" s="27"/>
      <c r="BE856" s="27"/>
      <c r="BF856" s="27"/>
      <c r="BG856" s="27"/>
      <c r="BH856" s="27">
        <f>+IF(BG863=$BH$10,0,1)*(SUM($BH$10)*$C856)/12</f>
        <v>0</v>
      </c>
      <c r="BI856" s="27">
        <f t="shared" ref="BI856:BM856" si="598">+IF(BH863=$BH$10,0,1)*(SUM($BH$10)*$C856)/12</f>
        <v>0</v>
      </c>
      <c r="BJ856" s="27">
        <f t="shared" si="598"/>
        <v>0</v>
      </c>
      <c r="BK856" s="27">
        <f t="shared" si="598"/>
        <v>0</v>
      </c>
      <c r="BL856" s="27">
        <f t="shared" si="598"/>
        <v>0</v>
      </c>
      <c r="BM856" s="27">
        <f t="shared" si="598"/>
        <v>0</v>
      </c>
    </row>
    <row r="857" spans="2:65" ht="30" x14ac:dyDescent="0.25">
      <c r="C857" s="57"/>
      <c r="F857" s="57" t="s">
        <v>161</v>
      </c>
      <c r="G857" s="57" t="s">
        <v>161</v>
      </c>
      <c r="H857" s="57" t="s">
        <v>161</v>
      </c>
      <c r="I857" s="57" t="s">
        <v>161</v>
      </c>
      <c r="J857" s="57" t="s">
        <v>161</v>
      </c>
      <c r="K857" s="57" t="s">
        <v>161</v>
      </c>
      <c r="L857" s="57" t="s">
        <v>161</v>
      </c>
      <c r="M857" s="57" t="s">
        <v>161</v>
      </c>
      <c r="N857" s="57" t="s">
        <v>161</v>
      </c>
      <c r="O857" s="57" t="s">
        <v>161</v>
      </c>
      <c r="P857" s="57" t="s">
        <v>161</v>
      </c>
      <c r="Q857" s="57" t="s">
        <v>161</v>
      </c>
      <c r="R857" s="57" t="s">
        <v>161</v>
      </c>
      <c r="S857" s="57" t="s">
        <v>161</v>
      </c>
      <c r="T857" s="57" t="s">
        <v>161</v>
      </c>
      <c r="U857" s="57" t="s">
        <v>161</v>
      </c>
      <c r="V857" s="57" t="s">
        <v>161</v>
      </c>
      <c r="W857" s="57" t="s">
        <v>161</v>
      </c>
      <c r="X857" s="57" t="s">
        <v>161</v>
      </c>
      <c r="Y857" s="57" t="s">
        <v>161</v>
      </c>
      <c r="Z857" s="57" t="s">
        <v>161</v>
      </c>
      <c r="AA857" s="57" t="s">
        <v>161</v>
      </c>
      <c r="AB857" s="57" t="s">
        <v>161</v>
      </c>
      <c r="AC857" s="57" t="s">
        <v>161</v>
      </c>
      <c r="AD857" s="57" t="s">
        <v>161</v>
      </c>
      <c r="AE857" s="57" t="s">
        <v>161</v>
      </c>
      <c r="AF857" s="57" t="s">
        <v>161</v>
      </c>
      <c r="AG857" s="57" t="s">
        <v>161</v>
      </c>
      <c r="AH857" s="57" t="s">
        <v>161</v>
      </c>
      <c r="AI857" s="57" t="s">
        <v>161</v>
      </c>
      <c r="AJ857" s="57" t="s">
        <v>161</v>
      </c>
      <c r="AK857" s="57" t="s">
        <v>161</v>
      </c>
      <c r="AL857" s="57" t="s">
        <v>161</v>
      </c>
      <c r="AM857" s="57" t="s">
        <v>161</v>
      </c>
      <c r="AN857" s="57" t="s">
        <v>161</v>
      </c>
      <c r="AO857" s="57" t="s">
        <v>161</v>
      </c>
      <c r="AP857" s="57" t="s">
        <v>161</v>
      </c>
      <c r="AQ857" s="57" t="s">
        <v>161</v>
      </c>
      <c r="AR857" s="57" t="s">
        <v>161</v>
      </c>
      <c r="AS857" s="57" t="s">
        <v>161</v>
      </c>
      <c r="AT857" s="57" t="s">
        <v>161</v>
      </c>
      <c r="AU857" s="57" t="s">
        <v>161</v>
      </c>
      <c r="AV857" s="57" t="s">
        <v>161</v>
      </c>
      <c r="AW857" s="57" t="s">
        <v>161</v>
      </c>
      <c r="AX857" s="57" t="s">
        <v>161</v>
      </c>
      <c r="AY857" s="57" t="s">
        <v>161</v>
      </c>
      <c r="AZ857" s="57" t="s">
        <v>161</v>
      </c>
      <c r="BA857" s="57" t="s">
        <v>161</v>
      </c>
      <c r="BB857" s="57" t="s">
        <v>161</v>
      </c>
      <c r="BC857" s="57" t="s">
        <v>161</v>
      </c>
      <c r="BD857" s="57" t="s">
        <v>161</v>
      </c>
      <c r="BE857" s="57" t="s">
        <v>161</v>
      </c>
      <c r="BF857" s="57" t="s">
        <v>161</v>
      </c>
      <c r="BG857" s="57" t="s">
        <v>161</v>
      </c>
      <c r="BH857" s="57" t="s">
        <v>161</v>
      </c>
      <c r="BI857" s="57" t="s">
        <v>161</v>
      </c>
      <c r="BJ857" s="57" t="s">
        <v>161</v>
      </c>
      <c r="BK857" s="57" t="s">
        <v>161</v>
      </c>
      <c r="BL857" s="57" t="s">
        <v>161</v>
      </c>
      <c r="BM857" s="57" t="s">
        <v>161</v>
      </c>
    </row>
    <row r="858" spans="2:65" x14ac:dyDescent="0.25">
      <c r="B858" t="str">
        <f>+B851</f>
        <v>FABBRICATI</v>
      </c>
      <c r="C858" s="58"/>
      <c r="F858" s="27"/>
      <c r="G858" s="27"/>
      <c r="H858" s="27"/>
      <c r="I858" s="27"/>
      <c r="J858" s="27"/>
      <c r="K858" s="27"/>
      <c r="L858" s="27"/>
      <c r="M858" s="27"/>
      <c r="N858" s="27"/>
      <c r="O858" s="27"/>
      <c r="P858" s="27"/>
      <c r="Q858" s="27"/>
      <c r="R858" s="27"/>
      <c r="S858" s="27"/>
      <c r="T858" s="27"/>
      <c r="U858" s="27"/>
      <c r="V858" s="27"/>
      <c r="W858" s="27"/>
      <c r="X858" s="27"/>
      <c r="Y858" s="27"/>
      <c r="Z858" s="27"/>
      <c r="AA858" s="27"/>
      <c r="AB858" s="27"/>
      <c r="AC858" s="27"/>
      <c r="AD858" s="27"/>
      <c r="AE858" s="27"/>
      <c r="AF858" s="27"/>
      <c r="AG858" s="27"/>
      <c r="AH858" s="27"/>
      <c r="AI858" s="27"/>
      <c r="AJ858" s="27"/>
      <c r="AK858" s="27"/>
      <c r="AL858" s="27"/>
      <c r="AM858" s="27"/>
      <c r="AN858" s="27"/>
      <c r="AO858" s="27"/>
      <c r="AP858" s="27"/>
      <c r="AQ858" s="27"/>
      <c r="AR858" s="27"/>
      <c r="AS858" s="27"/>
      <c r="AT858" s="27"/>
      <c r="AU858" s="27"/>
      <c r="AV858" s="27"/>
      <c r="AW858" s="27"/>
      <c r="AX858" s="27"/>
      <c r="AY858" s="27"/>
      <c r="AZ858" s="27"/>
      <c r="BA858" s="27"/>
      <c r="BB858" s="27"/>
      <c r="BC858" s="27"/>
      <c r="BD858" s="27"/>
      <c r="BE858" s="27"/>
      <c r="BF858" s="27"/>
      <c r="BG858" s="27"/>
      <c r="BH858" s="27">
        <f t="shared" ref="BH858:BM863" si="599">+BG858+BH851</f>
        <v>0</v>
      </c>
      <c r="BI858" s="27">
        <f t="shared" si="599"/>
        <v>0</v>
      </c>
      <c r="BJ858" s="27">
        <f t="shared" si="599"/>
        <v>0</v>
      </c>
      <c r="BK858" s="27">
        <f t="shared" si="599"/>
        <v>0</v>
      </c>
      <c r="BL858" s="27">
        <f t="shared" si="599"/>
        <v>0</v>
      </c>
      <c r="BM858" s="27">
        <f t="shared" si="599"/>
        <v>0</v>
      </c>
    </row>
    <row r="859" spans="2:65" x14ac:dyDescent="0.25">
      <c r="B859" t="str">
        <f t="shared" ref="B859:B862" si="600">+B852</f>
        <v>IMPIANTI E MACCHINARI</v>
      </c>
      <c r="C859" s="58"/>
      <c r="F859" s="27"/>
      <c r="G859" s="27"/>
      <c r="H859" s="27"/>
      <c r="I859" s="27"/>
      <c r="J859" s="27"/>
      <c r="K859" s="27"/>
      <c r="L859" s="27"/>
      <c r="M859" s="27"/>
      <c r="N859" s="27"/>
      <c r="O859" s="27"/>
      <c r="P859" s="27"/>
      <c r="Q859" s="27"/>
      <c r="R859" s="27"/>
      <c r="S859" s="27"/>
      <c r="T859" s="27"/>
      <c r="U859" s="27"/>
      <c r="V859" s="27"/>
      <c r="W859" s="27"/>
      <c r="X859" s="27"/>
      <c r="Y859" s="27"/>
      <c r="Z859" s="27"/>
      <c r="AA859" s="27"/>
      <c r="AB859" s="27"/>
      <c r="AC859" s="27"/>
      <c r="AD859" s="27"/>
      <c r="AE859" s="27"/>
      <c r="AF859" s="27"/>
      <c r="AG859" s="27"/>
      <c r="AH859" s="27"/>
      <c r="AI859" s="27"/>
      <c r="AJ859" s="27"/>
      <c r="AK859" s="27"/>
      <c r="AL859" s="27"/>
      <c r="AM859" s="27"/>
      <c r="AN859" s="27"/>
      <c r="AO859" s="27"/>
      <c r="AP859" s="27"/>
      <c r="AQ859" s="27"/>
      <c r="AR859" s="27"/>
      <c r="AS859" s="27"/>
      <c r="AT859" s="27"/>
      <c r="AU859" s="27"/>
      <c r="AV859" s="27"/>
      <c r="AW859" s="27"/>
      <c r="AX859" s="27"/>
      <c r="AY859" s="27"/>
      <c r="AZ859" s="27"/>
      <c r="BA859" s="27"/>
      <c r="BB859" s="27"/>
      <c r="BC859" s="27"/>
      <c r="BD859" s="27"/>
      <c r="BE859" s="27"/>
      <c r="BF859" s="27"/>
      <c r="BG859" s="27"/>
      <c r="BH859" s="27">
        <f t="shared" si="599"/>
        <v>0</v>
      </c>
      <c r="BI859" s="27">
        <f t="shared" si="599"/>
        <v>0</v>
      </c>
      <c r="BJ859" s="27">
        <f t="shared" si="599"/>
        <v>0</v>
      </c>
      <c r="BK859" s="27">
        <f t="shared" si="599"/>
        <v>0</v>
      </c>
      <c r="BL859" s="27">
        <f t="shared" si="599"/>
        <v>0</v>
      </c>
      <c r="BM859" s="27">
        <f t="shared" si="599"/>
        <v>0</v>
      </c>
    </row>
    <row r="860" spans="2:65" x14ac:dyDescent="0.25">
      <c r="B860" t="str">
        <f t="shared" si="600"/>
        <v>ATTREZZATURE IND.LI E COMM.LI</v>
      </c>
      <c r="C860" s="58"/>
      <c r="F860" s="27"/>
      <c r="G860" s="27"/>
      <c r="H860" s="27"/>
      <c r="I860" s="27"/>
      <c r="J860" s="27"/>
      <c r="K860" s="27"/>
      <c r="L860" s="27"/>
      <c r="M860" s="27"/>
      <c r="N860" s="27"/>
      <c r="O860" s="27"/>
      <c r="P860" s="27"/>
      <c r="Q860" s="27"/>
      <c r="R860" s="27"/>
      <c r="S860" s="27"/>
      <c r="T860" s="27"/>
      <c r="U860" s="27"/>
      <c r="V860" s="27"/>
      <c r="W860" s="27"/>
      <c r="X860" s="27"/>
      <c r="Y860" s="27"/>
      <c r="Z860" s="27"/>
      <c r="AA860" s="27"/>
      <c r="AB860" s="27"/>
      <c r="AC860" s="27"/>
      <c r="AD860" s="27"/>
      <c r="AE860" s="27"/>
      <c r="AF860" s="27"/>
      <c r="AG860" s="27"/>
      <c r="AH860" s="27"/>
      <c r="AI860" s="27"/>
      <c r="AJ860" s="27"/>
      <c r="AK860" s="27"/>
      <c r="AL860" s="27"/>
      <c r="AM860" s="27"/>
      <c r="AN860" s="27"/>
      <c r="AO860" s="27"/>
      <c r="AP860" s="27"/>
      <c r="AQ860" s="27"/>
      <c r="AR860" s="27"/>
      <c r="AS860" s="27"/>
      <c r="AT860" s="27"/>
      <c r="AU860" s="27"/>
      <c r="AV860" s="27"/>
      <c r="AW860" s="27"/>
      <c r="AX860" s="27"/>
      <c r="AY860" s="27"/>
      <c r="AZ860" s="27"/>
      <c r="BA860" s="27"/>
      <c r="BB860" s="27"/>
      <c r="BC860" s="27"/>
      <c r="BD860" s="27"/>
      <c r="BE860" s="27"/>
      <c r="BF860" s="27"/>
      <c r="BG860" s="27"/>
      <c r="BH860" s="27">
        <f t="shared" si="599"/>
        <v>0</v>
      </c>
      <c r="BI860" s="27">
        <f t="shared" si="599"/>
        <v>0</v>
      </c>
      <c r="BJ860" s="27">
        <f t="shared" si="599"/>
        <v>0</v>
      </c>
      <c r="BK860" s="27">
        <f t="shared" si="599"/>
        <v>0</v>
      </c>
      <c r="BL860" s="27">
        <f t="shared" si="599"/>
        <v>0</v>
      </c>
      <c r="BM860" s="27">
        <f t="shared" si="599"/>
        <v>0</v>
      </c>
    </row>
    <row r="861" spans="2:65" x14ac:dyDescent="0.25">
      <c r="B861" t="str">
        <f t="shared" si="600"/>
        <v>COSTI D'IMPIANTO E AMPLIAMENTO</v>
      </c>
      <c r="C861" s="58"/>
      <c r="F861" s="27"/>
      <c r="G861" s="27"/>
      <c r="H861" s="27"/>
      <c r="I861" s="27"/>
      <c r="J861" s="27"/>
      <c r="K861" s="27"/>
      <c r="L861" s="27"/>
      <c r="M861" s="27"/>
      <c r="N861" s="27"/>
      <c r="O861" s="27"/>
      <c r="P861" s="27"/>
      <c r="Q861" s="27"/>
      <c r="R861" s="27"/>
      <c r="S861" s="27"/>
      <c r="T861" s="27"/>
      <c r="U861" s="27"/>
      <c r="V861" s="27"/>
      <c r="W861" s="27"/>
      <c r="X861" s="27"/>
      <c r="Y861" s="27"/>
      <c r="Z861" s="27"/>
      <c r="AA861" s="27"/>
      <c r="AB861" s="27"/>
      <c r="AC861" s="27"/>
      <c r="AD861" s="27"/>
      <c r="AE861" s="27"/>
      <c r="AF861" s="27"/>
      <c r="AG861" s="27"/>
      <c r="AH861" s="27"/>
      <c r="AI861" s="27"/>
      <c r="AJ861" s="27"/>
      <c r="AK861" s="27"/>
      <c r="AL861" s="27"/>
      <c r="AM861" s="27"/>
      <c r="AN861" s="27"/>
      <c r="AO861" s="27"/>
      <c r="AP861" s="27"/>
      <c r="AQ861" s="27"/>
      <c r="AR861" s="27"/>
      <c r="AS861" s="27"/>
      <c r="AT861" s="27"/>
      <c r="AU861" s="27"/>
      <c r="AV861" s="27"/>
      <c r="AW861" s="27"/>
      <c r="AX861" s="27"/>
      <c r="AY861" s="27"/>
      <c r="AZ861" s="27"/>
      <c r="BA861" s="27"/>
      <c r="BB861" s="27"/>
      <c r="BC861" s="27"/>
      <c r="BD861" s="27"/>
      <c r="BE861" s="27"/>
      <c r="BF861" s="27"/>
      <c r="BG861" s="27"/>
      <c r="BH861" s="27">
        <f t="shared" si="599"/>
        <v>0</v>
      </c>
      <c r="BI861" s="27">
        <f t="shared" si="599"/>
        <v>0</v>
      </c>
      <c r="BJ861" s="27">
        <f t="shared" si="599"/>
        <v>0</v>
      </c>
      <c r="BK861" s="27">
        <f t="shared" si="599"/>
        <v>0</v>
      </c>
      <c r="BL861" s="27">
        <f t="shared" si="599"/>
        <v>0</v>
      </c>
      <c r="BM861" s="27">
        <f t="shared" si="599"/>
        <v>0</v>
      </c>
    </row>
    <row r="862" spans="2:65" x14ac:dyDescent="0.25">
      <c r="B862" t="str">
        <f t="shared" si="600"/>
        <v>FEE D'INGRESSO</v>
      </c>
      <c r="C862" s="58"/>
      <c r="F862" s="27"/>
      <c r="G862" s="27"/>
      <c r="H862" s="27"/>
      <c r="I862" s="27"/>
      <c r="J862" s="27"/>
      <c r="K862" s="27"/>
      <c r="L862" s="27"/>
      <c r="M862" s="27"/>
      <c r="N862" s="27"/>
      <c r="O862" s="27"/>
      <c r="P862" s="27"/>
      <c r="Q862" s="27"/>
      <c r="R862" s="27"/>
      <c r="S862" s="27"/>
      <c r="T862" s="27"/>
      <c r="U862" s="27"/>
      <c r="V862" s="27"/>
      <c r="W862" s="27"/>
      <c r="X862" s="27"/>
      <c r="Y862" s="27"/>
      <c r="Z862" s="27"/>
      <c r="AA862" s="27"/>
      <c r="AB862" s="27"/>
      <c r="AC862" s="27"/>
      <c r="AD862" s="27"/>
      <c r="AE862" s="27"/>
      <c r="AF862" s="27"/>
      <c r="AG862" s="27"/>
      <c r="AH862" s="27"/>
      <c r="AI862" s="27"/>
      <c r="AJ862" s="27"/>
      <c r="AK862" s="27"/>
      <c r="AL862" s="27"/>
      <c r="AM862" s="27"/>
      <c r="AN862" s="27"/>
      <c r="AO862" s="27"/>
      <c r="AP862" s="27"/>
      <c r="AQ862" s="27"/>
      <c r="AR862" s="27"/>
      <c r="AS862" s="27"/>
      <c r="AT862" s="27"/>
      <c r="AU862" s="27"/>
      <c r="AV862" s="27"/>
      <c r="AW862" s="27"/>
      <c r="AX862" s="27"/>
      <c r="AY862" s="27"/>
      <c r="AZ862" s="27"/>
      <c r="BA862" s="27"/>
      <c r="BB862" s="27"/>
      <c r="BC862" s="27"/>
      <c r="BD862" s="27"/>
      <c r="BE862" s="27"/>
      <c r="BF862" s="27"/>
      <c r="BG862" s="27"/>
      <c r="BH862" s="27">
        <f t="shared" si="599"/>
        <v>0</v>
      </c>
      <c r="BI862" s="27">
        <f t="shared" si="599"/>
        <v>0</v>
      </c>
      <c r="BJ862" s="27">
        <f t="shared" si="599"/>
        <v>0</v>
      </c>
      <c r="BK862" s="27">
        <f t="shared" si="599"/>
        <v>0</v>
      </c>
      <c r="BL862" s="27">
        <f t="shared" si="599"/>
        <v>0</v>
      </c>
      <c r="BM862" s="27">
        <f t="shared" si="599"/>
        <v>0</v>
      </c>
    </row>
    <row r="863" spans="2:65" x14ac:dyDescent="0.25">
      <c r="B863" t="str">
        <f>+B856</f>
        <v>ALTRE IMM.NI IMMATERIALI</v>
      </c>
      <c r="C863" s="58"/>
      <c r="F863" s="27"/>
      <c r="G863" s="27"/>
      <c r="H863" s="27"/>
      <c r="I863" s="27"/>
      <c r="J863" s="27"/>
      <c r="K863" s="27"/>
      <c r="L863" s="27"/>
      <c r="M863" s="27"/>
      <c r="N863" s="27"/>
      <c r="O863" s="27"/>
      <c r="P863" s="27"/>
      <c r="Q863" s="27"/>
      <c r="R863" s="27"/>
      <c r="S863" s="27"/>
      <c r="T863" s="27"/>
      <c r="U863" s="27"/>
      <c r="V863" s="27"/>
      <c r="W863" s="27"/>
      <c r="X863" s="27"/>
      <c r="Y863" s="27"/>
      <c r="Z863" s="27"/>
      <c r="AA863" s="27"/>
      <c r="AB863" s="27"/>
      <c r="AC863" s="27"/>
      <c r="AD863" s="27"/>
      <c r="AE863" s="27"/>
      <c r="AF863" s="27"/>
      <c r="AG863" s="27"/>
      <c r="AH863" s="27"/>
      <c r="AI863" s="27"/>
      <c r="AJ863" s="27"/>
      <c r="AK863" s="27"/>
      <c r="AL863" s="27"/>
      <c r="AM863" s="27"/>
      <c r="AN863" s="27"/>
      <c r="AO863" s="27"/>
      <c r="AP863" s="27"/>
      <c r="AQ863" s="27"/>
      <c r="AR863" s="27"/>
      <c r="AS863" s="27"/>
      <c r="AT863" s="27"/>
      <c r="AU863" s="27"/>
      <c r="AV863" s="27"/>
      <c r="AW863" s="27"/>
      <c r="AX863" s="27"/>
      <c r="AY863" s="27"/>
      <c r="AZ863" s="27"/>
      <c r="BA863" s="27"/>
      <c r="BB863" s="27"/>
      <c r="BC863" s="27"/>
      <c r="BD863" s="27"/>
      <c r="BE863" s="27"/>
      <c r="BF863" s="27"/>
      <c r="BG863" s="27"/>
      <c r="BH863" s="27">
        <f t="shared" si="599"/>
        <v>0</v>
      </c>
      <c r="BI863" s="27">
        <f t="shared" si="599"/>
        <v>0</v>
      </c>
      <c r="BJ863" s="27">
        <f t="shared" si="599"/>
        <v>0</v>
      </c>
      <c r="BK863" s="27">
        <f t="shared" si="599"/>
        <v>0</v>
      </c>
      <c r="BL863" s="27">
        <f t="shared" si="599"/>
        <v>0</v>
      </c>
      <c r="BM863" s="27">
        <f t="shared" si="599"/>
        <v>0</v>
      </c>
    </row>
    <row r="865" spans="2:65" ht="30" x14ac:dyDescent="0.25">
      <c r="C865" s="57" t="s">
        <v>159</v>
      </c>
      <c r="F865" s="57" t="s">
        <v>160</v>
      </c>
      <c r="G865" s="57" t="s">
        <v>160</v>
      </c>
      <c r="H865" s="57" t="s">
        <v>160</v>
      </c>
      <c r="I865" s="57" t="s">
        <v>160</v>
      </c>
      <c r="J865" s="57" t="s">
        <v>160</v>
      </c>
      <c r="K865" s="57" t="s">
        <v>160</v>
      </c>
      <c r="L865" s="57" t="s">
        <v>160</v>
      </c>
      <c r="M865" s="57" t="s">
        <v>160</v>
      </c>
      <c r="N865" s="57" t="s">
        <v>160</v>
      </c>
      <c r="O865" s="57" t="s">
        <v>160</v>
      </c>
      <c r="P865" s="57" t="s">
        <v>160</v>
      </c>
      <c r="Q865" s="57" t="s">
        <v>160</v>
      </c>
      <c r="R865" s="57" t="s">
        <v>160</v>
      </c>
      <c r="S865" s="57" t="s">
        <v>160</v>
      </c>
      <c r="T865" s="57" t="s">
        <v>160</v>
      </c>
      <c r="U865" s="57" t="s">
        <v>160</v>
      </c>
      <c r="V865" s="57" t="s">
        <v>160</v>
      </c>
      <c r="W865" s="57" t="s">
        <v>160</v>
      </c>
      <c r="X865" s="57" t="s">
        <v>160</v>
      </c>
      <c r="Y865" s="57" t="s">
        <v>160</v>
      </c>
      <c r="Z865" s="57" t="s">
        <v>160</v>
      </c>
      <c r="AA865" s="57" t="s">
        <v>160</v>
      </c>
      <c r="AB865" s="57" t="s">
        <v>160</v>
      </c>
      <c r="AC865" s="57" t="s">
        <v>160</v>
      </c>
      <c r="AD865" s="57" t="s">
        <v>160</v>
      </c>
      <c r="AE865" s="57" t="s">
        <v>160</v>
      </c>
      <c r="AF865" s="57" t="s">
        <v>160</v>
      </c>
      <c r="AG865" s="57" t="s">
        <v>160</v>
      </c>
      <c r="AH865" s="57" t="s">
        <v>160</v>
      </c>
      <c r="AI865" s="57" t="s">
        <v>160</v>
      </c>
      <c r="AJ865" s="57" t="s">
        <v>160</v>
      </c>
      <c r="AK865" s="57" t="s">
        <v>160</v>
      </c>
      <c r="AL865" s="57" t="s">
        <v>160</v>
      </c>
      <c r="AM865" s="57" t="s">
        <v>160</v>
      </c>
      <c r="AN865" s="57" t="s">
        <v>160</v>
      </c>
      <c r="AO865" s="57" t="s">
        <v>160</v>
      </c>
      <c r="AP865" s="57" t="s">
        <v>160</v>
      </c>
      <c r="AQ865" s="57" t="s">
        <v>160</v>
      </c>
      <c r="AR865" s="57" t="s">
        <v>160</v>
      </c>
      <c r="AS865" s="57" t="s">
        <v>160</v>
      </c>
      <c r="AT865" s="57" t="s">
        <v>160</v>
      </c>
      <c r="AU865" s="57" t="s">
        <v>160</v>
      </c>
      <c r="AV865" s="57" t="s">
        <v>160</v>
      </c>
      <c r="AW865" s="57" t="s">
        <v>160</v>
      </c>
      <c r="AX865" s="57" t="s">
        <v>160</v>
      </c>
      <c r="AY865" s="57" t="s">
        <v>160</v>
      </c>
      <c r="AZ865" s="57" t="s">
        <v>160</v>
      </c>
      <c r="BA865" s="57" t="s">
        <v>160</v>
      </c>
      <c r="BB865" s="57" t="s">
        <v>160</v>
      </c>
      <c r="BC865" s="57" t="s">
        <v>160</v>
      </c>
      <c r="BD865" s="57" t="s">
        <v>160</v>
      </c>
      <c r="BE865" s="57" t="s">
        <v>160</v>
      </c>
      <c r="BF865" s="57" t="s">
        <v>160</v>
      </c>
      <c r="BG865" s="57" t="s">
        <v>160</v>
      </c>
      <c r="BH865" s="57" t="s">
        <v>160</v>
      </c>
      <c r="BI865" s="57" t="s">
        <v>160</v>
      </c>
      <c r="BJ865" s="57" t="s">
        <v>160</v>
      </c>
      <c r="BK865" s="57" t="s">
        <v>160</v>
      </c>
      <c r="BL865" s="57" t="s">
        <v>160</v>
      </c>
      <c r="BM865" s="57" t="s">
        <v>160</v>
      </c>
    </row>
    <row r="866" spans="2:65" x14ac:dyDescent="0.25">
      <c r="B866" t="str">
        <f>+B851</f>
        <v>FABBRICATI</v>
      </c>
      <c r="C866" s="58">
        <f>+C851</f>
        <v>0.25</v>
      </c>
      <c r="F866" s="27"/>
      <c r="G866" s="27"/>
      <c r="H866" s="27"/>
      <c r="I866" s="27"/>
      <c r="J866" s="27"/>
      <c r="K866" s="27"/>
      <c r="L866" s="27"/>
      <c r="M866" s="27"/>
      <c r="N866" s="27"/>
      <c r="O866" s="27"/>
      <c r="P866" s="27"/>
      <c r="Q866" s="27"/>
      <c r="R866" s="27"/>
      <c r="S866" s="27"/>
      <c r="T866" s="27"/>
      <c r="U866" s="27"/>
      <c r="V866" s="27"/>
      <c r="W866" s="27"/>
      <c r="X866" s="27"/>
      <c r="Y866" s="27"/>
      <c r="Z866" s="27"/>
      <c r="AA866" s="27"/>
      <c r="AB866" s="27"/>
      <c r="AC866" s="27"/>
      <c r="AD866" s="27"/>
      <c r="AE866" s="27"/>
      <c r="AF866" s="27"/>
      <c r="AG866" s="27"/>
      <c r="AH866" s="27"/>
      <c r="AI866" s="27"/>
      <c r="AJ866" s="27"/>
      <c r="AK866" s="27"/>
      <c r="AL866" s="27"/>
      <c r="AM866" s="27"/>
      <c r="AN866" s="27"/>
      <c r="AO866" s="27"/>
      <c r="AP866" s="27"/>
      <c r="AQ866" s="27"/>
      <c r="AR866" s="27"/>
      <c r="AS866" s="27"/>
      <c r="AT866" s="27"/>
      <c r="AU866" s="27"/>
      <c r="AV866" s="27"/>
      <c r="AW866" s="27"/>
      <c r="AX866" s="27"/>
      <c r="AY866" s="27"/>
      <c r="AZ866" s="27"/>
      <c r="BA866" s="27"/>
      <c r="BB866" s="27"/>
      <c r="BC866" s="27"/>
      <c r="BD866" s="27"/>
      <c r="BE866" s="27"/>
      <c r="BF866" s="27"/>
      <c r="BG866" s="27"/>
      <c r="BH866" s="27"/>
      <c r="BI866" s="27">
        <f>+IF(BH873=$BI$5,0,1)*(SUM($BI$5)*$C866)/12</f>
        <v>0</v>
      </c>
      <c r="BJ866" s="27">
        <f t="shared" ref="BJ866:BM866" si="601">+IF(BI873=$BI$5,0,1)*(SUM($BI$5)*$C866)/12</f>
        <v>0</v>
      </c>
      <c r="BK866" s="27">
        <f t="shared" si="601"/>
        <v>0</v>
      </c>
      <c r="BL866" s="27">
        <f t="shared" si="601"/>
        <v>0</v>
      </c>
      <c r="BM866" s="27">
        <f t="shared" si="601"/>
        <v>0</v>
      </c>
    </row>
    <row r="867" spans="2:65" x14ac:dyDescent="0.25">
      <c r="B867" t="str">
        <f t="shared" ref="B867:C871" si="602">+B852</f>
        <v>IMPIANTI E MACCHINARI</v>
      </c>
      <c r="C867" s="58">
        <f t="shared" si="602"/>
        <v>0.1</v>
      </c>
      <c r="F867" s="27"/>
      <c r="G867" s="27"/>
      <c r="H867" s="27"/>
      <c r="I867" s="27"/>
      <c r="J867" s="27"/>
      <c r="K867" s="27"/>
      <c r="L867" s="27"/>
      <c r="M867" s="27"/>
      <c r="N867" s="27"/>
      <c r="O867" s="27"/>
      <c r="P867" s="27"/>
      <c r="Q867" s="27"/>
      <c r="R867" s="27"/>
      <c r="S867" s="27"/>
      <c r="T867" s="27"/>
      <c r="U867" s="27"/>
      <c r="V867" s="27"/>
      <c r="W867" s="27"/>
      <c r="X867" s="27"/>
      <c r="Y867" s="27"/>
      <c r="Z867" s="27"/>
      <c r="AA867" s="27"/>
      <c r="AB867" s="27"/>
      <c r="AC867" s="27"/>
      <c r="AD867" s="27"/>
      <c r="AE867" s="27"/>
      <c r="AF867" s="27"/>
      <c r="AG867" s="27"/>
      <c r="AH867" s="27"/>
      <c r="AI867" s="27"/>
      <c r="AJ867" s="27"/>
      <c r="AK867" s="27"/>
      <c r="AL867" s="27"/>
      <c r="AM867" s="27"/>
      <c r="AN867" s="27"/>
      <c r="AO867" s="27"/>
      <c r="AP867" s="27"/>
      <c r="AQ867" s="27"/>
      <c r="AR867" s="27"/>
      <c r="AS867" s="27"/>
      <c r="AT867" s="27"/>
      <c r="AU867" s="27"/>
      <c r="AV867" s="27"/>
      <c r="AW867" s="27"/>
      <c r="AX867" s="27"/>
      <c r="AY867" s="27"/>
      <c r="AZ867" s="27"/>
      <c r="BA867" s="27"/>
      <c r="BB867" s="27"/>
      <c r="BC867" s="27"/>
      <c r="BD867" s="27"/>
      <c r="BE867" s="27"/>
      <c r="BF867" s="27"/>
      <c r="BG867" s="27"/>
      <c r="BH867" s="27"/>
      <c r="BI867" s="27">
        <f>+IF(BH874=$BI$6,0,1)*(SUM($BI$6)*$C867)/12</f>
        <v>0</v>
      </c>
      <c r="BJ867" s="27">
        <f t="shared" ref="BJ867:BM867" si="603">+IF(BI874=$BI$6,0,1)*(SUM($BI$6)*$C867)/12</f>
        <v>0</v>
      </c>
      <c r="BK867" s="27">
        <f t="shared" si="603"/>
        <v>0</v>
      </c>
      <c r="BL867" s="27">
        <f t="shared" si="603"/>
        <v>0</v>
      </c>
      <c r="BM867" s="27">
        <f t="shared" si="603"/>
        <v>0</v>
      </c>
    </row>
    <row r="868" spans="2:65" x14ac:dyDescent="0.25">
      <c r="B868" t="str">
        <f t="shared" si="602"/>
        <v>ATTREZZATURE IND.LI E COMM.LI</v>
      </c>
      <c r="C868" s="58">
        <f t="shared" si="602"/>
        <v>0.2</v>
      </c>
      <c r="F868" s="27"/>
      <c r="G868" s="27"/>
      <c r="H868" s="27"/>
      <c r="I868" s="27"/>
      <c r="J868" s="27"/>
      <c r="K868" s="27"/>
      <c r="L868" s="27"/>
      <c r="M868" s="27"/>
      <c r="N868" s="27"/>
      <c r="O868" s="27"/>
      <c r="P868" s="27"/>
      <c r="Q868" s="27"/>
      <c r="R868" s="27"/>
      <c r="S868" s="27"/>
      <c r="T868" s="27"/>
      <c r="U868" s="27"/>
      <c r="V868" s="27"/>
      <c r="W868" s="27"/>
      <c r="X868" s="27"/>
      <c r="Y868" s="27"/>
      <c r="Z868" s="27"/>
      <c r="AA868" s="27"/>
      <c r="AB868" s="27"/>
      <c r="AC868" s="27"/>
      <c r="AD868" s="27"/>
      <c r="AE868" s="27"/>
      <c r="AF868" s="27"/>
      <c r="AG868" s="27"/>
      <c r="AH868" s="27"/>
      <c r="AI868" s="27"/>
      <c r="AJ868" s="27"/>
      <c r="AK868" s="27"/>
      <c r="AL868" s="27"/>
      <c r="AM868" s="27"/>
      <c r="AN868" s="27"/>
      <c r="AO868" s="27"/>
      <c r="AP868" s="27"/>
      <c r="AQ868" s="27"/>
      <c r="AR868" s="27"/>
      <c r="AS868" s="27"/>
      <c r="AT868" s="27"/>
      <c r="AU868" s="27"/>
      <c r="AV868" s="27"/>
      <c r="AW868" s="27"/>
      <c r="AX868" s="27"/>
      <c r="AY868" s="27"/>
      <c r="AZ868" s="27"/>
      <c r="BA868" s="27"/>
      <c r="BB868" s="27"/>
      <c r="BC868" s="27"/>
      <c r="BD868" s="27"/>
      <c r="BE868" s="27"/>
      <c r="BF868" s="27"/>
      <c r="BG868" s="27"/>
      <c r="BH868" s="27"/>
      <c r="BI868" s="27">
        <f>+IF(BH875=$BI$7,0,1)*(SUM($BI$7)*$C868)/12</f>
        <v>0</v>
      </c>
      <c r="BJ868" s="27">
        <f t="shared" ref="BJ868:BM868" si="604">+IF(BI875=$BI$7,0,1)*(SUM($BI$7)*$C868)/12</f>
        <v>0</v>
      </c>
      <c r="BK868" s="27">
        <f t="shared" si="604"/>
        <v>0</v>
      </c>
      <c r="BL868" s="27">
        <f t="shared" si="604"/>
        <v>0</v>
      </c>
      <c r="BM868" s="27">
        <f t="shared" si="604"/>
        <v>0</v>
      </c>
    </row>
    <row r="869" spans="2:65" x14ac:dyDescent="0.25">
      <c r="B869" t="str">
        <f t="shared" si="602"/>
        <v>COSTI D'IMPIANTO E AMPLIAMENTO</v>
      </c>
      <c r="C869" s="58">
        <f t="shared" si="602"/>
        <v>0.5</v>
      </c>
      <c r="F869" s="27"/>
      <c r="G869" s="27"/>
      <c r="H869" s="27"/>
      <c r="I869" s="27"/>
      <c r="J869" s="27"/>
      <c r="K869" s="27"/>
      <c r="L869" s="27"/>
      <c r="M869" s="27"/>
      <c r="N869" s="27"/>
      <c r="O869" s="27"/>
      <c r="P869" s="27"/>
      <c r="Q869" s="27"/>
      <c r="R869" s="27"/>
      <c r="S869" s="27"/>
      <c r="T869" s="27"/>
      <c r="U869" s="27"/>
      <c r="V869" s="27"/>
      <c r="W869" s="27"/>
      <c r="X869" s="27"/>
      <c r="Y869" s="27"/>
      <c r="Z869" s="27"/>
      <c r="AA869" s="27"/>
      <c r="AB869" s="27"/>
      <c r="AC869" s="27"/>
      <c r="AD869" s="27"/>
      <c r="AE869" s="27"/>
      <c r="AF869" s="27"/>
      <c r="AG869" s="27"/>
      <c r="AH869" s="27"/>
      <c r="AI869" s="27"/>
      <c r="AJ869" s="27"/>
      <c r="AK869" s="27"/>
      <c r="AL869" s="27"/>
      <c r="AM869" s="27"/>
      <c r="AN869" s="27"/>
      <c r="AO869" s="27"/>
      <c r="AP869" s="27"/>
      <c r="AQ869" s="27"/>
      <c r="AR869" s="27"/>
      <c r="AS869" s="27"/>
      <c r="AT869" s="27"/>
      <c r="AU869" s="27"/>
      <c r="AV869" s="27"/>
      <c r="AW869" s="27"/>
      <c r="AX869" s="27"/>
      <c r="AY869" s="27"/>
      <c r="AZ869" s="27"/>
      <c r="BA869" s="27"/>
      <c r="BB869" s="27"/>
      <c r="BC869" s="27"/>
      <c r="BD869" s="27"/>
      <c r="BE869" s="27"/>
      <c r="BF869" s="27"/>
      <c r="BG869" s="27"/>
      <c r="BH869" s="27"/>
      <c r="BI869" s="27">
        <f>+IF(BH876=$BI$8,0,1)*(SUM($BI$8)*$C869)/12</f>
        <v>0</v>
      </c>
      <c r="BJ869" s="27">
        <f t="shared" ref="BJ869:BM869" si="605">+IF(BI876=$BI$8,0,1)*(SUM($BI$8)*$C869)/12</f>
        <v>0</v>
      </c>
      <c r="BK869" s="27">
        <f t="shared" si="605"/>
        <v>0</v>
      </c>
      <c r="BL869" s="27">
        <f t="shared" si="605"/>
        <v>0</v>
      </c>
      <c r="BM869" s="27">
        <f t="shared" si="605"/>
        <v>0</v>
      </c>
    </row>
    <row r="870" spans="2:65" x14ac:dyDescent="0.25">
      <c r="B870" t="str">
        <f t="shared" si="602"/>
        <v>FEE D'INGRESSO</v>
      </c>
      <c r="C870" s="58">
        <f t="shared" si="602"/>
        <v>0.2</v>
      </c>
      <c r="F870" s="27"/>
      <c r="G870" s="27"/>
      <c r="H870" s="27"/>
      <c r="I870" s="27"/>
      <c r="J870" s="27"/>
      <c r="K870" s="27"/>
      <c r="L870" s="27"/>
      <c r="M870" s="27"/>
      <c r="N870" s="27"/>
      <c r="O870" s="27"/>
      <c r="P870" s="27"/>
      <c r="Q870" s="27"/>
      <c r="R870" s="27"/>
      <c r="S870" s="27"/>
      <c r="T870" s="27"/>
      <c r="U870" s="27"/>
      <c r="V870" s="27"/>
      <c r="W870" s="27"/>
      <c r="X870" s="27"/>
      <c r="Y870" s="27"/>
      <c r="Z870" s="27"/>
      <c r="AA870" s="27"/>
      <c r="AB870" s="27"/>
      <c r="AC870" s="27"/>
      <c r="AD870" s="27"/>
      <c r="AE870" s="27"/>
      <c r="AF870" s="27"/>
      <c r="AG870" s="27"/>
      <c r="AH870" s="27"/>
      <c r="AI870" s="27"/>
      <c r="AJ870" s="27"/>
      <c r="AK870" s="27"/>
      <c r="AL870" s="27"/>
      <c r="AM870" s="27"/>
      <c r="AN870" s="27"/>
      <c r="AO870" s="27"/>
      <c r="AP870" s="27"/>
      <c r="AQ870" s="27"/>
      <c r="AR870" s="27"/>
      <c r="AS870" s="27"/>
      <c r="AT870" s="27"/>
      <c r="AU870" s="27"/>
      <c r="AV870" s="27"/>
      <c r="AW870" s="27"/>
      <c r="AX870" s="27"/>
      <c r="AY870" s="27"/>
      <c r="AZ870" s="27"/>
      <c r="BA870" s="27"/>
      <c r="BB870" s="27"/>
      <c r="BC870" s="27"/>
      <c r="BD870" s="27"/>
      <c r="BE870" s="27"/>
      <c r="BF870" s="27"/>
      <c r="BG870" s="27"/>
      <c r="BH870" s="27"/>
      <c r="BI870" s="27">
        <f>+IF(BH877=$BI$9,0,1)*(SUM($BI$9)*$C870)/12</f>
        <v>0</v>
      </c>
      <c r="BJ870" s="27">
        <f t="shared" ref="BJ870:BM870" si="606">+IF(BI877=$BI$9,0,1)*(SUM($BI$9)*$C870)/12</f>
        <v>0</v>
      </c>
      <c r="BK870" s="27">
        <f t="shared" si="606"/>
        <v>0</v>
      </c>
      <c r="BL870" s="27">
        <f t="shared" si="606"/>
        <v>0</v>
      </c>
      <c r="BM870" s="27">
        <f t="shared" si="606"/>
        <v>0</v>
      </c>
    </row>
    <row r="871" spans="2:65" x14ac:dyDescent="0.25">
      <c r="B871" t="str">
        <f t="shared" si="602"/>
        <v>ALTRE IMM.NI IMMATERIALI</v>
      </c>
      <c r="C871" s="58">
        <f t="shared" si="602"/>
        <v>0.25</v>
      </c>
      <c r="F871" s="27"/>
      <c r="G871" s="27"/>
      <c r="H871" s="27"/>
      <c r="I871" s="27"/>
      <c r="J871" s="27"/>
      <c r="K871" s="27"/>
      <c r="L871" s="27"/>
      <c r="M871" s="27"/>
      <c r="N871" s="27"/>
      <c r="O871" s="27"/>
      <c r="P871" s="27"/>
      <c r="Q871" s="27"/>
      <c r="R871" s="27"/>
      <c r="S871" s="27"/>
      <c r="T871" s="27"/>
      <c r="U871" s="27"/>
      <c r="V871" s="27"/>
      <c r="W871" s="27"/>
      <c r="X871" s="27"/>
      <c r="Y871" s="27"/>
      <c r="Z871" s="27"/>
      <c r="AA871" s="27"/>
      <c r="AB871" s="27"/>
      <c r="AC871" s="27"/>
      <c r="AD871" s="27"/>
      <c r="AE871" s="27"/>
      <c r="AF871" s="27"/>
      <c r="AG871" s="27"/>
      <c r="AH871" s="27"/>
      <c r="AI871" s="27"/>
      <c r="AJ871" s="27"/>
      <c r="AK871" s="27"/>
      <c r="AL871" s="27"/>
      <c r="AM871" s="27"/>
      <c r="AN871" s="27"/>
      <c r="AO871" s="27"/>
      <c r="AP871" s="27"/>
      <c r="AQ871" s="27"/>
      <c r="AR871" s="27"/>
      <c r="AS871" s="27"/>
      <c r="AT871" s="27"/>
      <c r="AU871" s="27"/>
      <c r="AV871" s="27"/>
      <c r="AW871" s="27"/>
      <c r="AX871" s="27"/>
      <c r="AY871" s="27"/>
      <c r="AZ871" s="27"/>
      <c r="BA871" s="27"/>
      <c r="BB871" s="27"/>
      <c r="BC871" s="27"/>
      <c r="BD871" s="27"/>
      <c r="BE871" s="27"/>
      <c r="BF871" s="27"/>
      <c r="BG871" s="27"/>
      <c r="BH871" s="27"/>
      <c r="BI871" s="27">
        <f>+IF(BH878=$BI$10,0,1)*(SUM($BI$10)*$C871)/12</f>
        <v>0</v>
      </c>
      <c r="BJ871" s="27">
        <f t="shared" ref="BJ871:BM871" si="607">+IF(BI878=$BI$10,0,1)*(SUM($BI$10)*$C871)/12</f>
        <v>0</v>
      </c>
      <c r="BK871" s="27">
        <f t="shared" si="607"/>
        <v>0</v>
      </c>
      <c r="BL871" s="27">
        <f t="shared" si="607"/>
        <v>0</v>
      </c>
      <c r="BM871" s="27">
        <f t="shared" si="607"/>
        <v>0</v>
      </c>
    </row>
    <row r="872" spans="2:65" ht="30" x14ac:dyDescent="0.25">
      <c r="C872" s="57"/>
      <c r="F872" s="57" t="s">
        <v>161</v>
      </c>
      <c r="G872" s="57" t="s">
        <v>161</v>
      </c>
      <c r="H872" s="57" t="s">
        <v>161</v>
      </c>
      <c r="I872" s="57" t="s">
        <v>161</v>
      </c>
      <c r="J872" s="57" t="s">
        <v>161</v>
      </c>
      <c r="K872" s="57" t="s">
        <v>161</v>
      </c>
      <c r="L872" s="57" t="s">
        <v>161</v>
      </c>
      <c r="M872" s="57" t="s">
        <v>161</v>
      </c>
      <c r="N872" s="57" t="s">
        <v>161</v>
      </c>
      <c r="O872" s="57" t="s">
        <v>161</v>
      </c>
      <c r="P872" s="57" t="s">
        <v>161</v>
      </c>
      <c r="Q872" s="57" t="s">
        <v>161</v>
      </c>
      <c r="R872" s="57" t="s">
        <v>161</v>
      </c>
      <c r="S872" s="57" t="s">
        <v>161</v>
      </c>
      <c r="T872" s="57" t="s">
        <v>161</v>
      </c>
      <c r="U872" s="57" t="s">
        <v>161</v>
      </c>
      <c r="V872" s="57" t="s">
        <v>161</v>
      </c>
      <c r="W872" s="57" t="s">
        <v>161</v>
      </c>
      <c r="X872" s="57" t="s">
        <v>161</v>
      </c>
      <c r="Y872" s="57" t="s">
        <v>161</v>
      </c>
      <c r="Z872" s="57" t="s">
        <v>161</v>
      </c>
      <c r="AA872" s="57" t="s">
        <v>161</v>
      </c>
      <c r="AB872" s="57" t="s">
        <v>161</v>
      </c>
      <c r="AC872" s="57" t="s">
        <v>161</v>
      </c>
      <c r="AD872" s="57" t="s">
        <v>161</v>
      </c>
      <c r="AE872" s="57" t="s">
        <v>161</v>
      </c>
      <c r="AF872" s="57" t="s">
        <v>161</v>
      </c>
      <c r="AG872" s="57" t="s">
        <v>161</v>
      </c>
      <c r="AH872" s="57" t="s">
        <v>161</v>
      </c>
      <c r="AI872" s="57" t="s">
        <v>161</v>
      </c>
      <c r="AJ872" s="57" t="s">
        <v>161</v>
      </c>
      <c r="AK872" s="57" t="s">
        <v>161</v>
      </c>
      <c r="AL872" s="57" t="s">
        <v>161</v>
      </c>
      <c r="AM872" s="57" t="s">
        <v>161</v>
      </c>
      <c r="AN872" s="57" t="s">
        <v>161</v>
      </c>
      <c r="AO872" s="57" t="s">
        <v>161</v>
      </c>
      <c r="AP872" s="57" t="s">
        <v>161</v>
      </c>
      <c r="AQ872" s="57" t="s">
        <v>161</v>
      </c>
      <c r="AR872" s="57" t="s">
        <v>161</v>
      </c>
      <c r="AS872" s="57" t="s">
        <v>161</v>
      </c>
      <c r="AT872" s="57" t="s">
        <v>161</v>
      </c>
      <c r="AU872" s="57" t="s">
        <v>161</v>
      </c>
      <c r="AV872" s="57" t="s">
        <v>161</v>
      </c>
      <c r="AW872" s="57" t="s">
        <v>161</v>
      </c>
      <c r="AX872" s="57" t="s">
        <v>161</v>
      </c>
      <c r="AY872" s="57" t="s">
        <v>161</v>
      </c>
      <c r="AZ872" s="57" t="s">
        <v>161</v>
      </c>
      <c r="BA872" s="57" t="s">
        <v>161</v>
      </c>
      <c r="BB872" s="57" t="s">
        <v>161</v>
      </c>
      <c r="BC872" s="57" t="s">
        <v>161</v>
      </c>
      <c r="BD872" s="57" t="s">
        <v>161</v>
      </c>
      <c r="BE872" s="57" t="s">
        <v>161</v>
      </c>
      <c r="BF872" s="57" t="s">
        <v>161</v>
      </c>
      <c r="BG872" s="57" t="s">
        <v>161</v>
      </c>
      <c r="BH872" s="57" t="s">
        <v>161</v>
      </c>
      <c r="BI872" s="57" t="s">
        <v>161</v>
      </c>
      <c r="BJ872" s="57" t="s">
        <v>161</v>
      </c>
      <c r="BK872" s="57" t="s">
        <v>161</v>
      </c>
      <c r="BL872" s="57" t="s">
        <v>161</v>
      </c>
      <c r="BM872" s="57" t="s">
        <v>161</v>
      </c>
    </row>
    <row r="873" spans="2:65" x14ac:dyDescent="0.25">
      <c r="B873" t="str">
        <f>+B866</f>
        <v>FABBRICATI</v>
      </c>
      <c r="C873" s="58"/>
      <c r="F873" s="27"/>
      <c r="G873" s="27"/>
      <c r="H873" s="27"/>
      <c r="I873" s="27"/>
      <c r="J873" s="27"/>
      <c r="K873" s="27"/>
      <c r="L873" s="27"/>
      <c r="M873" s="27"/>
      <c r="N873" s="27"/>
      <c r="O873" s="27"/>
      <c r="P873" s="27"/>
      <c r="Q873" s="27"/>
      <c r="R873" s="27"/>
      <c r="S873" s="27"/>
      <c r="T873" s="27"/>
      <c r="U873" s="27"/>
      <c r="V873" s="27"/>
      <c r="W873" s="27"/>
      <c r="X873" s="27"/>
      <c r="Y873" s="27"/>
      <c r="Z873" s="27"/>
      <c r="AA873" s="27"/>
      <c r="AB873" s="27"/>
      <c r="AC873" s="27"/>
      <c r="AD873" s="27"/>
      <c r="AE873" s="27"/>
      <c r="AF873" s="27"/>
      <c r="AG873" s="27"/>
      <c r="AH873" s="27"/>
      <c r="AI873" s="27"/>
      <c r="AJ873" s="27"/>
      <c r="AK873" s="27"/>
      <c r="AL873" s="27"/>
      <c r="AM873" s="27"/>
      <c r="AN873" s="27"/>
      <c r="AO873" s="27"/>
      <c r="AP873" s="27"/>
      <c r="AQ873" s="27"/>
      <c r="AR873" s="27"/>
      <c r="AS873" s="27"/>
      <c r="AT873" s="27"/>
      <c r="AU873" s="27"/>
      <c r="AV873" s="27"/>
      <c r="AW873" s="27"/>
      <c r="AX873" s="27"/>
      <c r="AY873" s="27"/>
      <c r="AZ873" s="27"/>
      <c r="BA873" s="27"/>
      <c r="BB873" s="27"/>
      <c r="BC873" s="27"/>
      <c r="BD873" s="27"/>
      <c r="BE873" s="27"/>
      <c r="BF873" s="27"/>
      <c r="BG873" s="27"/>
      <c r="BH873" s="27"/>
      <c r="BI873" s="27">
        <f t="shared" ref="BI873:BM878" si="608">+BH873+BI866</f>
        <v>0</v>
      </c>
      <c r="BJ873" s="27">
        <f t="shared" si="608"/>
        <v>0</v>
      </c>
      <c r="BK873" s="27">
        <f t="shared" si="608"/>
        <v>0</v>
      </c>
      <c r="BL873" s="27">
        <f t="shared" si="608"/>
        <v>0</v>
      </c>
      <c r="BM873" s="27">
        <f t="shared" si="608"/>
        <v>0</v>
      </c>
    </row>
    <row r="874" spans="2:65" x14ac:dyDescent="0.25">
      <c r="B874" t="str">
        <f t="shared" ref="B874:B877" si="609">+B867</f>
        <v>IMPIANTI E MACCHINARI</v>
      </c>
      <c r="C874" s="58"/>
      <c r="F874" s="27"/>
      <c r="G874" s="27"/>
      <c r="H874" s="27"/>
      <c r="I874" s="27"/>
      <c r="J874" s="27"/>
      <c r="K874" s="27"/>
      <c r="L874" s="27"/>
      <c r="M874" s="27"/>
      <c r="N874" s="27"/>
      <c r="O874" s="27"/>
      <c r="P874" s="27"/>
      <c r="Q874" s="27"/>
      <c r="R874" s="27"/>
      <c r="S874" s="27"/>
      <c r="T874" s="27"/>
      <c r="U874" s="27"/>
      <c r="V874" s="27"/>
      <c r="W874" s="27"/>
      <c r="X874" s="27"/>
      <c r="Y874" s="27"/>
      <c r="Z874" s="27"/>
      <c r="AA874" s="27"/>
      <c r="AB874" s="27"/>
      <c r="AC874" s="27"/>
      <c r="AD874" s="27"/>
      <c r="AE874" s="27"/>
      <c r="AF874" s="27"/>
      <c r="AG874" s="27"/>
      <c r="AH874" s="27"/>
      <c r="AI874" s="27"/>
      <c r="AJ874" s="27"/>
      <c r="AK874" s="27"/>
      <c r="AL874" s="27"/>
      <c r="AM874" s="27"/>
      <c r="AN874" s="27"/>
      <c r="AO874" s="27"/>
      <c r="AP874" s="27"/>
      <c r="AQ874" s="27"/>
      <c r="AR874" s="27"/>
      <c r="AS874" s="27"/>
      <c r="AT874" s="27"/>
      <c r="AU874" s="27"/>
      <c r="AV874" s="27"/>
      <c r="AW874" s="27"/>
      <c r="AX874" s="27"/>
      <c r="AY874" s="27"/>
      <c r="AZ874" s="27"/>
      <c r="BA874" s="27"/>
      <c r="BB874" s="27"/>
      <c r="BC874" s="27"/>
      <c r="BD874" s="27"/>
      <c r="BE874" s="27"/>
      <c r="BF874" s="27"/>
      <c r="BG874" s="27"/>
      <c r="BH874" s="27"/>
      <c r="BI874" s="27">
        <f t="shared" si="608"/>
        <v>0</v>
      </c>
      <c r="BJ874" s="27">
        <f t="shared" si="608"/>
        <v>0</v>
      </c>
      <c r="BK874" s="27">
        <f t="shared" si="608"/>
        <v>0</v>
      </c>
      <c r="BL874" s="27">
        <f t="shared" si="608"/>
        <v>0</v>
      </c>
      <c r="BM874" s="27">
        <f t="shared" si="608"/>
        <v>0</v>
      </c>
    </row>
    <row r="875" spans="2:65" x14ac:dyDescent="0.25">
      <c r="B875" t="str">
        <f t="shared" si="609"/>
        <v>ATTREZZATURE IND.LI E COMM.LI</v>
      </c>
      <c r="C875" s="58"/>
      <c r="F875" s="27"/>
      <c r="G875" s="27"/>
      <c r="H875" s="27"/>
      <c r="I875" s="27"/>
      <c r="J875" s="27"/>
      <c r="K875" s="27"/>
      <c r="L875" s="27"/>
      <c r="M875" s="27"/>
      <c r="N875" s="27"/>
      <c r="O875" s="27"/>
      <c r="P875" s="27"/>
      <c r="Q875" s="27"/>
      <c r="R875" s="27"/>
      <c r="S875" s="27"/>
      <c r="T875" s="27"/>
      <c r="U875" s="27"/>
      <c r="V875" s="27"/>
      <c r="W875" s="27"/>
      <c r="X875" s="27"/>
      <c r="Y875" s="27"/>
      <c r="Z875" s="27"/>
      <c r="AA875" s="27"/>
      <c r="AB875" s="27"/>
      <c r="AC875" s="27"/>
      <c r="AD875" s="27"/>
      <c r="AE875" s="27"/>
      <c r="AF875" s="27"/>
      <c r="AG875" s="27"/>
      <c r="AH875" s="27"/>
      <c r="AI875" s="27"/>
      <c r="AJ875" s="27"/>
      <c r="AK875" s="27"/>
      <c r="AL875" s="27"/>
      <c r="AM875" s="27"/>
      <c r="AN875" s="27"/>
      <c r="AO875" s="27"/>
      <c r="AP875" s="27"/>
      <c r="AQ875" s="27"/>
      <c r="AR875" s="27"/>
      <c r="AS875" s="27"/>
      <c r="AT875" s="27"/>
      <c r="AU875" s="27"/>
      <c r="AV875" s="27"/>
      <c r="AW875" s="27"/>
      <c r="AX875" s="27"/>
      <c r="AY875" s="27"/>
      <c r="AZ875" s="27"/>
      <c r="BA875" s="27"/>
      <c r="BB875" s="27"/>
      <c r="BC875" s="27"/>
      <c r="BD875" s="27"/>
      <c r="BE875" s="27"/>
      <c r="BF875" s="27"/>
      <c r="BG875" s="27"/>
      <c r="BH875" s="27"/>
      <c r="BI875" s="27">
        <f t="shared" si="608"/>
        <v>0</v>
      </c>
      <c r="BJ875" s="27">
        <f t="shared" si="608"/>
        <v>0</v>
      </c>
      <c r="BK875" s="27">
        <f t="shared" si="608"/>
        <v>0</v>
      </c>
      <c r="BL875" s="27">
        <f t="shared" si="608"/>
        <v>0</v>
      </c>
      <c r="BM875" s="27">
        <f t="shared" si="608"/>
        <v>0</v>
      </c>
    </row>
    <row r="876" spans="2:65" x14ac:dyDescent="0.25">
      <c r="B876" t="str">
        <f t="shared" si="609"/>
        <v>COSTI D'IMPIANTO E AMPLIAMENTO</v>
      </c>
      <c r="C876" s="58"/>
      <c r="F876" s="27"/>
      <c r="G876" s="27"/>
      <c r="H876" s="27"/>
      <c r="I876" s="27"/>
      <c r="J876" s="27"/>
      <c r="K876" s="27"/>
      <c r="L876" s="27"/>
      <c r="M876" s="27"/>
      <c r="N876" s="27"/>
      <c r="O876" s="27"/>
      <c r="P876" s="27"/>
      <c r="Q876" s="27"/>
      <c r="R876" s="27"/>
      <c r="S876" s="27"/>
      <c r="T876" s="27"/>
      <c r="U876" s="27"/>
      <c r="V876" s="27"/>
      <c r="W876" s="27"/>
      <c r="X876" s="27"/>
      <c r="Y876" s="27"/>
      <c r="Z876" s="27"/>
      <c r="AA876" s="27"/>
      <c r="AB876" s="27"/>
      <c r="AC876" s="27"/>
      <c r="AD876" s="27"/>
      <c r="AE876" s="27"/>
      <c r="AF876" s="27"/>
      <c r="AG876" s="27"/>
      <c r="AH876" s="27"/>
      <c r="AI876" s="27"/>
      <c r="AJ876" s="27"/>
      <c r="AK876" s="27"/>
      <c r="AL876" s="27"/>
      <c r="AM876" s="27"/>
      <c r="AN876" s="27"/>
      <c r="AO876" s="27"/>
      <c r="AP876" s="27"/>
      <c r="AQ876" s="27"/>
      <c r="AR876" s="27"/>
      <c r="AS876" s="27"/>
      <c r="AT876" s="27"/>
      <c r="AU876" s="27"/>
      <c r="AV876" s="27"/>
      <c r="AW876" s="27"/>
      <c r="AX876" s="27"/>
      <c r="AY876" s="27"/>
      <c r="AZ876" s="27"/>
      <c r="BA876" s="27"/>
      <c r="BB876" s="27"/>
      <c r="BC876" s="27"/>
      <c r="BD876" s="27"/>
      <c r="BE876" s="27"/>
      <c r="BF876" s="27"/>
      <c r="BG876" s="27"/>
      <c r="BH876" s="27"/>
      <c r="BI876" s="27">
        <f t="shared" si="608"/>
        <v>0</v>
      </c>
      <c r="BJ876" s="27">
        <f t="shared" si="608"/>
        <v>0</v>
      </c>
      <c r="BK876" s="27">
        <f t="shared" si="608"/>
        <v>0</v>
      </c>
      <c r="BL876" s="27">
        <f t="shared" si="608"/>
        <v>0</v>
      </c>
      <c r="BM876" s="27">
        <f t="shared" si="608"/>
        <v>0</v>
      </c>
    </row>
    <row r="877" spans="2:65" x14ac:dyDescent="0.25">
      <c r="B877" t="str">
        <f t="shared" si="609"/>
        <v>FEE D'INGRESSO</v>
      </c>
      <c r="C877" s="58"/>
      <c r="F877" s="27"/>
      <c r="G877" s="27"/>
      <c r="H877" s="27"/>
      <c r="I877" s="27"/>
      <c r="J877" s="27"/>
      <c r="K877" s="27"/>
      <c r="L877" s="27"/>
      <c r="M877" s="27"/>
      <c r="N877" s="27"/>
      <c r="O877" s="27"/>
      <c r="P877" s="27"/>
      <c r="Q877" s="27"/>
      <c r="R877" s="27"/>
      <c r="S877" s="27"/>
      <c r="T877" s="27"/>
      <c r="U877" s="27"/>
      <c r="V877" s="27"/>
      <c r="W877" s="27"/>
      <c r="X877" s="27"/>
      <c r="Y877" s="27"/>
      <c r="Z877" s="27"/>
      <c r="AA877" s="27"/>
      <c r="AB877" s="27"/>
      <c r="AC877" s="27"/>
      <c r="AD877" s="27"/>
      <c r="AE877" s="27"/>
      <c r="AF877" s="27"/>
      <c r="AG877" s="27"/>
      <c r="AH877" s="27"/>
      <c r="AI877" s="27"/>
      <c r="AJ877" s="27"/>
      <c r="AK877" s="27"/>
      <c r="AL877" s="27"/>
      <c r="AM877" s="27"/>
      <c r="AN877" s="27"/>
      <c r="AO877" s="27"/>
      <c r="AP877" s="27"/>
      <c r="AQ877" s="27"/>
      <c r="AR877" s="27"/>
      <c r="AS877" s="27"/>
      <c r="AT877" s="27"/>
      <c r="AU877" s="27"/>
      <c r="AV877" s="27"/>
      <c r="AW877" s="27"/>
      <c r="AX877" s="27"/>
      <c r="AY877" s="27"/>
      <c r="AZ877" s="27"/>
      <c r="BA877" s="27"/>
      <c r="BB877" s="27"/>
      <c r="BC877" s="27"/>
      <c r="BD877" s="27"/>
      <c r="BE877" s="27"/>
      <c r="BF877" s="27"/>
      <c r="BG877" s="27"/>
      <c r="BH877" s="27"/>
      <c r="BI877" s="27">
        <f t="shared" si="608"/>
        <v>0</v>
      </c>
      <c r="BJ877" s="27">
        <f t="shared" si="608"/>
        <v>0</v>
      </c>
      <c r="BK877" s="27">
        <f t="shared" si="608"/>
        <v>0</v>
      </c>
      <c r="BL877" s="27">
        <f t="shared" si="608"/>
        <v>0</v>
      </c>
      <c r="BM877" s="27">
        <f t="shared" si="608"/>
        <v>0</v>
      </c>
    </row>
    <row r="878" spans="2:65" x14ac:dyDescent="0.25">
      <c r="B878" t="str">
        <f>+B871</f>
        <v>ALTRE IMM.NI IMMATERIALI</v>
      </c>
      <c r="C878" s="58"/>
      <c r="F878" s="27"/>
      <c r="G878" s="27"/>
      <c r="H878" s="27"/>
      <c r="I878" s="27"/>
      <c r="J878" s="27"/>
      <c r="K878" s="27"/>
      <c r="L878" s="27"/>
      <c r="M878" s="27"/>
      <c r="N878" s="27"/>
      <c r="O878" s="27"/>
      <c r="P878" s="27"/>
      <c r="Q878" s="27"/>
      <c r="R878" s="27"/>
      <c r="S878" s="27"/>
      <c r="T878" s="27"/>
      <c r="U878" s="27"/>
      <c r="V878" s="27"/>
      <c r="W878" s="27"/>
      <c r="X878" s="27"/>
      <c r="Y878" s="27"/>
      <c r="Z878" s="27"/>
      <c r="AA878" s="27"/>
      <c r="AB878" s="27"/>
      <c r="AC878" s="27"/>
      <c r="AD878" s="27"/>
      <c r="AE878" s="27"/>
      <c r="AF878" s="27"/>
      <c r="AG878" s="27"/>
      <c r="AH878" s="27"/>
      <c r="AI878" s="27"/>
      <c r="AJ878" s="27"/>
      <c r="AK878" s="27"/>
      <c r="AL878" s="27"/>
      <c r="AM878" s="27"/>
      <c r="AN878" s="27"/>
      <c r="AO878" s="27"/>
      <c r="AP878" s="27"/>
      <c r="AQ878" s="27"/>
      <c r="AR878" s="27"/>
      <c r="AS878" s="27"/>
      <c r="AT878" s="27"/>
      <c r="AU878" s="27"/>
      <c r="AV878" s="27"/>
      <c r="AW878" s="27"/>
      <c r="AX878" s="27"/>
      <c r="AY878" s="27"/>
      <c r="AZ878" s="27"/>
      <c r="BA878" s="27"/>
      <c r="BB878" s="27"/>
      <c r="BC878" s="27"/>
      <c r="BD878" s="27"/>
      <c r="BE878" s="27"/>
      <c r="BF878" s="27"/>
      <c r="BG878" s="27"/>
      <c r="BH878" s="27"/>
      <c r="BI878" s="27">
        <f t="shared" si="608"/>
        <v>0</v>
      </c>
      <c r="BJ878" s="27">
        <f t="shared" si="608"/>
        <v>0</v>
      </c>
      <c r="BK878" s="27">
        <f t="shared" si="608"/>
        <v>0</v>
      </c>
      <c r="BL878" s="27">
        <f t="shared" si="608"/>
        <v>0</v>
      </c>
      <c r="BM878" s="27">
        <f t="shared" si="608"/>
        <v>0</v>
      </c>
    </row>
    <row r="880" spans="2:65" ht="30" x14ac:dyDescent="0.25">
      <c r="C880" s="57" t="s">
        <v>159</v>
      </c>
      <c r="F880" s="57" t="s">
        <v>160</v>
      </c>
      <c r="G880" s="57" t="s">
        <v>160</v>
      </c>
      <c r="H880" s="57" t="s">
        <v>160</v>
      </c>
      <c r="I880" s="57" t="s">
        <v>160</v>
      </c>
      <c r="J880" s="57" t="s">
        <v>160</v>
      </c>
      <c r="K880" s="57" t="s">
        <v>160</v>
      </c>
      <c r="L880" s="57" t="s">
        <v>160</v>
      </c>
      <c r="M880" s="57" t="s">
        <v>160</v>
      </c>
      <c r="N880" s="57" t="s">
        <v>160</v>
      </c>
      <c r="O880" s="57" t="s">
        <v>160</v>
      </c>
      <c r="P880" s="57" t="s">
        <v>160</v>
      </c>
      <c r="Q880" s="57" t="s">
        <v>160</v>
      </c>
      <c r="R880" s="57" t="s">
        <v>160</v>
      </c>
      <c r="S880" s="57" t="s">
        <v>160</v>
      </c>
      <c r="T880" s="57" t="s">
        <v>160</v>
      </c>
      <c r="U880" s="57" t="s">
        <v>160</v>
      </c>
      <c r="V880" s="57" t="s">
        <v>160</v>
      </c>
      <c r="W880" s="57" t="s">
        <v>160</v>
      </c>
      <c r="X880" s="57" t="s">
        <v>160</v>
      </c>
      <c r="Y880" s="57" t="s">
        <v>160</v>
      </c>
      <c r="Z880" s="57" t="s">
        <v>160</v>
      </c>
      <c r="AA880" s="57" t="s">
        <v>160</v>
      </c>
      <c r="AB880" s="57" t="s">
        <v>160</v>
      </c>
      <c r="AC880" s="57" t="s">
        <v>160</v>
      </c>
      <c r="AD880" s="57" t="s">
        <v>160</v>
      </c>
      <c r="AE880" s="57" t="s">
        <v>160</v>
      </c>
      <c r="AF880" s="57" t="s">
        <v>160</v>
      </c>
      <c r="AG880" s="57" t="s">
        <v>160</v>
      </c>
      <c r="AH880" s="57" t="s">
        <v>160</v>
      </c>
      <c r="AI880" s="57" t="s">
        <v>160</v>
      </c>
      <c r="AJ880" s="57" t="s">
        <v>160</v>
      </c>
      <c r="AK880" s="57" t="s">
        <v>160</v>
      </c>
      <c r="AL880" s="57" t="s">
        <v>160</v>
      </c>
      <c r="AM880" s="57" t="s">
        <v>160</v>
      </c>
      <c r="AN880" s="57" t="s">
        <v>160</v>
      </c>
      <c r="AO880" s="57" t="s">
        <v>160</v>
      </c>
      <c r="AP880" s="57" t="s">
        <v>160</v>
      </c>
      <c r="AQ880" s="57" t="s">
        <v>160</v>
      </c>
      <c r="AR880" s="57" t="s">
        <v>160</v>
      </c>
      <c r="AS880" s="57" t="s">
        <v>160</v>
      </c>
      <c r="AT880" s="57" t="s">
        <v>160</v>
      </c>
      <c r="AU880" s="57" t="s">
        <v>160</v>
      </c>
      <c r="AV880" s="57" t="s">
        <v>160</v>
      </c>
      <c r="AW880" s="57" t="s">
        <v>160</v>
      </c>
      <c r="AX880" s="57" t="s">
        <v>160</v>
      </c>
      <c r="AY880" s="57" t="s">
        <v>160</v>
      </c>
      <c r="AZ880" s="57" t="s">
        <v>160</v>
      </c>
      <c r="BA880" s="57" t="s">
        <v>160</v>
      </c>
      <c r="BB880" s="57" t="s">
        <v>160</v>
      </c>
      <c r="BC880" s="57" t="s">
        <v>160</v>
      </c>
      <c r="BD880" s="57" t="s">
        <v>160</v>
      </c>
      <c r="BE880" s="57" t="s">
        <v>160</v>
      </c>
      <c r="BF880" s="57" t="s">
        <v>160</v>
      </c>
      <c r="BG880" s="57" t="s">
        <v>160</v>
      </c>
      <c r="BH880" s="57" t="s">
        <v>160</v>
      </c>
      <c r="BI880" s="57" t="s">
        <v>160</v>
      </c>
      <c r="BJ880" s="57" t="s">
        <v>160</v>
      </c>
      <c r="BK880" s="57" t="s">
        <v>160</v>
      </c>
      <c r="BL880" s="57" t="s">
        <v>160</v>
      </c>
      <c r="BM880" s="57" t="s">
        <v>160</v>
      </c>
    </row>
    <row r="881" spans="2:65" x14ac:dyDescent="0.25">
      <c r="B881" t="str">
        <f>+B866</f>
        <v>FABBRICATI</v>
      </c>
      <c r="C881" s="58">
        <f>+C866</f>
        <v>0.25</v>
      </c>
      <c r="F881" s="27"/>
      <c r="G881" s="27"/>
      <c r="H881" s="27"/>
      <c r="I881" s="27"/>
      <c r="J881" s="27"/>
      <c r="K881" s="27"/>
      <c r="L881" s="27"/>
      <c r="M881" s="27"/>
      <c r="N881" s="27"/>
      <c r="O881" s="27"/>
      <c r="P881" s="27"/>
      <c r="Q881" s="27"/>
      <c r="R881" s="27"/>
      <c r="S881" s="27"/>
      <c r="T881" s="27"/>
      <c r="U881" s="27"/>
      <c r="V881" s="27"/>
      <c r="W881" s="27"/>
      <c r="X881" s="27"/>
      <c r="Y881" s="27"/>
      <c r="Z881" s="27"/>
      <c r="AA881" s="27"/>
      <c r="AB881" s="27"/>
      <c r="AC881" s="27"/>
      <c r="AD881" s="27"/>
      <c r="AE881" s="27"/>
      <c r="AF881" s="27"/>
      <c r="AG881" s="27"/>
      <c r="AH881" s="27"/>
      <c r="AI881" s="27"/>
      <c r="AJ881" s="27"/>
      <c r="AK881" s="27"/>
      <c r="AL881" s="27"/>
      <c r="AM881" s="27"/>
      <c r="AN881" s="27"/>
      <c r="AO881" s="27"/>
      <c r="AP881" s="27"/>
      <c r="AQ881" s="27"/>
      <c r="AR881" s="27"/>
      <c r="AS881" s="27"/>
      <c r="AT881" s="27"/>
      <c r="AU881" s="27"/>
      <c r="AV881" s="27"/>
      <c r="AW881" s="27"/>
      <c r="AX881" s="27"/>
      <c r="AY881" s="27"/>
      <c r="AZ881" s="27"/>
      <c r="BA881" s="27"/>
      <c r="BB881" s="27"/>
      <c r="BC881" s="27"/>
      <c r="BD881" s="27"/>
      <c r="BE881" s="27"/>
      <c r="BF881" s="27"/>
      <c r="BG881" s="27"/>
      <c r="BH881" s="27"/>
      <c r="BI881" s="27"/>
      <c r="BJ881" s="27">
        <f>+IF(BI888=$BJ$5,0,1)*(SUM($BJ$5)*$C881)/12</f>
        <v>0</v>
      </c>
      <c r="BK881" s="27">
        <f t="shared" ref="BK881:BM881" si="610">+IF(BJ888=$BJ$5,0,1)*(SUM($BJ$5)*$C881)/12</f>
        <v>0</v>
      </c>
      <c r="BL881" s="27">
        <f t="shared" si="610"/>
        <v>0</v>
      </c>
      <c r="BM881" s="27">
        <f t="shared" si="610"/>
        <v>0</v>
      </c>
    </row>
    <row r="882" spans="2:65" x14ac:dyDescent="0.25">
      <c r="B882" t="str">
        <f t="shared" ref="B882:C886" si="611">+B867</f>
        <v>IMPIANTI E MACCHINARI</v>
      </c>
      <c r="C882" s="58">
        <f t="shared" si="611"/>
        <v>0.1</v>
      </c>
      <c r="F882" s="27"/>
      <c r="G882" s="27"/>
      <c r="H882" s="27"/>
      <c r="I882" s="27"/>
      <c r="J882" s="27"/>
      <c r="K882" s="27"/>
      <c r="L882" s="27"/>
      <c r="M882" s="27"/>
      <c r="N882" s="27"/>
      <c r="O882" s="27"/>
      <c r="P882" s="27"/>
      <c r="Q882" s="27"/>
      <c r="R882" s="27"/>
      <c r="S882" s="27"/>
      <c r="T882" s="27"/>
      <c r="U882" s="27"/>
      <c r="V882" s="27"/>
      <c r="W882" s="27"/>
      <c r="X882" s="27"/>
      <c r="Y882" s="27"/>
      <c r="Z882" s="27"/>
      <c r="AA882" s="27"/>
      <c r="AB882" s="27"/>
      <c r="AC882" s="27"/>
      <c r="AD882" s="27"/>
      <c r="AE882" s="27"/>
      <c r="AF882" s="27"/>
      <c r="AG882" s="27"/>
      <c r="AH882" s="27"/>
      <c r="AI882" s="27"/>
      <c r="AJ882" s="27"/>
      <c r="AK882" s="27"/>
      <c r="AL882" s="27"/>
      <c r="AM882" s="27"/>
      <c r="AN882" s="27"/>
      <c r="AO882" s="27"/>
      <c r="AP882" s="27"/>
      <c r="AQ882" s="27"/>
      <c r="AR882" s="27"/>
      <c r="AS882" s="27"/>
      <c r="AT882" s="27"/>
      <c r="AU882" s="27"/>
      <c r="AV882" s="27"/>
      <c r="AW882" s="27"/>
      <c r="AX882" s="27"/>
      <c r="AY882" s="27"/>
      <c r="AZ882" s="27"/>
      <c r="BA882" s="27"/>
      <c r="BB882" s="27"/>
      <c r="BC882" s="27"/>
      <c r="BD882" s="27"/>
      <c r="BE882" s="27"/>
      <c r="BF882" s="27"/>
      <c r="BG882" s="27"/>
      <c r="BH882" s="27"/>
      <c r="BI882" s="27"/>
      <c r="BJ882" s="27">
        <f>+IF(BI889=$BJ$6,0,1)*(SUM($BJ$6)*$C882)/12</f>
        <v>0</v>
      </c>
      <c r="BK882" s="27">
        <f t="shared" ref="BK882:BM882" si="612">+IF(BJ889=$BJ$6,0,1)*(SUM($BJ$6)*$C882)/12</f>
        <v>0</v>
      </c>
      <c r="BL882" s="27">
        <f t="shared" si="612"/>
        <v>0</v>
      </c>
      <c r="BM882" s="27">
        <f t="shared" si="612"/>
        <v>0</v>
      </c>
    </row>
    <row r="883" spans="2:65" x14ac:dyDescent="0.25">
      <c r="B883" t="str">
        <f t="shared" si="611"/>
        <v>ATTREZZATURE IND.LI E COMM.LI</v>
      </c>
      <c r="C883" s="58">
        <f t="shared" si="611"/>
        <v>0.2</v>
      </c>
      <c r="F883" s="27"/>
      <c r="G883" s="27"/>
      <c r="H883" s="27"/>
      <c r="I883" s="27"/>
      <c r="J883" s="27"/>
      <c r="K883" s="27"/>
      <c r="L883" s="27"/>
      <c r="M883" s="27"/>
      <c r="N883" s="27"/>
      <c r="O883" s="27"/>
      <c r="P883" s="27"/>
      <c r="Q883" s="27"/>
      <c r="R883" s="27"/>
      <c r="S883" s="27"/>
      <c r="T883" s="27"/>
      <c r="U883" s="27"/>
      <c r="V883" s="27"/>
      <c r="W883" s="27"/>
      <c r="X883" s="27"/>
      <c r="Y883" s="27"/>
      <c r="Z883" s="27"/>
      <c r="AA883" s="27"/>
      <c r="AB883" s="27"/>
      <c r="AC883" s="27"/>
      <c r="AD883" s="27"/>
      <c r="AE883" s="27"/>
      <c r="AF883" s="27"/>
      <c r="AG883" s="27"/>
      <c r="AH883" s="27"/>
      <c r="AI883" s="27"/>
      <c r="AJ883" s="27"/>
      <c r="AK883" s="27"/>
      <c r="AL883" s="27"/>
      <c r="AM883" s="27"/>
      <c r="AN883" s="27"/>
      <c r="AO883" s="27"/>
      <c r="AP883" s="27"/>
      <c r="AQ883" s="27"/>
      <c r="AR883" s="27"/>
      <c r="AS883" s="27"/>
      <c r="AT883" s="27"/>
      <c r="AU883" s="27"/>
      <c r="AV883" s="27"/>
      <c r="AW883" s="27"/>
      <c r="AX883" s="27"/>
      <c r="AY883" s="27"/>
      <c r="AZ883" s="27"/>
      <c r="BA883" s="27"/>
      <c r="BB883" s="27"/>
      <c r="BC883" s="27"/>
      <c r="BD883" s="27"/>
      <c r="BE883" s="27"/>
      <c r="BF883" s="27"/>
      <c r="BG883" s="27"/>
      <c r="BH883" s="27"/>
      <c r="BI883" s="27"/>
      <c r="BJ883" s="27">
        <f>+IF(BI890=$BJ$7,0,1)*(SUM($BJ$7)*$C883)/12</f>
        <v>0</v>
      </c>
      <c r="BK883" s="27">
        <f t="shared" ref="BK883:BM883" si="613">+IF(BJ890=$BJ$7,0,1)*(SUM($BJ$7)*$C883)/12</f>
        <v>0</v>
      </c>
      <c r="BL883" s="27">
        <f t="shared" si="613"/>
        <v>0</v>
      </c>
      <c r="BM883" s="27">
        <f t="shared" si="613"/>
        <v>0</v>
      </c>
    </row>
    <row r="884" spans="2:65" x14ac:dyDescent="0.25">
      <c r="B884" t="str">
        <f t="shared" si="611"/>
        <v>COSTI D'IMPIANTO E AMPLIAMENTO</v>
      </c>
      <c r="C884" s="58">
        <f t="shared" si="611"/>
        <v>0.5</v>
      </c>
      <c r="F884" s="27"/>
      <c r="G884" s="27"/>
      <c r="H884" s="27"/>
      <c r="I884" s="27"/>
      <c r="J884" s="27"/>
      <c r="K884" s="27"/>
      <c r="L884" s="27"/>
      <c r="M884" s="27"/>
      <c r="N884" s="27"/>
      <c r="O884" s="27"/>
      <c r="P884" s="27"/>
      <c r="Q884" s="27"/>
      <c r="R884" s="27"/>
      <c r="S884" s="27"/>
      <c r="T884" s="27"/>
      <c r="U884" s="27"/>
      <c r="V884" s="27"/>
      <c r="W884" s="27"/>
      <c r="X884" s="27"/>
      <c r="Y884" s="27"/>
      <c r="Z884" s="27"/>
      <c r="AA884" s="27"/>
      <c r="AB884" s="27"/>
      <c r="AC884" s="27"/>
      <c r="AD884" s="27"/>
      <c r="AE884" s="27"/>
      <c r="AF884" s="27"/>
      <c r="AG884" s="27"/>
      <c r="AH884" s="27"/>
      <c r="AI884" s="27"/>
      <c r="AJ884" s="27"/>
      <c r="AK884" s="27"/>
      <c r="AL884" s="27"/>
      <c r="AM884" s="27"/>
      <c r="AN884" s="27"/>
      <c r="AO884" s="27"/>
      <c r="AP884" s="27"/>
      <c r="AQ884" s="27"/>
      <c r="AR884" s="27"/>
      <c r="AS884" s="27"/>
      <c r="AT884" s="27"/>
      <c r="AU884" s="27"/>
      <c r="AV884" s="27"/>
      <c r="AW884" s="27"/>
      <c r="AX884" s="27"/>
      <c r="AY884" s="27"/>
      <c r="AZ884" s="27"/>
      <c r="BA884" s="27"/>
      <c r="BB884" s="27"/>
      <c r="BC884" s="27"/>
      <c r="BD884" s="27"/>
      <c r="BE884" s="27"/>
      <c r="BF884" s="27"/>
      <c r="BG884" s="27"/>
      <c r="BH884" s="27"/>
      <c r="BI884" s="27"/>
      <c r="BJ884" s="27">
        <f>+IF(BI891=$BJ$8,0,1)*(SUM($BJ$8)*$C884)/12</f>
        <v>0</v>
      </c>
      <c r="BK884" s="27">
        <f t="shared" ref="BK884:BM884" si="614">+IF(BJ891=$BJ$8,0,1)*(SUM($BJ$8)*$C884)/12</f>
        <v>0</v>
      </c>
      <c r="BL884" s="27">
        <f t="shared" si="614"/>
        <v>0</v>
      </c>
      <c r="BM884" s="27">
        <f t="shared" si="614"/>
        <v>0</v>
      </c>
    </row>
    <row r="885" spans="2:65" x14ac:dyDescent="0.25">
      <c r="B885" t="str">
        <f t="shared" si="611"/>
        <v>FEE D'INGRESSO</v>
      </c>
      <c r="C885" s="58">
        <f t="shared" si="611"/>
        <v>0.2</v>
      </c>
      <c r="F885" s="27"/>
      <c r="G885" s="27"/>
      <c r="H885" s="27"/>
      <c r="I885" s="27"/>
      <c r="J885" s="27"/>
      <c r="K885" s="27"/>
      <c r="L885" s="27"/>
      <c r="M885" s="27"/>
      <c r="N885" s="27"/>
      <c r="O885" s="27"/>
      <c r="P885" s="27"/>
      <c r="Q885" s="27"/>
      <c r="R885" s="27"/>
      <c r="S885" s="27"/>
      <c r="T885" s="27"/>
      <c r="U885" s="27"/>
      <c r="V885" s="27"/>
      <c r="W885" s="27"/>
      <c r="X885" s="27"/>
      <c r="Y885" s="27"/>
      <c r="Z885" s="27"/>
      <c r="AA885" s="27"/>
      <c r="AB885" s="27"/>
      <c r="AC885" s="27"/>
      <c r="AD885" s="27"/>
      <c r="AE885" s="27"/>
      <c r="AF885" s="27"/>
      <c r="AG885" s="27"/>
      <c r="AH885" s="27"/>
      <c r="AI885" s="27"/>
      <c r="AJ885" s="27"/>
      <c r="AK885" s="27"/>
      <c r="AL885" s="27"/>
      <c r="AM885" s="27"/>
      <c r="AN885" s="27"/>
      <c r="AO885" s="27"/>
      <c r="AP885" s="27"/>
      <c r="AQ885" s="27"/>
      <c r="AR885" s="27"/>
      <c r="AS885" s="27"/>
      <c r="AT885" s="27"/>
      <c r="AU885" s="27"/>
      <c r="AV885" s="27"/>
      <c r="AW885" s="27"/>
      <c r="AX885" s="27"/>
      <c r="AY885" s="27"/>
      <c r="AZ885" s="27"/>
      <c r="BA885" s="27"/>
      <c r="BB885" s="27"/>
      <c r="BC885" s="27"/>
      <c r="BD885" s="27"/>
      <c r="BE885" s="27"/>
      <c r="BF885" s="27"/>
      <c r="BG885" s="27"/>
      <c r="BH885" s="27"/>
      <c r="BI885" s="27"/>
      <c r="BJ885" s="27">
        <f>+IF(BI892=$BJ$9,0,1)*(SUM($BJ$9)*$C885)/12</f>
        <v>0</v>
      </c>
      <c r="BK885" s="27">
        <f t="shared" ref="BK885:BM885" si="615">+IF(BJ892=$BJ$9,0,1)*(SUM($BJ$9)*$C885)/12</f>
        <v>0</v>
      </c>
      <c r="BL885" s="27">
        <f t="shared" si="615"/>
        <v>0</v>
      </c>
      <c r="BM885" s="27">
        <f t="shared" si="615"/>
        <v>0</v>
      </c>
    </row>
    <row r="886" spans="2:65" x14ac:dyDescent="0.25">
      <c r="B886" t="str">
        <f t="shared" si="611"/>
        <v>ALTRE IMM.NI IMMATERIALI</v>
      </c>
      <c r="C886" s="58">
        <f t="shared" si="611"/>
        <v>0.25</v>
      </c>
      <c r="F886" s="27"/>
      <c r="G886" s="27"/>
      <c r="H886" s="27"/>
      <c r="I886" s="27"/>
      <c r="J886" s="27"/>
      <c r="K886" s="27"/>
      <c r="L886" s="27"/>
      <c r="M886" s="27"/>
      <c r="N886" s="27"/>
      <c r="O886" s="27"/>
      <c r="P886" s="27"/>
      <c r="Q886" s="27"/>
      <c r="R886" s="27"/>
      <c r="S886" s="27"/>
      <c r="T886" s="27"/>
      <c r="U886" s="27"/>
      <c r="V886" s="27"/>
      <c r="W886" s="27"/>
      <c r="X886" s="27"/>
      <c r="Y886" s="27"/>
      <c r="Z886" s="27"/>
      <c r="AA886" s="27"/>
      <c r="AB886" s="27"/>
      <c r="AC886" s="27"/>
      <c r="AD886" s="27"/>
      <c r="AE886" s="27"/>
      <c r="AF886" s="27"/>
      <c r="AG886" s="27"/>
      <c r="AH886" s="27"/>
      <c r="AI886" s="27"/>
      <c r="AJ886" s="27"/>
      <c r="AK886" s="27"/>
      <c r="AL886" s="27"/>
      <c r="AM886" s="27"/>
      <c r="AN886" s="27"/>
      <c r="AO886" s="27"/>
      <c r="AP886" s="27"/>
      <c r="AQ886" s="27"/>
      <c r="AR886" s="27"/>
      <c r="AS886" s="27"/>
      <c r="AT886" s="27"/>
      <c r="AU886" s="27"/>
      <c r="AV886" s="27"/>
      <c r="AW886" s="27"/>
      <c r="AX886" s="27"/>
      <c r="AY886" s="27"/>
      <c r="AZ886" s="27"/>
      <c r="BA886" s="27"/>
      <c r="BB886" s="27"/>
      <c r="BC886" s="27"/>
      <c r="BD886" s="27"/>
      <c r="BE886" s="27"/>
      <c r="BF886" s="27"/>
      <c r="BG886" s="27"/>
      <c r="BH886" s="27"/>
      <c r="BI886" s="27"/>
      <c r="BJ886" s="27">
        <f>+IF(BI893=$BJ$10,0,1)*(SUM($BJ$10)*$C886)/12</f>
        <v>0</v>
      </c>
      <c r="BK886" s="27">
        <f t="shared" ref="BK886:BM886" si="616">+IF(BJ893=$BJ$10,0,1)*(SUM($BJ$10)*$C886)/12</f>
        <v>0</v>
      </c>
      <c r="BL886" s="27">
        <f t="shared" si="616"/>
        <v>0</v>
      </c>
      <c r="BM886" s="27">
        <f t="shared" si="616"/>
        <v>0</v>
      </c>
    </row>
    <row r="887" spans="2:65" ht="30" x14ac:dyDescent="0.25">
      <c r="C887" s="57"/>
      <c r="F887" s="57" t="s">
        <v>161</v>
      </c>
      <c r="G887" s="57" t="s">
        <v>161</v>
      </c>
      <c r="H887" s="57" t="s">
        <v>161</v>
      </c>
      <c r="I887" s="57" t="s">
        <v>161</v>
      </c>
      <c r="J887" s="57" t="s">
        <v>161</v>
      </c>
      <c r="K887" s="57" t="s">
        <v>161</v>
      </c>
      <c r="L887" s="57" t="s">
        <v>161</v>
      </c>
      <c r="M887" s="57" t="s">
        <v>161</v>
      </c>
      <c r="N887" s="57" t="s">
        <v>161</v>
      </c>
      <c r="O887" s="57" t="s">
        <v>161</v>
      </c>
      <c r="P887" s="57" t="s">
        <v>161</v>
      </c>
      <c r="Q887" s="57" t="s">
        <v>161</v>
      </c>
      <c r="R887" s="57" t="s">
        <v>161</v>
      </c>
      <c r="S887" s="57" t="s">
        <v>161</v>
      </c>
      <c r="T887" s="57" t="s">
        <v>161</v>
      </c>
      <c r="U887" s="57" t="s">
        <v>161</v>
      </c>
      <c r="V887" s="57" t="s">
        <v>161</v>
      </c>
      <c r="W887" s="57" t="s">
        <v>161</v>
      </c>
      <c r="X887" s="57" t="s">
        <v>161</v>
      </c>
      <c r="Y887" s="57" t="s">
        <v>161</v>
      </c>
      <c r="Z887" s="57" t="s">
        <v>161</v>
      </c>
      <c r="AA887" s="57" t="s">
        <v>161</v>
      </c>
      <c r="AB887" s="57" t="s">
        <v>161</v>
      </c>
      <c r="AC887" s="57" t="s">
        <v>161</v>
      </c>
      <c r="AD887" s="57" t="s">
        <v>161</v>
      </c>
      <c r="AE887" s="57" t="s">
        <v>161</v>
      </c>
      <c r="AF887" s="57" t="s">
        <v>161</v>
      </c>
      <c r="AG887" s="57" t="s">
        <v>161</v>
      </c>
      <c r="AH887" s="57" t="s">
        <v>161</v>
      </c>
      <c r="AI887" s="57" t="s">
        <v>161</v>
      </c>
      <c r="AJ887" s="57" t="s">
        <v>161</v>
      </c>
      <c r="AK887" s="57" t="s">
        <v>161</v>
      </c>
      <c r="AL887" s="57" t="s">
        <v>161</v>
      </c>
      <c r="AM887" s="57" t="s">
        <v>161</v>
      </c>
      <c r="AN887" s="57" t="s">
        <v>161</v>
      </c>
      <c r="AO887" s="57" t="s">
        <v>161</v>
      </c>
      <c r="AP887" s="57" t="s">
        <v>161</v>
      </c>
      <c r="AQ887" s="57" t="s">
        <v>161</v>
      </c>
      <c r="AR887" s="57" t="s">
        <v>161</v>
      </c>
      <c r="AS887" s="57" t="s">
        <v>161</v>
      </c>
      <c r="AT887" s="57" t="s">
        <v>161</v>
      </c>
      <c r="AU887" s="57" t="s">
        <v>161</v>
      </c>
      <c r="AV887" s="57" t="s">
        <v>161</v>
      </c>
      <c r="AW887" s="57" t="s">
        <v>161</v>
      </c>
      <c r="AX887" s="57" t="s">
        <v>161</v>
      </c>
      <c r="AY887" s="57" t="s">
        <v>161</v>
      </c>
      <c r="AZ887" s="57" t="s">
        <v>161</v>
      </c>
      <c r="BA887" s="57" t="s">
        <v>161</v>
      </c>
      <c r="BB887" s="57" t="s">
        <v>161</v>
      </c>
      <c r="BC887" s="57" t="s">
        <v>161</v>
      </c>
      <c r="BD887" s="57" t="s">
        <v>161</v>
      </c>
      <c r="BE887" s="57" t="s">
        <v>161</v>
      </c>
      <c r="BF887" s="57" t="s">
        <v>161</v>
      </c>
      <c r="BG887" s="57" t="s">
        <v>161</v>
      </c>
      <c r="BH887" s="57" t="s">
        <v>161</v>
      </c>
      <c r="BI887" s="57" t="s">
        <v>161</v>
      </c>
      <c r="BJ887" s="57" t="s">
        <v>161</v>
      </c>
      <c r="BK887" s="57" t="s">
        <v>161</v>
      </c>
      <c r="BL887" s="57" t="s">
        <v>161</v>
      </c>
      <c r="BM887" s="57" t="s">
        <v>161</v>
      </c>
    </row>
    <row r="888" spans="2:65" x14ac:dyDescent="0.25">
      <c r="B888" t="str">
        <f>+B881</f>
        <v>FABBRICATI</v>
      </c>
      <c r="C888" s="58"/>
      <c r="F888" s="27"/>
      <c r="G888" s="27"/>
      <c r="H888" s="27"/>
      <c r="I888" s="27"/>
      <c r="J888" s="27"/>
      <c r="K888" s="27"/>
      <c r="L888" s="27"/>
      <c r="M888" s="27"/>
      <c r="N888" s="27"/>
      <c r="O888" s="27"/>
      <c r="P888" s="27"/>
      <c r="Q888" s="27"/>
      <c r="R888" s="27"/>
      <c r="S888" s="27"/>
      <c r="T888" s="27"/>
      <c r="U888" s="27"/>
      <c r="V888" s="27"/>
      <c r="W888" s="27"/>
      <c r="X888" s="27"/>
      <c r="Y888" s="27"/>
      <c r="Z888" s="27"/>
      <c r="AA888" s="27"/>
      <c r="AB888" s="27"/>
      <c r="AC888" s="27"/>
      <c r="AD888" s="27"/>
      <c r="AE888" s="27"/>
      <c r="AF888" s="27"/>
      <c r="AG888" s="27"/>
      <c r="AH888" s="27"/>
      <c r="AI888" s="27"/>
      <c r="AJ888" s="27"/>
      <c r="AK888" s="27"/>
      <c r="AL888" s="27"/>
      <c r="AM888" s="27"/>
      <c r="AN888" s="27"/>
      <c r="AO888" s="27"/>
      <c r="AP888" s="27"/>
      <c r="AQ888" s="27"/>
      <c r="AR888" s="27"/>
      <c r="AS888" s="27"/>
      <c r="AT888" s="27"/>
      <c r="AU888" s="27"/>
      <c r="AV888" s="27"/>
      <c r="AW888" s="27"/>
      <c r="AX888" s="27"/>
      <c r="AY888" s="27"/>
      <c r="AZ888" s="27"/>
      <c r="BA888" s="27"/>
      <c r="BB888" s="27"/>
      <c r="BC888" s="27"/>
      <c r="BD888" s="27"/>
      <c r="BE888" s="27"/>
      <c r="BF888" s="27"/>
      <c r="BG888" s="27"/>
      <c r="BH888" s="27"/>
      <c r="BI888" s="27"/>
      <c r="BJ888" s="27">
        <f t="shared" ref="BJ888:BM893" si="617">+BI888+BJ881</f>
        <v>0</v>
      </c>
      <c r="BK888" s="27">
        <f t="shared" si="617"/>
        <v>0</v>
      </c>
      <c r="BL888" s="27">
        <f t="shared" si="617"/>
        <v>0</v>
      </c>
      <c r="BM888" s="27">
        <f t="shared" si="617"/>
        <v>0</v>
      </c>
    </row>
    <row r="889" spans="2:65" x14ac:dyDescent="0.25">
      <c r="B889" t="str">
        <f t="shared" ref="B889:B892" si="618">+B882</f>
        <v>IMPIANTI E MACCHINARI</v>
      </c>
      <c r="C889" s="58"/>
      <c r="F889" s="27"/>
      <c r="G889" s="27"/>
      <c r="H889" s="27"/>
      <c r="I889" s="27"/>
      <c r="J889" s="27"/>
      <c r="K889" s="27"/>
      <c r="L889" s="27"/>
      <c r="M889" s="27"/>
      <c r="N889" s="27"/>
      <c r="O889" s="27"/>
      <c r="P889" s="27"/>
      <c r="Q889" s="27"/>
      <c r="R889" s="27"/>
      <c r="S889" s="27"/>
      <c r="T889" s="27"/>
      <c r="U889" s="27"/>
      <c r="V889" s="27"/>
      <c r="W889" s="27"/>
      <c r="X889" s="27"/>
      <c r="Y889" s="27"/>
      <c r="Z889" s="27"/>
      <c r="AA889" s="27"/>
      <c r="AB889" s="27"/>
      <c r="AC889" s="27"/>
      <c r="AD889" s="27"/>
      <c r="AE889" s="27"/>
      <c r="AF889" s="27"/>
      <c r="AG889" s="27"/>
      <c r="AH889" s="27"/>
      <c r="AI889" s="27"/>
      <c r="AJ889" s="27"/>
      <c r="AK889" s="27"/>
      <c r="AL889" s="27"/>
      <c r="AM889" s="27"/>
      <c r="AN889" s="27"/>
      <c r="AO889" s="27"/>
      <c r="AP889" s="27"/>
      <c r="AQ889" s="27"/>
      <c r="AR889" s="27"/>
      <c r="AS889" s="27"/>
      <c r="AT889" s="27"/>
      <c r="AU889" s="27"/>
      <c r="AV889" s="27"/>
      <c r="AW889" s="27"/>
      <c r="AX889" s="27"/>
      <c r="AY889" s="27"/>
      <c r="AZ889" s="27"/>
      <c r="BA889" s="27"/>
      <c r="BB889" s="27"/>
      <c r="BC889" s="27"/>
      <c r="BD889" s="27"/>
      <c r="BE889" s="27"/>
      <c r="BF889" s="27"/>
      <c r="BG889" s="27"/>
      <c r="BH889" s="27"/>
      <c r="BI889" s="27"/>
      <c r="BJ889" s="27">
        <f t="shared" si="617"/>
        <v>0</v>
      </c>
      <c r="BK889" s="27">
        <f t="shared" si="617"/>
        <v>0</v>
      </c>
      <c r="BL889" s="27">
        <f t="shared" si="617"/>
        <v>0</v>
      </c>
      <c r="BM889" s="27">
        <f t="shared" si="617"/>
        <v>0</v>
      </c>
    </row>
    <row r="890" spans="2:65" x14ac:dyDescent="0.25">
      <c r="B890" t="str">
        <f t="shared" si="618"/>
        <v>ATTREZZATURE IND.LI E COMM.LI</v>
      </c>
      <c r="C890" s="58"/>
      <c r="F890" s="27"/>
      <c r="G890" s="27"/>
      <c r="H890" s="27"/>
      <c r="I890" s="27"/>
      <c r="J890" s="27"/>
      <c r="K890" s="27"/>
      <c r="L890" s="27"/>
      <c r="M890" s="27"/>
      <c r="N890" s="27"/>
      <c r="O890" s="27"/>
      <c r="P890" s="27"/>
      <c r="Q890" s="27"/>
      <c r="R890" s="27"/>
      <c r="S890" s="27"/>
      <c r="T890" s="27"/>
      <c r="U890" s="27"/>
      <c r="V890" s="27"/>
      <c r="W890" s="27"/>
      <c r="X890" s="27"/>
      <c r="Y890" s="27"/>
      <c r="Z890" s="27"/>
      <c r="AA890" s="27"/>
      <c r="AB890" s="27"/>
      <c r="AC890" s="27"/>
      <c r="AD890" s="27"/>
      <c r="AE890" s="27"/>
      <c r="AF890" s="27"/>
      <c r="AG890" s="27"/>
      <c r="AH890" s="27"/>
      <c r="AI890" s="27"/>
      <c r="AJ890" s="27"/>
      <c r="AK890" s="27"/>
      <c r="AL890" s="27"/>
      <c r="AM890" s="27"/>
      <c r="AN890" s="27"/>
      <c r="AO890" s="27"/>
      <c r="AP890" s="27"/>
      <c r="AQ890" s="27"/>
      <c r="AR890" s="27"/>
      <c r="AS890" s="27"/>
      <c r="AT890" s="27"/>
      <c r="AU890" s="27"/>
      <c r="AV890" s="27"/>
      <c r="AW890" s="27"/>
      <c r="AX890" s="27"/>
      <c r="AY890" s="27"/>
      <c r="AZ890" s="27"/>
      <c r="BA890" s="27"/>
      <c r="BB890" s="27"/>
      <c r="BC890" s="27"/>
      <c r="BD890" s="27"/>
      <c r="BE890" s="27"/>
      <c r="BF890" s="27"/>
      <c r="BG890" s="27"/>
      <c r="BH890" s="27"/>
      <c r="BI890" s="27"/>
      <c r="BJ890" s="27">
        <f t="shared" si="617"/>
        <v>0</v>
      </c>
      <c r="BK890" s="27">
        <f t="shared" si="617"/>
        <v>0</v>
      </c>
      <c r="BL890" s="27">
        <f t="shared" si="617"/>
        <v>0</v>
      </c>
      <c r="BM890" s="27">
        <f t="shared" si="617"/>
        <v>0</v>
      </c>
    </row>
    <row r="891" spans="2:65" x14ac:dyDescent="0.25">
      <c r="B891" t="str">
        <f t="shared" si="618"/>
        <v>COSTI D'IMPIANTO E AMPLIAMENTO</v>
      </c>
      <c r="C891" s="58"/>
      <c r="F891" s="27"/>
      <c r="G891" s="27"/>
      <c r="H891" s="27"/>
      <c r="I891" s="27"/>
      <c r="J891" s="27"/>
      <c r="K891" s="27"/>
      <c r="L891" s="27"/>
      <c r="M891" s="27"/>
      <c r="N891" s="27"/>
      <c r="O891" s="27"/>
      <c r="P891" s="27"/>
      <c r="Q891" s="27"/>
      <c r="R891" s="27"/>
      <c r="S891" s="27"/>
      <c r="T891" s="27"/>
      <c r="U891" s="27"/>
      <c r="V891" s="27"/>
      <c r="W891" s="27"/>
      <c r="X891" s="27"/>
      <c r="Y891" s="27"/>
      <c r="Z891" s="27"/>
      <c r="AA891" s="27"/>
      <c r="AB891" s="27"/>
      <c r="AC891" s="27"/>
      <c r="AD891" s="27"/>
      <c r="AE891" s="27"/>
      <c r="AF891" s="27"/>
      <c r="AG891" s="27"/>
      <c r="AH891" s="27"/>
      <c r="AI891" s="27"/>
      <c r="AJ891" s="27"/>
      <c r="AK891" s="27"/>
      <c r="AL891" s="27"/>
      <c r="AM891" s="27"/>
      <c r="AN891" s="27"/>
      <c r="AO891" s="27"/>
      <c r="AP891" s="27"/>
      <c r="AQ891" s="27"/>
      <c r="AR891" s="27"/>
      <c r="AS891" s="27"/>
      <c r="AT891" s="27"/>
      <c r="AU891" s="27"/>
      <c r="AV891" s="27"/>
      <c r="AW891" s="27"/>
      <c r="AX891" s="27"/>
      <c r="AY891" s="27"/>
      <c r="AZ891" s="27"/>
      <c r="BA891" s="27"/>
      <c r="BB891" s="27"/>
      <c r="BC891" s="27"/>
      <c r="BD891" s="27"/>
      <c r="BE891" s="27"/>
      <c r="BF891" s="27"/>
      <c r="BG891" s="27"/>
      <c r="BH891" s="27"/>
      <c r="BI891" s="27"/>
      <c r="BJ891" s="27">
        <f t="shared" si="617"/>
        <v>0</v>
      </c>
      <c r="BK891" s="27">
        <f t="shared" si="617"/>
        <v>0</v>
      </c>
      <c r="BL891" s="27">
        <f t="shared" si="617"/>
        <v>0</v>
      </c>
      <c r="BM891" s="27">
        <f t="shared" si="617"/>
        <v>0</v>
      </c>
    </row>
    <row r="892" spans="2:65" x14ac:dyDescent="0.25">
      <c r="B892" t="str">
        <f t="shared" si="618"/>
        <v>FEE D'INGRESSO</v>
      </c>
      <c r="C892" s="58"/>
      <c r="F892" s="27"/>
      <c r="G892" s="27"/>
      <c r="H892" s="27"/>
      <c r="I892" s="27"/>
      <c r="J892" s="27"/>
      <c r="K892" s="27"/>
      <c r="L892" s="27"/>
      <c r="M892" s="27"/>
      <c r="N892" s="27"/>
      <c r="O892" s="27"/>
      <c r="P892" s="27"/>
      <c r="Q892" s="27"/>
      <c r="R892" s="27"/>
      <c r="S892" s="27"/>
      <c r="T892" s="27"/>
      <c r="U892" s="27"/>
      <c r="V892" s="27"/>
      <c r="W892" s="27"/>
      <c r="X892" s="27"/>
      <c r="Y892" s="27"/>
      <c r="Z892" s="27"/>
      <c r="AA892" s="27"/>
      <c r="AB892" s="27"/>
      <c r="AC892" s="27"/>
      <c r="AD892" s="27"/>
      <c r="AE892" s="27"/>
      <c r="AF892" s="27"/>
      <c r="AG892" s="27"/>
      <c r="AH892" s="27"/>
      <c r="AI892" s="27"/>
      <c r="AJ892" s="27"/>
      <c r="AK892" s="27"/>
      <c r="AL892" s="27"/>
      <c r="AM892" s="27"/>
      <c r="AN892" s="27"/>
      <c r="AO892" s="27"/>
      <c r="AP892" s="27"/>
      <c r="AQ892" s="27"/>
      <c r="AR892" s="27"/>
      <c r="AS892" s="27"/>
      <c r="AT892" s="27"/>
      <c r="AU892" s="27"/>
      <c r="AV892" s="27"/>
      <c r="AW892" s="27"/>
      <c r="AX892" s="27"/>
      <c r="AY892" s="27"/>
      <c r="AZ892" s="27"/>
      <c r="BA892" s="27"/>
      <c r="BB892" s="27"/>
      <c r="BC892" s="27"/>
      <c r="BD892" s="27"/>
      <c r="BE892" s="27"/>
      <c r="BF892" s="27"/>
      <c r="BG892" s="27"/>
      <c r="BH892" s="27"/>
      <c r="BI892" s="27"/>
      <c r="BJ892" s="27">
        <f t="shared" si="617"/>
        <v>0</v>
      </c>
      <c r="BK892" s="27">
        <f t="shared" si="617"/>
        <v>0</v>
      </c>
      <c r="BL892" s="27">
        <f t="shared" si="617"/>
        <v>0</v>
      </c>
      <c r="BM892" s="27">
        <f t="shared" si="617"/>
        <v>0</v>
      </c>
    </row>
    <row r="893" spans="2:65" x14ac:dyDescent="0.25">
      <c r="B893" t="str">
        <f>+B886</f>
        <v>ALTRE IMM.NI IMMATERIALI</v>
      </c>
      <c r="C893" s="58"/>
      <c r="F893" s="27"/>
      <c r="G893" s="27"/>
      <c r="H893" s="27"/>
      <c r="I893" s="27"/>
      <c r="J893" s="27"/>
      <c r="K893" s="27"/>
      <c r="L893" s="27"/>
      <c r="M893" s="27"/>
      <c r="N893" s="27"/>
      <c r="O893" s="27"/>
      <c r="P893" s="27"/>
      <c r="Q893" s="27"/>
      <c r="R893" s="27"/>
      <c r="S893" s="27"/>
      <c r="T893" s="27"/>
      <c r="U893" s="27"/>
      <c r="V893" s="27"/>
      <c r="W893" s="27"/>
      <c r="X893" s="27"/>
      <c r="Y893" s="27"/>
      <c r="Z893" s="27"/>
      <c r="AA893" s="27"/>
      <c r="AB893" s="27"/>
      <c r="AC893" s="27"/>
      <c r="AD893" s="27"/>
      <c r="AE893" s="27"/>
      <c r="AF893" s="27"/>
      <c r="AG893" s="27"/>
      <c r="AH893" s="27"/>
      <c r="AI893" s="27"/>
      <c r="AJ893" s="27"/>
      <c r="AK893" s="27"/>
      <c r="AL893" s="27"/>
      <c r="AM893" s="27"/>
      <c r="AN893" s="27"/>
      <c r="AO893" s="27"/>
      <c r="AP893" s="27"/>
      <c r="AQ893" s="27"/>
      <c r="AR893" s="27"/>
      <c r="AS893" s="27"/>
      <c r="AT893" s="27"/>
      <c r="AU893" s="27"/>
      <c r="AV893" s="27"/>
      <c r="AW893" s="27"/>
      <c r="AX893" s="27"/>
      <c r="AY893" s="27"/>
      <c r="AZ893" s="27"/>
      <c r="BA893" s="27"/>
      <c r="BB893" s="27"/>
      <c r="BC893" s="27"/>
      <c r="BD893" s="27"/>
      <c r="BE893" s="27"/>
      <c r="BF893" s="27"/>
      <c r="BG893" s="27"/>
      <c r="BH893" s="27"/>
      <c r="BI893" s="27"/>
      <c r="BJ893" s="27">
        <f t="shared" si="617"/>
        <v>0</v>
      </c>
      <c r="BK893" s="27">
        <f t="shared" si="617"/>
        <v>0</v>
      </c>
      <c r="BL893" s="27">
        <f t="shared" si="617"/>
        <v>0</v>
      </c>
      <c r="BM893" s="27">
        <f t="shared" si="617"/>
        <v>0</v>
      </c>
    </row>
    <row r="895" spans="2:65" ht="30" x14ac:dyDescent="0.25">
      <c r="C895" s="57" t="s">
        <v>159</v>
      </c>
      <c r="F895" s="57" t="s">
        <v>160</v>
      </c>
      <c r="G895" s="57" t="s">
        <v>160</v>
      </c>
      <c r="H895" s="57" t="s">
        <v>160</v>
      </c>
      <c r="I895" s="57" t="s">
        <v>160</v>
      </c>
      <c r="J895" s="57" t="s">
        <v>160</v>
      </c>
      <c r="K895" s="57" t="s">
        <v>160</v>
      </c>
      <c r="L895" s="57" t="s">
        <v>160</v>
      </c>
      <c r="M895" s="57" t="s">
        <v>160</v>
      </c>
      <c r="N895" s="57" t="s">
        <v>160</v>
      </c>
      <c r="O895" s="57" t="s">
        <v>160</v>
      </c>
      <c r="P895" s="57" t="s">
        <v>160</v>
      </c>
      <c r="Q895" s="57" t="s">
        <v>160</v>
      </c>
      <c r="R895" s="57" t="s">
        <v>160</v>
      </c>
      <c r="S895" s="57" t="s">
        <v>160</v>
      </c>
      <c r="T895" s="57" t="s">
        <v>160</v>
      </c>
      <c r="U895" s="57" t="s">
        <v>160</v>
      </c>
      <c r="V895" s="57" t="s">
        <v>160</v>
      </c>
      <c r="W895" s="57" t="s">
        <v>160</v>
      </c>
      <c r="X895" s="57" t="s">
        <v>160</v>
      </c>
      <c r="Y895" s="57" t="s">
        <v>160</v>
      </c>
      <c r="Z895" s="57" t="s">
        <v>160</v>
      </c>
      <c r="AA895" s="57" t="s">
        <v>160</v>
      </c>
      <c r="AB895" s="57" t="s">
        <v>160</v>
      </c>
      <c r="AC895" s="57" t="s">
        <v>160</v>
      </c>
      <c r="AD895" s="57" t="s">
        <v>160</v>
      </c>
      <c r="AE895" s="57" t="s">
        <v>160</v>
      </c>
      <c r="AF895" s="57" t="s">
        <v>160</v>
      </c>
      <c r="AG895" s="57" t="s">
        <v>160</v>
      </c>
      <c r="AH895" s="57" t="s">
        <v>160</v>
      </c>
      <c r="AI895" s="57" t="s">
        <v>160</v>
      </c>
      <c r="AJ895" s="57" t="s">
        <v>160</v>
      </c>
      <c r="AK895" s="57" t="s">
        <v>160</v>
      </c>
      <c r="AL895" s="57" t="s">
        <v>160</v>
      </c>
      <c r="AM895" s="57" t="s">
        <v>160</v>
      </c>
      <c r="AN895" s="57" t="s">
        <v>160</v>
      </c>
      <c r="AO895" s="57" t="s">
        <v>160</v>
      </c>
      <c r="AP895" s="57" t="s">
        <v>160</v>
      </c>
      <c r="AQ895" s="57" t="s">
        <v>160</v>
      </c>
      <c r="AR895" s="57" t="s">
        <v>160</v>
      </c>
      <c r="AS895" s="57" t="s">
        <v>160</v>
      </c>
      <c r="AT895" s="57" t="s">
        <v>160</v>
      </c>
      <c r="AU895" s="57" t="s">
        <v>160</v>
      </c>
      <c r="AV895" s="57" t="s">
        <v>160</v>
      </c>
      <c r="AW895" s="57" t="s">
        <v>160</v>
      </c>
      <c r="AX895" s="57" t="s">
        <v>160</v>
      </c>
      <c r="AY895" s="57" t="s">
        <v>160</v>
      </c>
      <c r="AZ895" s="57" t="s">
        <v>160</v>
      </c>
      <c r="BA895" s="57" t="s">
        <v>160</v>
      </c>
      <c r="BB895" s="57" t="s">
        <v>160</v>
      </c>
      <c r="BC895" s="57" t="s">
        <v>160</v>
      </c>
      <c r="BD895" s="57" t="s">
        <v>160</v>
      </c>
      <c r="BE895" s="57" t="s">
        <v>160</v>
      </c>
      <c r="BF895" s="57" t="s">
        <v>160</v>
      </c>
      <c r="BG895" s="57" t="s">
        <v>160</v>
      </c>
      <c r="BH895" s="57" t="s">
        <v>160</v>
      </c>
      <c r="BI895" s="57" t="s">
        <v>160</v>
      </c>
      <c r="BJ895" s="57" t="s">
        <v>160</v>
      </c>
      <c r="BK895" s="57" t="s">
        <v>160</v>
      </c>
      <c r="BL895" s="57" t="s">
        <v>160</v>
      </c>
      <c r="BM895" s="57" t="s">
        <v>160</v>
      </c>
    </row>
    <row r="896" spans="2:65" x14ac:dyDescent="0.25">
      <c r="B896" t="str">
        <f>+B881</f>
        <v>FABBRICATI</v>
      </c>
      <c r="C896" s="58">
        <f>+C881</f>
        <v>0.25</v>
      </c>
      <c r="F896" s="27"/>
      <c r="G896" s="27"/>
      <c r="H896" s="27"/>
      <c r="I896" s="27"/>
      <c r="J896" s="27"/>
      <c r="K896" s="27"/>
      <c r="L896" s="27"/>
      <c r="M896" s="27"/>
      <c r="N896" s="27"/>
      <c r="O896" s="27"/>
      <c r="P896" s="27"/>
      <c r="Q896" s="27"/>
      <c r="R896" s="27"/>
      <c r="S896" s="27"/>
      <c r="T896" s="27"/>
      <c r="U896" s="27"/>
      <c r="V896" s="27"/>
      <c r="W896" s="27"/>
      <c r="X896" s="27"/>
      <c r="Y896" s="27"/>
      <c r="Z896" s="27"/>
      <c r="AA896" s="27"/>
      <c r="AB896" s="27"/>
      <c r="AC896" s="27"/>
      <c r="AD896" s="27"/>
      <c r="AE896" s="27"/>
      <c r="AF896" s="27"/>
      <c r="AG896" s="27"/>
      <c r="AH896" s="27"/>
      <c r="AI896" s="27"/>
      <c r="AJ896" s="27"/>
      <c r="AK896" s="27"/>
      <c r="AL896" s="27"/>
      <c r="AM896" s="27"/>
      <c r="AN896" s="27"/>
      <c r="AO896" s="27"/>
      <c r="AP896" s="27"/>
      <c r="AQ896" s="27"/>
      <c r="AR896" s="27"/>
      <c r="AS896" s="27"/>
      <c r="AT896" s="27"/>
      <c r="AU896" s="27"/>
      <c r="AV896" s="27"/>
      <c r="AW896" s="27"/>
      <c r="AX896" s="27"/>
      <c r="AY896" s="27"/>
      <c r="AZ896" s="27"/>
      <c r="BA896" s="27"/>
      <c r="BB896" s="27"/>
      <c r="BC896" s="27"/>
      <c r="BD896" s="27"/>
      <c r="BE896" s="27"/>
      <c r="BF896" s="27"/>
      <c r="BG896" s="27"/>
      <c r="BH896" s="27"/>
      <c r="BI896" s="27"/>
      <c r="BJ896" s="27"/>
      <c r="BK896" s="27">
        <f>+IF(BJ903=$BK$5,0,1)*(SUM($BK$5)*$C896)/12</f>
        <v>0</v>
      </c>
      <c r="BL896" s="27">
        <f t="shared" ref="BL896:BM896" si="619">+IF(BK903=$BK$5,0,1)*(SUM($BK$5)*$C896)/12</f>
        <v>0</v>
      </c>
      <c r="BM896" s="27">
        <f t="shared" si="619"/>
        <v>0</v>
      </c>
    </row>
    <row r="897" spans="2:65" x14ac:dyDescent="0.25">
      <c r="B897" t="str">
        <f t="shared" ref="B897:C901" si="620">+B882</f>
        <v>IMPIANTI E MACCHINARI</v>
      </c>
      <c r="C897" s="58">
        <f t="shared" si="620"/>
        <v>0.1</v>
      </c>
      <c r="F897" s="27"/>
      <c r="G897" s="27"/>
      <c r="H897" s="27"/>
      <c r="I897" s="27"/>
      <c r="J897" s="27"/>
      <c r="K897" s="27"/>
      <c r="L897" s="27"/>
      <c r="M897" s="27"/>
      <c r="N897" s="27"/>
      <c r="O897" s="27"/>
      <c r="P897" s="27"/>
      <c r="Q897" s="27"/>
      <c r="R897" s="27"/>
      <c r="S897" s="27"/>
      <c r="T897" s="27"/>
      <c r="U897" s="27"/>
      <c r="V897" s="27"/>
      <c r="W897" s="27"/>
      <c r="X897" s="27"/>
      <c r="Y897" s="27"/>
      <c r="Z897" s="27"/>
      <c r="AA897" s="27"/>
      <c r="AB897" s="27"/>
      <c r="AC897" s="27"/>
      <c r="AD897" s="27"/>
      <c r="AE897" s="27"/>
      <c r="AF897" s="27"/>
      <c r="AG897" s="27"/>
      <c r="AH897" s="27"/>
      <c r="AI897" s="27"/>
      <c r="AJ897" s="27"/>
      <c r="AK897" s="27"/>
      <c r="AL897" s="27"/>
      <c r="AM897" s="27"/>
      <c r="AN897" s="27"/>
      <c r="AO897" s="27"/>
      <c r="AP897" s="27"/>
      <c r="AQ897" s="27"/>
      <c r="AR897" s="27"/>
      <c r="AS897" s="27"/>
      <c r="AT897" s="27"/>
      <c r="AU897" s="27"/>
      <c r="AV897" s="27"/>
      <c r="AW897" s="27"/>
      <c r="AX897" s="27"/>
      <c r="AY897" s="27"/>
      <c r="AZ897" s="27"/>
      <c r="BA897" s="27"/>
      <c r="BB897" s="27"/>
      <c r="BC897" s="27"/>
      <c r="BD897" s="27"/>
      <c r="BE897" s="27"/>
      <c r="BF897" s="27"/>
      <c r="BG897" s="27"/>
      <c r="BH897" s="27"/>
      <c r="BI897" s="27"/>
      <c r="BJ897" s="27"/>
      <c r="BK897" s="27">
        <f>+IF(BJ904=$BK$6,0,1)*(SUM($BK$6)*$C897)/12</f>
        <v>0</v>
      </c>
      <c r="BL897" s="27">
        <f t="shared" ref="BL897:BM897" si="621">+IF(BK904=$BK$6,0,1)*(SUM($BK$6)*$C897)/12</f>
        <v>0</v>
      </c>
      <c r="BM897" s="27">
        <f t="shared" si="621"/>
        <v>0</v>
      </c>
    </row>
    <row r="898" spans="2:65" x14ac:dyDescent="0.25">
      <c r="B898" t="str">
        <f t="shared" si="620"/>
        <v>ATTREZZATURE IND.LI E COMM.LI</v>
      </c>
      <c r="C898" s="58">
        <f t="shared" si="620"/>
        <v>0.2</v>
      </c>
      <c r="F898" s="27"/>
      <c r="G898" s="27"/>
      <c r="H898" s="27"/>
      <c r="I898" s="27"/>
      <c r="J898" s="27"/>
      <c r="K898" s="27"/>
      <c r="L898" s="27"/>
      <c r="M898" s="27"/>
      <c r="N898" s="27"/>
      <c r="O898" s="27"/>
      <c r="P898" s="27"/>
      <c r="Q898" s="27"/>
      <c r="R898" s="27"/>
      <c r="S898" s="27"/>
      <c r="T898" s="27"/>
      <c r="U898" s="27"/>
      <c r="V898" s="27"/>
      <c r="W898" s="27"/>
      <c r="X898" s="27"/>
      <c r="Y898" s="27"/>
      <c r="Z898" s="27"/>
      <c r="AA898" s="27"/>
      <c r="AB898" s="27"/>
      <c r="AC898" s="27"/>
      <c r="AD898" s="27"/>
      <c r="AE898" s="27"/>
      <c r="AF898" s="27"/>
      <c r="AG898" s="27"/>
      <c r="AH898" s="27"/>
      <c r="AI898" s="27"/>
      <c r="AJ898" s="27"/>
      <c r="AK898" s="27"/>
      <c r="AL898" s="27"/>
      <c r="AM898" s="27"/>
      <c r="AN898" s="27"/>
      <c r="AO898" s="27"/>
      <c r="AP898" s="27"/>
      <c r="AQ898" s="27"/>
      <c r="AR898" s="27"/>
      <c r="AS898" s="27"/>
      <c r="AT898" s="27"/>
      <c r="AU898" s="27"/>
      <c r="AV898" s="27"/>
      <c r="AW898" s="27"/>
      <c r="AX898" s="27"/>
      <c r="AY898" s="27"/>
      <c r="AZ898" s="27"/>
      <c r="BA898" s="27"/>
      <c r="BB898" s="27"/>
      <c r="BC898" s="27"/>
      <c r="BD898" s="27"/>
      <c r="BE898" s="27"/>
      <c r="BF898" s="27"/>
      <c r="BG898" s="27"/>
      <c r="BH898" s="27"/>
      <c r="BI898" s="27"/>
      <c r="BJ898" s="27"/>
      <c r="BK898" s="27">
        <f>+IF(BJ905=$BK$7,0,1)*(SUM($BK$7)*$C898)/12</f>
        <v>0</v>
      </c>
      <c r="BL898" s="27">
        <f t="shared" ref="BL898:BM898" si="622">+IF(BK905=$BK$7,0,1)*(SUM($BK$7)*$C898)/12</f>
        <v>0</v>
      </c>
      <c r="BM898" s="27">
        <f t="shared" si="622"/>
        <v>0</v>
      </c>
    </row>
    <row r="899" spans="2:65" x14ac:dyDescent="0.25">
      <c r="B899" t="str">
        <f t="shared" si="620"/>
        <v>COSTI D'IMPIANTO E AMPLIAMENTO</v>
      </c>
      <c r="C899" s="58">
        <f t="shared" si="620"/>
        <v>0.5</v>
      </c>
      <c r="F899" s="27"/>
      <c r="G899" s="27"/>
      <c r="H899" s="27"/>
      <c r="I899" s="27"/>
      <c r="J899" s="27"/>
      <c r="K899" s="27"/>
      <c r="L899" s="27"/>
      <c r="M899" s="27"/>
      <c r="N899" s="27"/>
      <c r="O899" s="27"/>
      <c r="P899" s="27"/>
      <c r="Q899" s="27"/>
      <c r="R899" s="27"/>
      <c r="S899" s="27"/>
      <c r="T899" s="27"/>
      <c r="U899" s="27"/>
      <c r="V899" s="27"/>
      <c r="W899" s="27"/>
      <c r="X899" s="27"/>
      <c r="Y899" s="27"/>
      <c r="Z899" s="27"/>
      <c r="AA899" s="27"/>
      <c r="AB899" s="27"/>
      <c r="AC899" s="27"/>
      <c r="AD899" s="27"/>
      <c r="AE899" s="27"/>
      <c r="AF899" s="27"/>
      <c r="AG899" s="27"/>
      <c r="AH899" s="27"/>
      <c r="AI899" s="27"/>
      <c r="AJ899" s="27"/>
      <c r="AK899" s="27"/>
      <c r="AL899" s="27"/>
      <c r="AM899" s="27"/>
      <c r="AN899" s="27"/>
      <c r="AO899" s="27"/>
      <c r="AP899" s="27"/>
      <c r="AQ899" s="27"/>
      <c r="AR899" s="27"/>
      <c r="AS899" s="27"/>
      <c r="AT899" s="27"/>
      <c r="AU899" s="27"/>
      <c r="AV899" s="27"/>
      <c r="AW899" s="27"/>
      <c r="AX899" s="27"/>
      <c r="AY899" s="27"/>
      <c r="AZ899" s="27"/>
      <c r="BA899" s="27"/>
      <c r="BB899" s="27"/>
      <c r="BC899" s="27"/>
      <c r="BD899" s="27"/>
      <c r="BE899" s="27"/>
      <c r="BF899" s="27"/>
      <c r="BG899" s="27"/>
      <c r="BH899" s="27"/>
      <c r="BI899" s="27"/>
      <c r="BJ899" s="27"/>
      <c r="BK899" s="27">
        <f>+IF(BJ906=$BK$8,0,1)*(SUM($BK$8)*$C899)/12</f>
        <v>0</v>
      </c>
      <c r="BL899" s="27">
        <f t="shared" ref="BL899:BM899" si="623">+IF(BK906=$BK$8,0,1)*(SUM($BK$8)*$C899)/12</f>
        <v>0</v>
      </c>
      <c r="BM899" s="27">
        <f t="shared" si="623"/>
        <v>0</v>
      </c>
    </row>
    <row r="900" spans="2:65" x14ac:dyDescent="0.25">
      <c r="B900" t="str">
        <f t="shared" si="620"/>
        <v>FEE D'INGRESSO</v>
      </c>
      <c r="C900" s="58">
        <f t="shared" si="620"/>
        <v>0.2</v>
      </c>
      <c r="F900" s="27"/>
      <c r="G900" s="27"/>
      <c r="H900" s="27"/>
      <c r="I900" s="27"/>
      <c r="J900" s="27"/>
      <c r="K900" s="27"/>
      <c r="L900" s="27"/>
      <c r="M900" s="27"/>
      <c r="N900" s="27"/>
      <c r="O900" s="27"/>
      <c r="P900" s="27"/>
      <c r="Q900" s="27"/>
      <c r="R900" s="27"/>
      <c r="S900" s="27"/>
      <c r="T900" s="27"/>
      <c r="U900" s="27"/>
      <c r="V900" s="27"/>
      <c r="W900" s="27"/>
      <c r="X900" s="27"/>
      <c r="Y900" s="27"/>
      <c r="Z900" s="27"/>
      <c r="AA900" s="27"/>
      <c r="AB900" s="27"/>
      <c r="AC900" s="27"/>
      <c r="AD900" s="27"/>
      <c r="AE900" s="27"/>
      <c r="AF900" s="27"/>
      <c r="AG900" s="27"/>
      <c r="AH900" s="27"/>
      <c r="AI900" s="27"/>
      <c r="AJ900" s="27"/>
      <c r="AK900" s="27"/>
      <c r="AL900" s="27"/>
      <c r="AM900" s="27"/>
      <c r="AN900" s="27"/>
      <c r="AO900" s="27"/>
      <c r="AP900" s="27"/>
      <c r="AQ900" s="27"/>
      <c r="AR900" s="27"/>
      <c r="AS900" s="27"/>
      <c r="AT900" s="27"/>
      <c r="AU900" s="27"/>
      <c r="AV900" s="27"/>
      <c r="AW900" s="27"/>
      <c r="AX900" s="27"/>
      <c r="AY900" s="27"/>
      <c r="AZ900" s="27"/>
      <c r="BA900" s="27"/>
      <c r="BB900" s="27"/>
      <c r="BC900" s="27"/>
      <c r="BD900" s="27"/>
      <c r="BE900" s="27"/>
      <c r="BF900" s="27"/>
      <c r="BG900" s="27"/>
      <c r="BH900" s="27"/>
      <c r="BI900" s="27"/>
      <c r="BJ900" s="27"/>
      <c r="BK900" s="27">
        <f>+IF(BJ907=$BK$9,0,1)*(SUM($BK$9)*$C900)/12</f>
        <v>0</v>
      </c>
      <c r="BL900" s="27">
        <f t="shared" ref="BL900:BM900" si="624">+IF(BK907=$BK$9,0,1)*(SUM($BK$9)*$C900)/12</f>
        <v>0</v>
      </c>
      <c r="BM900" s="27">
        <f t="shared" si="624"/>
        <v>0</v>
      </c>
    </row>
    <row r="901" spans="2:65" x14ac:dyDescent="0.25">
      <c r="B901" t="str">
        <f t="shared" si="620"/>
        <v>ALTRE IMM.NI IMMATERIALI</v>
      </c>
      <c r="C901" s="58">
        <f t="shared" si="620"/>
        <v>0.25</v>
      </c>
      <c r="F901" s="27"/>
      <c r="G901" s="27"/>
      <c r="H901" s="27"/>
      <c r="I901" s="27"/>
      <c r="J901" s="27"/>
      <c r="K901" s="27"/>
      <c r="L901" s="27"/>
      <c r="M901" s="27"/>
      <c r="N901" s="27"/>
      <c r="O901" s="27"/>
      <c r="P901" s="27"/>
      <c r="Q901" s="27"/>
      <c r="R901" s="27"/>
      <c r="S901" s="27"/>
      <c r="T901" s="27"/>
      <c r="U901" s="27"/>
      <c r="V901" s="27"/>
      <c r="W901" s="27"/>
      <c r="X901" s="27"/>
      <c r="Y901" s="27"/>
      <c r="Z901" s="27"/>
      <c r="AA901" s="27"/>
      <c r="AB901" s="27"/>
      <c r="AC901" s="27"/>
      <c r="AD901" s="27"/>
      <c r="AE901" s="27"/>
      <c r="AF901" s="27"/>
      <c r="AG901" s="27"/>
      <c r="AH901" s="27"/>
      <c r="AI901" s="27"/>
      <c r="AJ901" s="27"/>
      <c r="AK901" s="27"/>
      <c r="AL901" s="27"/>
      <c r="AM901" s="27"/>
      <c r="AN901" s="27"/>
      <c r="AO901" s="27"/>
      <c r="AP901" s="27"/>
      <c r="AQ901" s="27"/>
      <c r="AR901" s="27"/>
      <c r="AS901" s="27"/>
      <c r="AT901" s="27"/>
      <c r="AU901" s="27"/>
      <c r="AV901" s="27"/>
      <c r="AW901" s="27"/>
      <c r="AX901" s="27"/>
      <c r="AY901" s="27"/>
      <c r="AZ901" s="27"/>
      <c r="BA901" s="27"/>
      <c r="BB901" s="27"/>
      <c r="BC901" s="27"/>
      <c r="BD901" s="27"/>
      <c r="BE901" s="27"/>
      <c r="BF901" s="27"/>
      <c r="BG901" s="27"/>
      <c r="BH901" s="27"/>
      <c r="BI901" s="27"/>
      <c r="BJ901" s="27"/>
      <c r="BK901" s="27">
        <f>+IF(BJ908=$BK$10,0,1)*(SUM($BK$10)*$C901)/12</f>
        <v>0</v>
      </c>
      <c r="BL901" s="27">
        <f t="shared" ref="BL901:BM901" si="625">+IF(BK908=$BK$10,0,1)*(SUM($BK$10)*$C901)/12</f>
        <v>0</v>
      </c>
      <c r="BM901" s="27">
        <f t="shared" si="625"/>
        <v>0</v>
      </c>
    </row>
    <row r="902" spans="2:65" ht="30" x14ac:dyDescent="0.25">
      <c r="C902" s="57"/>
      <c r="F902" s="57" t="s">
        <v>161</v>
      </c>
      <c r="G902" s="57" t="s">
        <v>161</v>
      </c>
      <c r="H902" s="57" t="s">
        <v>161</v>
      </c>
      <c r="I902" s="57" t="s">
        <v>161</v>
      </c>
      <c r="J902" s="57" t="s">
        <v>161</v>
      </c>
      <c r="K902" s="57" t="s">
        <v>161</v>
      </c>
      <c r="L902" s="57" t="s">
        <v>161</v>
      </c>
      <c r="M902" s="57" t="s">
        <v>161</v>
      </c>
      <c r="N902" s="57" t="s">
        <v>161</v>
      </c>
      <c r="O902" s="57" t="s">
        <v>161</v>
      </c>
      <c r="P902" s="57" t="s">
        <v>161</v>
      </c>
      <c r="Q902" s="57" t="s">
        <v>161</v>
      </c>
      <c r="R902" s="57" t="s">
        <v>161</v>
      </c>
      <c r="S902" s="57" t="s">
        <v>161</v>
      </c>
      <c r="T902" s="57" t="s">
        <v>161</v>
      </c>
      <c r="U902" s="57" t="s">
        <v>161</v>
      </c>
      <c r="V902" s="57" t="s">
        <v>161</v>
      </c>
      <c r="W902" s="57" t="s">
        <v>161</v>
      </c>
      <c r="X902" s="57" t="s">
        <v>161</v>
      </c>
      <c r="Y902" s="57" t="s">
        <v>161</v>
      </c>
      <c r="Z902" s="57" t="s">
        <v>161</v>
      </c>
      <c r="AA902" s="57" t="s">
        <v>161</v>
      </c>
      <c r="AB902" s="57" t="s">
        <v>161</v>
      </c>
      <c r="AC902" s="57" t="s">
        <v>161</v>
      </c>
      <c r="AD902" s="57" t="s">
        <v>161</v>
      </c>
      <c r="AE902" s="57" t="s">
        <v>161</v>
      </c>
      <c r="AF902" s="57" t="s">
        <v>161</v>
      </c>
      <c r="AG902" s="57" t="s">
        <v>161</v>
      </c>
      <c r="AH902" s="57" t="s">
        <v>161</v>
      </c>
      <c r="AI902" s="57" t="s">
        <v>161</v>
      </c>
      <c r="AJ902" s="57" t="s">
        <v>161</v>
      </c>
      <c r="AK902" s="57" t="s">
        <v>161</v>
      </c>
      <c r="AL902" s="57" t="s">
        <v>161</v>
      </c>
      <c r="AM902" s="57" t="s">
        <v>161</v>
      </c>
      <c r="AN902" s="57" t="s">
        <v>161</v>
      </c>
      <c r="AO902" s="57" t="s">
        <v>161</v>
      </c>
      <c r="AP902" s="57" t="s">
        <v>161</v>
      </c>
      <c r="AQ902" s="57" t="s">
        <v>161</v>
      </c>
      <c r="AR902" s="57" t="s">
        <v>161</v>
      </c>
      <c r="AS902" s="57" t="s">
        <v>161</v>
      </c>
      <c r="AT902" s="57" t="s">
        <v>161</v>
      </c>
      <c r="AU902" s="57" t="s">
        <v>161</v>
      </c>
      <c r="AV902" s="57" t="s">
        <v>161</v>
      </c>
      <c r="AW902" s="57" t="s">
        <v>161</v>
      </c>
      <c r="AX902" s="57" t="s">
        <v>161</v>
      </c>
      <c r="AY902" s="57" t="s">
        <v>161</v>
      </c>
      <c r="AZ902" s="57" t="s">
        <v>161</v>
      </c>
      <c r="BA902" s="57" t="s">
        <v>161</v>
      </c>
      <c r="BB902" s="57" t="s">
        <v>161</v>
      </c>
      <c r="BC902" s="57" t="s">
        <v>161</v>
      </c>
      <c r="BD902" s="57" t="s">
        <v>161</v>
      </c>
      <c r="BE902" s="57" t="s">
        <v>161</v>
      </c>
      <c r="BF902" s="57" t="s">
        <v>161</v>
      </c>
      <c r="BG902" s="57" t="s">
        <v>161</v>
      </c>
      <c r="BH902" s="57" t="s">
        <v>161</v>
      </c>
      <c r="BI902" s="57" t="s">
        <v>161</v>
      </c>
      <c r="BJ902" s="57" t="s">
        <v>161</v>
      </c>
      <c r="BK902" s="57" t="s">
        <v>161</v>
      </c>
      <c r="BL902" s="57" t="s">
        <v>161</v>
      </c>
      <c r="BM902" s="57" t="s">
        <v>161</v>
      </c>
    </row>
    <row r="903" spans="2:65" x14ac:dyDescent="0.25">
      <c r="B903" t="str">
        <f>+B896</f>
        <v>FABBRICATI</v>
      </c>
      <c r="C903" s="58"/>
      <c r="F903" s="27"/>
      <c r="G903" s="27"/>
      <c r="H903" s="27"/>
      <c r="I903" s="27"/>
      <c r="J903" s="27"/>
      <c r="K903" s="27"/>
      <c r="L903" s="27"/>
      <c r="M903" s="27"/>
      <c r="N903" s="27"/>
      <c r="O903" s="27"/>
      <c r="P903" s="27"/>
      <c r="Q903" s="27"/>
      <c r="R903" s="27"/>
      <c r="S903" s="27"/>
      <c r="T903" s="27"/>
      <c r="U903" s="27"/>
      <c r="V903" s="27"/>
      <c r="W903" s="27"/>
      <c r="X903" s="27"/>
      <c r="Y903" s="27"/>
      <c r="Z903" s="27"/>
      <c r="AA903" s="27"/>
      <c r="AB903" s="27"/>
      <c r="AC903" s="27"/>
      <c r="AD903" s="27"/>
      <c r="AE903" s="27"/>
      <c r="AF903" s="27"/>
      <c r="AG903" s="27"/>
      <c r="AH903" s="27"/>
      <c r="AI903" s="27"/>
      <c r="AJ903" s="27"/>
      <c r="AK903" s="27"/>
      <c r="AL903" s="27"/>
      <c r="AM903" s="27"/>
      <c r="AN903" s="27"/>
      <c r="AO903" s="27"/>
      <c r="AP903" s="27"/>
      <c r="AQ903" s="27"/>
      <c r="AR903" s="27"/>
      <c r="AS903" s="27"/>
      <c r="AT903" s="27"/>
      <c r="AU903" s="27"/>
      <c r="AV903" s="27"/>
      <c r="AW903" s="27"/>
      <c r="AX903" s="27"/>
      <c r="AY903" s="27"/>
      <c r="AZ903" s="27"/>
      <c r="BA903" s="27"/>
      <c r="BB903" s="27"/>
      <c r="BC903" s="27"/>
      <c r="BD903" s="27"/>
      <c r="BE903" s="27"/>
      <c r="BF903" s="27"/>
      <c r="BG903" s="27"/>
      <c r="BH903" s="27"/>
      <c r="BI903" s="27"/>
      <c r="BJ903" s="27"/>
      <c r="BK903" s="27">
        <f t="shared" ref="BK903:BM908" si="626">+BJ903+BK896</f>
        <v>0</v>
      </c>
      <c r="BL903" s="27">
        <f t="shared" si="626"/>
        <v>0</v>
      </c>
      <c r="BM903" s="27">
        <f t="shared" si="626"/>
        <v>0</v>
      </c>
    </row>
    <row r="904" spans="2:65" x14ac:dyDescent="0.25">
      <c r="B904" t="str">
        <f t="shared" ref="B904:B907" si="627">+B897</f>
        <v>IMPIANTI E MACCHINARI</v>
      </c>
      <c r="C904" s="58"/>
      <c r="F904" s="27"/>
      <c r="G904" s="27"/>
      <c r="H904" s="27"/>
      <c r="I904" s="27"/>
      <c r="J904" s="27"/>
      <c r="K904" s="27"/>
      <c r="L904" s="27"/>
      <c r="M904" s="27"/>
      <c r="N904" s="27"/>
      <c r="O904" s="27"/>
      <c r="P904" s="27"/>
      <c r="Q904" s="27"/>
      <c r="R904" s="27"/>
      <c r="S904" s="27"/>
      <c r="T904" s="27"/>
      <c r="U904" s="27"/>
      <c r="V904" s="27"/>
      <c r="W904" s="27"/>
      <c r="X904" s="27"/>
      <c r="Y904" s="27"/>
      <c r="Z904" s="27"/>
      <c r="AA904" s="27"/>
      <c r="AB904" s="27"/>
      <c r="AC904" s="27"/>
      <c r="AD904" s="27"/>
      <c r="AE904" s="27"/>
      <c r="AF904" s="27"/>
      <c r="AG904" s="27"/>
      <c r="AH904" s="27"/>
      <c r="AI904" s="27"/>
      <c r="AJ904" s="27"/>
      <c r="AK904" s="27"/>
      <c r="AL904" s="27"/>
      <c r="AM904" s="27"/>
      <c r="AN904" s="27"/>
      <c r="AO904" s="27"/>
      <c r="AP904" s="27"/>
      <c r="AQ904" s="27"/>
      <c r="AR904" s="27"/>
      <c r="AS904" s="27"/>
      <c r="AT904" s="27"/>
      <c r="AU904" s="27"/>
      <c r="AV904" s="27"/>
      <c r="AW904" s="27"/>
      <c r="AX904" s="27"/>
      <c r="AY904" s="27"/>
      <c r="AZ904" s="27"/>
      <c r="BA904" s="27"/>
      <c r="BB904" s="27"/>
      <c r="BC904" s="27"/>
      <c r="BD904" s="27"/>
      <c r="BE904" s="27"/>
      <c r="BF904" s="27"/>
      <c r="BG904" s="27"/>
      <c r="BH904" s="27"/>
      <c r="BI904" s="27"/>
      <c r="BJ904" s="27"/>
      <c r="BK904" s="27">
        <f t="shared" si="626"/>
        <v>0</v>
      </c>
      <c r="BL904" s="27">
        <f t="shared" si="626"/>
        <v>0</v>
      </c>
      <c r="BM904" s="27">
        <f t="shared" si="626"/>
        <v>0</v>
      </c>
    </row>
    <row r="905" spans="2:65" x14ac:dyDescent="0.25">
      <c r="B905" t="str">
        <f t="shared" si="627"/>
        <v>ATTREZZATURE IND.LI E COMM.LI</v>
      </c>
      <c r="C905" s="58"/>
      <c r="F905" s="27"/>
      <c r="G905" s="27"/>
      <c r="H905" s="27"/>
      <c r="I905" s="27"/>
      <c r="J905" s="27"/>
      <c r="K905" s="27"/>
      <c r="L905" s="27"/>
      <c r="M905" s="27"/>
      <c r="N905" s="27"/>
      <c r="O905" s="27"/>
      <c r="P905" s="27"/>
      <c r="Q905" s="27"/>
      <c r="R905" s="27"/>
      <c r="S905" s="27"/>
      <c r="T905" s="27"/>
      <c r="U905" s="27"/>
      <c r="V905" s="27"/>
      <c r="W905" s="27"/>
      <c r="X905" s="27"/>
      <c r="Y905" s="27"/>
      <c r="Z905" s="27"/>
      <c r="AA905" s="27"/>
      <c r="AB905" s="27"/>
      <c r="AC905" s="27"/>
      <c r="AD905" s="27"/>
      <c r="AE905" s="27"/>
      <c r="AF905" s="27"/>
      <c r="AG905" s="27"/>
      <c r="AH905" s="27"/>
      <c r="AI905" s="27"/>
      <c r="AJ905" s="27"/>
      <c r="AK905" s="27"/>
      <c r="AL905" s="27"/>
      <c r="AM905" s="27"/>
      <c r="AN905" s="27"/>
      <c r="AO905" s="27"/>
      <c r="AP905" s="27"/>
      <c r="AQ905" s="27"/>
      <c r="AR905" s="27"/>
      <c r="AS905" s="27"/>
      <c r="AT905" s="27"/>
      <c r="AU905" s="27"/>
      <c r="AV905" s="27"/>
      <c r="AW905" s="27"/>
      <c r="AX905" s="27"/>
      <c r="AY905" s="27"/>
      <c r="AZ905" s="27"/>
      <c r="BA905" s="27"/>
      <c r="BB905" s="27"/>
      <c r="BC905" s="27"/>
      <c r="BD905" s="27"/>
      <c r="BE905" s="27"/>
      <c r="BF905" s="27"/>
      <c r="BG905" s="27"/>
      <c r="BH905" s="27"/>
      <c r="BI905" s="27"/>
      <c r="BJ905" s="27"/>
      <c r="BK905" s="27">
        <f t="shared" si="626"/>
        <v>0</v>
      </c>
      <c r="BL905" s="27">
        <f t="shared" si="626"/>
        <v>0</v>
      </c>
      <c r="BM905" s="27">
        <f t="shared" si="626"/>
        <v>0</v>
      </c>
    </row>
    <row r="906" spans="2:65" x14ac:dyDescent="0.25">
      <c r="B906" t="str">
        <f t="shared" si="627"/>
        <v>COSTI D'IMPIANTO E AMPLIAMENTO</v>
      </c>
      <c r="C906" s="58"/>
      <c r="F906" s="27"/>
      <c r="G906" s="27"/>
      <c r="H906" s="27"/>
      <c r="I906" s="27"/>
      <c r="J906" s="27"/>
      <c r="K906" s="27"/>
      <c r="L906" s="27"/>
      <c r="M906" s="27"/>
      <c r="N906" s="27"/>
      <c r="O906" s="27"/>
      <c r="P906" s="27"/>
      <c r="Q906" s="27"/>
      <c r="R906" s="27"/>
      <c r="S906" s="27"/>
      <c r="T906" s="27"/>
      <c r="U906" s="27"/>
      <c r="V906" s="27"/>
      <c r="W906" s="27"/>
      <c r="X906" s="27"/>
      <c r="Y906" s="27"/>
      <c r="Z906" s="27"/>
      <c r="AA906" s="27"/>
      <c r="AB906" s="27"/>
      <c r="AC906" s="27"/>
      <c r="AD906" s="27"/>
      <c r="AE906" s="27"/>
      <c r="AF906" s="27"/>
      <c r="AG906" s="27"/>
      <c r="AH906" s="27"/>
      <c r="AI906" s="27"/>
      <c r="AJ906" s="27"/>
      <c r="AK906" s="27"/>
      <c r="AL906" s="27"/>
      <c r="AM906" s="27"/>
      <c r="AN906" s="27"/>
      <c r="AO906" s="27"/>
      <c r="AP906" s="27"/>
      <c r="AQ906" s="27"/>
      <c r="AR906" s="27"/>
      <c r="AS906" s="27"/>
      <c r="AT906" s="27"/>
      <c r="AU906" s="27"/>
      <c r="AV906" s="27"/>
      <c r="AW906" s="27"/>
      <c r="AX906" s="27"/>
      <c r="AY906" s="27"/>
      <c r="AZ906" s="27"/>
      <c r="BA906" s="27"/>
      <c r="BB906" s="27"/>
      <c r="BC906" s="27"/>
      <c r="BD906" s="27"/>
      <c r="BE906" s="27"/>
      <c r="BF906" s="27"/>
      <c r="BG906" s="27"/>
      <c r="BH906" s="27"/>
      <c r="BI906" s="27"/>
      <c r="BJ906" s="27"/>
      <c r="BK906" s="27">
        <f t="shared" si="626"/>
        <v>0</v>
      </c>
      <c r="BL906" s="27">
        <f t="shared" si="626"/>
        <v>0</v>
      </c>
      <c r="BM906" s="27">
        <f t="shared" si="626"/>
        <v>0</v>
      </c>
    </row>
    <row r="907" spans="2:65" x14ac:dyDescent="0.25">
      <c r="B907" t="str">
        <f t="shared" si="627"/>
        <v>FEE D'INGRESSO</v>
      </c>
      <c r="C907" s="58"/>
      <c r="F907" s="27"/>
      <c r="G907" s="27"/>
      <c r="H907" s="27"/>
      <c r="I907" s="27"/>
      <c r="J907" s="27"/>
      <c r="K907" s="27"/>
      <c r="L907" s="27"/>
      <c r="M907" s="27"/>
      <c r="N907" s="27"/>
      <c r="O907" s="27"/>
      <c r="P907" s="27"/>
      <c r="Q907" s="27"/>
      <c r="R907" s="27"/>
      <c r="S907" s="27"/>
      <c r="T907" s="27"/>
      <c r="U907" s="27"/>
      <c r="V907" s="27"/>
      <c r="W907" s="27"/>
      <c r="X907" s="27"/>
      <c r="Y907" s="27"/>
      <c r="Z907" s="27"/>
      <c r="AA907" s="27"/>
      <c r="AB907" s="27"/>
      <c r="AC907" s="27"/>
      <c r="AD907" s="27"/>
      <c r="AE907" s="27"/>
      <c r="AF907" s="27"/>
      <c r="AG907" s="27"/>
      <c r="AH907" s="27"/>
      <c r="AI907" s="27"/>
      <c r="AJ907" s="27"/>
      <c r="AK907" s="27"/>
      <c r="AL907" s="27"/>
      <c r="AM907" s="27"/>
      <c r="AN907" s="27"/>
      <c r="AO907" s="27"/>
      <c r="AP907" s="27"/>
      <c r="AQ907" s="27"/>
      <c r="AR907" s="27"/>
      <c r="AS907" s="27"/>
      <c r="AT907" s="27"/>
      <c r="AU907" s="27"/>
      <c r="AV907" s="27"/>
      <c r="AW907" s="27"/>
      <c r="AX907" s="27"/>
      <c r="AY907" s="27"/>
      <c r="AZ907" s="27"/>
      <c r="BA907" s="27"/>
      <c r="BB907" s="27"/>
      <c r="BC907" s="27"/>
      <c r="BD907" s="27"/>
      <c r="BE907" s="27"/>
      <c r="BF907" s="27"/>
      <c r="BG907" s="27"/>
      <c r="BH907" s="27"/>
      <c r="BI907" s="27"/>
      <c r="BJ907" s="27"/>
      <c r="BK907" s="27">
        <f t="shared" si="626"/>
        <v>0</v>
      </c>
      <c r="BL907" s="27">
        <f t="shared" si="626"/>
        <v>0</v>
      </c>
      <c r="BM907" s="27">
        <f t="shared" si="626"/>
        <v>0</v>
      </c>
    </row>
    <row r="908" spans="2:65" x14ac:dyDescent="0.25">
      <c r="B908" t="str">
        <f>+B901</f>
        <v>ALTRE IMM.NI IMMATERIALI</v>
      </c>
      <c r="C908" s="58"/>
      <c r="F908" s="27"/>
      <c r="G908" s="27"/>
      <c r="H908" s="27"/>
      <c r="I908" s="27"/>
      <c r="J908" s="27"/>
      <c r="K908" s="27"/>
      <c r="L908" s="27"/>
      <c r="M908" s="27"/>
      <c r="N908" s="27"/>
      <c r="O908" s="27"/>
      <c r="P908" s="27"/>
      <c r="Q908" s="27"/>
      <c r="R908" s="27"/>
      <c r="S908" s="27"/>
      <c r="T908" s="27"/>
      <c r="U908" s="27"/>
      <c r="V908" s="27"/>
      <c r="W908" s="27"/>
      <c r="X908" s="27"/>
      <c r="Y908" s="27"/>
      <c r="Z908" s="27"/>
      <c r="AA908" s="27"/>
      <c r="AB908" s="27"/>
      <c r="AC908" s="27"/>
      <c r="AD908" s="27"/>
      <c r="AE908" s="27"/>
      <c r="AF908" s="27"/>
      <c r="AG908" s="27"/>
      <c r="AH908" s="27"/>
      <c r="AI908" s="27"/>
      <c r="AJ908" s="27"/>
      <c r="AK908" s="27"/>
      <c r="AL908" s="27"/>
      <c r="AM908" s="27"/>
      <c r="AN908" s="27"/>
      <c r="AO908" s="27"/>
      <c r="AP908" s="27"/>
      <c r="AQ908" s="27"/>
      <c r="AR908" s="27"/>
      <c r="AS908" s="27"/>
      <c r="AT908" s="27"/>
      <c r="AU908" s="27"/>
      <c r="AV908" s="27"/>
      <c r="AW908" s="27"/>
      <c r="AX908" s="27"/>
      <c r="AY908" s="27"/>
      <c r="AZ908" s="27"/>
      <c r="BA908" s="27"/>
      <c r="BB908" s="27"/>
      <c r="BC908" s="27"/>
      <c r="BD908" s="27"/>
      <c r="BE908" s="27"/>
      <c r="BF908" s="27"/>
      <c r="BG908" s="27"/>
      <c r="BH908" s="27"/>
      <c r="BI908" s="27"/>
      <c r="BJ908" s="27"/>
      <c r="BK908" s="27">
        <f t="shared" si="626"/>
        <v>0</v>
      </c>
      <c r="BL908" s="27">
        <f t="shared" si="626"/>
        <v>0</v>
      </c>
      <c r="BM908" s="27">
        <f t="shared" si="626"/>
        <v>0</v>
      </c>
    </row>
    <row r="910" spans="2:65" ht="30" x14ac:dyDescent="0.25">
      <c r="C910" s="57" t="s">
        <v>159</v>
      </c>
      <c r="F910" s="57" t="s">
        <v>160</v>
      </c>
      <c r="G910" s="57" t="s">
        <v>160</v>
      </c>
      <c r="H910" s="57" t="s">
        <v>160</v>
      </c>
      <c r="I910" s="57" t="s">
        <v>160</v>
      </c>
      <c r="J910" s="57" t="s">
        <v>160</v>
      </c>
      <c r="K910" s="57" t="s">
        <v>160</v>
      </c>
      <c r="L910" s="57" t="s">
        <v>160</v>
      </c>
      <c r="M910" s="57" t="s">
        <v>160</v>
      </c>
      <c r="N910" s="57" t="s">
        <v>160</v>
      </c>
      <c r="O910" s="57" t="s">
        <v>160</v>
      </c>
      <c r="P910" s="57" t="s">
        <v>160</v>
      </c>
      <c r="Q910" s="57" t="s">
        <v>160</v>
      </c>
      <c r="R910" s="57" t="s">
        <v>160</v>
      </c>
      <c r="S910" s="57" t="s">
        <v>160</v>
      </c>
      <c r="T910" s="57" t="s">
        <v>160</v>
      </c>
      <c r="U910" s="57" t="s">
        <v>160</v>
      </c>
      <c r="V910" s="57" t="s">
        <v>160</v>
      </c>
      <c r="W910" s="57" t="s">
        <v>160</v>
      </c>
      <c r="X910" s="57" t="s">
        <v>160</v>
      </c>
      <c r="Y910" s="57" t="s">
        <v>160</v>
      </c>
      <c r="Z910" s="57" t="s">
        <v>160</v>
      </c>
      <c r="AA910" s="57" t="s">
        <v>160</v>
      </c>
      <c r="AB910" s="57" t="s">
        <v>160</v>
      </c>
      <c r="AC910" s="57" t="s">
        <v>160</v>
      </c>
      <c r="AD910" s="57" t="s">
        <v>160</v>
      </c>
      <c r="AE910" s="57" t="s">
        <v>160</v>
      </c>
      <c r="AF910" s="57" t="s">
        <v>160</v>
      </c>
      <c r="AG910" s="57" t="s">
        <v>160</v>
      </c>
      <c r="AH910" s="57" t="s">
        <v>160</v>
      </c>
      <c r="AI910" s="57" t="s">
        <v>160</v>
      </c>
      <c r="AJ910" s="57" t="s">
        <v>160</v>
      </c>
      <c r="AK910" s="57" t="s">
        <v>160</v>
      </c>
      <c r="AL910" s="57" t="s">
        <v>160</v>
      </c>
      <c r="AM910" s="57" t="s">
        <v>160</v>
      </c>
      <c r="AN910" s="57" t="s">
        <v>160</v>
      </c>
      <c r="AO910" s="57" t="s">
        <v>160</v>
      </c>
      <c r="AP910" s="57" t="s">
        <v>160</v>
      </c>
      <c r="AQ910" s="57" t="s">
        <v>160</v>
      </c>
      <c r="AR910" s="57" t="s">
        <v>160</v>
      </c>
      <c r="AS910" s="57" t="s">
        <v>160</v>
      </c>
      <c r="AT910" s="57" t="s">
        <v>160</v>
      </c>
      <c r="AU910" s="57" t="s">
        <v>160</v>
      </c>
      <c r="AV910" s="57" t="s">
        <v>160</v>
      </c>
      <c r="AW910" s="57" t="s">
        <v>160</v>
      </c>
      <c r="AX910" s="57" t="s">
        <v>160</v>
      </c>
      <c r="AY910" s="57" t="s">
        <v>160</v>
      </c>
      <c r="AZ910" s="57" t="s">
        <v>160</v>
      </c>
      <c r="BA910" s="57" t="s">
        <v>160</v>
      </c>
      <c r="BB910" s="57" t="s">
        <v>160</v>
      </c>
      <c r="BC910" s="57" t="s">
        <v>160</v>
      </c>
      <c r="BD910" s="57" t="s">
        <v>160</v>
      </c>
      <c r="BE910" s="57" t="s">
        <v>160</v>
      </c>
      <c r="BF910" s="57" t="s">
        <v>160</v>
      </c>
      <c r="BG910" s="57" t="s">
        <v>160</v>
      </c>
      <c r="BH910" s="57" t="s">
        <v>160</v>
      </c>
      <c r="BI910" s="57" t="s">
        <v>160</v>
      </c>
      <c r="BJ910" s="57" t="s">
        <v>160</v>
      </c>
      <c r="BK910" s="57" t="s">
        <v>160</v>
      </c>
      <c r="BL910" s="57" t="s">
        <v>160</v>
      </c>
      <c r="BM910" s="57" t="s">
        <v>160</v>
      </c>
    </row>
    <row r="911" spans="2:65" x14ac:dyDescent="0.25">
      <c r="B911" t="str">
        <f>+B896</f>
        <v>FABBRICATI</v>
      </c>
      <c r="C911" s="58">
        <f>+C896</f>
        <v>0.25</v>
      </c>
      <c r="F911" s="27"/>
      <c r="G911" s="27"/>
      <c r="H911" s="27"/>
      <c r="I911" s="27"/>
      <c r="J911" s="27"/>
      <c r="K911" s="27"/>
      <c r="L911" s="27"/>
      <c r="M911" s="27"/>
      <c r="N911" s="27"/>
      <c r="O911" s="27"/>
      <c r="P911" s="27"/>
      <c r="Q911" s="27"/>
      <c r="R911" s="27"/>
      <c r="S911" s="27"/>
      <c r="T911" s="27"/>
      <c r="U911" s="27"/>
      <c r="V911" s="27"/>
      <c r="W911" s="27"/>
      <c r="X911" s="27"/>
      <c r="Y911" s="27"/>
      <c r="Z911" s="27"/>
      <c r="AA911" s="27"/>
      <c r="AB911" s="27"/>
      <c r="AC911" s="27"/>
      <c r="AD911" s="27"/>
      <c r="AE911" s="27"/>
      <c r="AF911" s="27"/>
      <c r="AG911" s="27"/>
      <c r="AH911" s="27"/>
      <c r="AI911" s="27"/>
      <c r="AJ911" s="27"/>
      <c r="AK911" s="27"/>
      <c r="AL911" s="27"/>
      <c r="AM911" s="27"/>
      <c r="AN911" s="27"/>
      <c r="AO911" s="27"/>
      <c r="AP911" s="27"/>
      <c r="AQ911" s="27"/>
      <c r="AR911" s="27"/>
      <c r="AS911" s="27"/>
      <c r="AT911" s="27"/>
      <c r="AU911" s="27"/>
      <c r="AV911" s="27"/>
      <c r="AW911" s="27"/>
      <c r="AX911" s="27"/>
      <c r="AY911" s="27"/>
      <c r="AZ911" s="27"/>
      <c r="BA911" s="27"/>
      <c r="BB911" s="27"/>
      <c r="BC911" s="27"/>
      <c r="BD911" s="27"/>
      <c r="BE911" s="27"/>
      <c r="BF911" s="27"/>
      <c r="BG911" s="27"/>
      <c r="BH911" s="27"/>
      <c r="BI911" s="27"/>
      <c r="BJ911" s="27"/>
      <c r="BK911" s="27"/>
      <c r="BL911" s="27">
        <f>+IF(BK918=$BL$5,0,1)*(SUM($BL$5)*$C911)/12</f>
        <v>0</v>
      </c>
      <c r="BM911" s="27">
        <f>+IF(BL918=$BL$5,0,1)*(SUM($BL$5)*$C911)/12</f>
        <v>0</v>
      </c>
    </row>
    <row r="912" spans="2:65" x14ac:dyDescent="0.25">
      <c r="B912" t="str">
        <f t="shared" ref="B912:C916" si="628">+B897</f>
        <v>IMPIANTI E MACCHINARI</v>
      </c>
      <c r="C912" s="58">
        <f t="shared" si="628"/>
        <v>0.1</v>
      </c>
      <c r="F912" s="27"/>
      <c r="G912" s="27"/>
      <c r="H912" s="27"/>
      <c r="I912" s="27"/>
      <c r="J912" s="27"/>
      <c r="K912" s="27"/>
      <c r="L912" s="27"/>
      <c r="M912" s="27"/>
      <c r="N912" s="27"/>
      <c r="O912" s="27"/>
      <c r="P912" s="27"/>
      <c r="Q912" s="27"/>
      <c r="R912" s="27"/>
      <c r="S912" s="27"/>
      <c r="T912" s="27"/>
      <c r="U912" s="27"/>
      <c r="V912" s="27"/>
      <c r="W912" s="27"/>
      <c r="X912" s="27"/>
      <c r="Y912" s="27"/>
      <c r="Z912" s="27"/>
      <c r="AA912" s="27"/>
      <c r="AB912" s="27"/>
      <c r="AC912" s="27"/>
      <c r="AD912" s="27"/>
      <c r="AE912" s="27"/>
      <c r="AF912" s="27"/>
      <c r="AG912" s="27"/>
      <c r="AH912" s="27"/>
      <c r="AI912" s="27"/>
      <c r="AJ912" s="27"/>
      <c r="AK912" s="27"/>
      <c r="AL912" s="27"/>
      <c r="AM912" s="27"/>
      <c r="AN912" s="27"/>
      <c r="AO912" s="27"/>
      <c r="AP912" s="27"/>
      <c r="AQ912" s="27"/>
      <c r="AR912" s="27"/>
      <c r="AS912" s="27"/>
      <c r="AT912" s="27"/>
      <c r="AU912" s="27"/>
      <c r="AV912" s="27"/>
      <c r="AW912" s="27"/>
      <c r="AX912" s="27"/>
      <c r="AY912" s="27"/>
      <c r="AZ912" s="27"/>
      <c r="BA912" s="27"/>
      <c r="BB912" s="27"/>
      <c r="BC912" s="27"/>
      <c r="BD912" s="27"/>
      <c r="BE912" s="27"/>
      <c r="BF912" s="27"/>
      <c r="BG912" s="27"/>
      <c r="BH912" s="27"/>
      <c r="BI912" s="27"/>
      <c r="BJ912" s="27"/>
      <c r="BK912" s="27"/>
      <c r="BL912" s="27">
        <f>+IF(BK919=$BL$6,0,1)*(SUM($BL$6)*$C912)/12</f>
        <v>0</v>
      </c>
      <c r="BM912" s="27">
        <f>+IF(BL919=$BL$6,0,1)*(SUM($BL$6)*$C912)/12</f>
        <v>0</v>
      </c>
    </row>
    <row r="913" spans="2:65" x14ac:dyDescent="0.25">
      <c r="B913" t="str">
        <f t="shared" si="628"/>
        <v>ATTREZZATURE IND.LI E COMM.LI</v>
      </c>
      <c r="C913" s="58">
        <f t="shared" si="628"/>
        <v>0.2</v>
      </c>
      <c r="F913" s="27"/>
      <c r="G913" s="27"/>
      <c r="H913" s="27"/>
      <c r="I913" s="27"/>
      <c r="J913" s="27"/>
      <c r="K913" s="27"/>
      <c r="L913" s="27"/>
      <c r="M913" s="27"/>
      <c r="N913" s="27"/>
      <c r="O913" s="27"/>
      <c r="P913" s="27"/>
      <c r="Q913" s="27"/>
      <c r="R913" s="27"/>
      <c r="S913" s="27"/>
      <c r="T913" s="27"/>
      <c r="U913" s="27"/>
      <c r="V913" s="27"/>
      <c r="W913" s="27"/>
      <c r="X913" s="27"/>
      <c r="Y913" s="27"/>
      <c r="Z913" s="27"/>
      <c r="AA913" s="27"/>
      <c r="AB913" s="27"/>
      <c r="AC913" s="27"/>
      <c r="AD913" s="27"/>
      <c r="AE913" s="27"/>
      <c r="AF913" s="27"/>
      <c r="AG913" s="27"/>
      <c r="AH913" s="27"/>
      <c r="AI913" s="27"/>
      <c r="AJ913" s="27"/>
      <c r="AK913" s="27"/>
      <c r="AL913" s="27"/>
      <c r="AM913" s="27"/>
      <c r="AN913" s="27"/>
      <c r="AO913" s="27"/>
      <c r="AP913" s="27"/>
      <c r="AQ913" s="27"/>
      <c r="AR913" s="27"/>
      <c r="AS913" s="27"/>
      <c r="AT913" s="27"/>
      <c r="AU913" s="27"/>
      <c r="AV913" s="27"/>
      <c r="AW913" s="27"/>
      <c r="AX913" s="27"/>
      <c r="AY913" s="27"/>
      <c r="AZ913" s="27"/>
      <c r="BA913" s="27"/>
      <c r="BB913" s="27"/>
      <c r="BC913" s="27"/>
      <c r="BD913" s="27"/>
      <c r="BE913" s="27"/>
      <c r="BF913" s="27"/>
      <c r="BG913" s="27"/>
      <c r="BH913" s="27"/>
      <c r="BI913" s="27"/>
      <c r="BJ913" s="27"/>
      <c r="BK913" s="27"/>
      <c r="BL913" s="27">
        <f>+IF(BK920=$BL$7,0,1)*(SUM($BL$7)*$C913)/12</f>
        <v>0</v>
      </c>
      <c r="BM913" s="27">
        <f>+IF(BL920=$BL$7,0,1)*(SUM($BL$7)*$C913)/12</f>
        <v>0</v>
      </c>
    </row>
    <row r="914" spans="2:65" x14ac:dyDescent="0.25">
      <c r="B914" t="str">
        <f t="shared" si="628"/>
        <v>COSTI D'IMPIANTO E AMPLIAMENTO</v>
      </c>
      <c r="C914" s="58">
        <f t="shared" si="628"/>
        <v>0.5</v>
      </c>
      <c r="F914" s="27"/>
      <c r="G914" s="27"/>
      <c r="H914" s="27"/>
      <c r="I914" s="27"/>
      <c r="J914" s="27"/>
      <c r="K914" s="27"/>
      <c r="L914" s="27"/>
      <c r="M914" s="27"/>
      <c r="N914" s="27"/>
      <c r="O914" s="27"/>
      <c r="P914" s="27"/>
      <c r="Q914" s="27"/>
      <c r="R914" s="27"/>
      <c r="S914" s="27"/>
      <c r="T914" s="27"/>
      <c r="U914" s="27"/>
      <c r="V914" s="27"/>
      <c r="W914" s="27"/>
      <c r="X914" s="27"/>
      <c r="Y914" s="27"/>
      <c r="Z914" s="27"/>
      <c r="AA914" s="27"/>
      <c r="AB914" s="27"/>
      <c r="AC914" s="27"/>
      <c r="AD914" s="27"/>
      <c r="AE914" s="27"/>
      <c r="AF914" s="27"/>
      <c r="AG914" s="27"/>
      <c r="AH914" s="27"/>
      <c r="AI914" s="27"/>
      <c r="AJ914" s="27"/>
      <c r="AK914" s="27"/>
      <c r="AL914" s="27"/>
      <c r="AM914" s="27"/>
      <c r="AN914" s="27"/>
      <c r="AO914" s="27"/>
      <c r="AP914" s="27"/>
      <c r="AQ914" s="27"/>
      <c r="AR914" s="27"/>
      <c r="AS914" s="27"/>
      <c r="AT914" s="27"/>
      <c r="AU914" s="27"/>
      <c r="AV914" s="27"/>
      <c r="AW914" s="27"/>
      <c r="AX914" s="27"/>
      <c r="AY914" s="27"/>
      <c r="AZ914" s="27"/>
      <c r="BA914" s="27"/>
      <c r="BB914" s="27"/>
      <c r="BC914" s="27"/>
      <c r="BD914" s="27"/>
      <c r="BE914" s="27"/>
      <c r="BF914" s="27"/>
      <c r="BG914" s="27"/>
      <c r="BH914" s="27"/>
      <c r="BI914" s="27"/>
      <c r="BJ914" s="27"/>
      <c r="BK914" s="27"/>
      <c r="BL914" s="27">
        <f>+IF(BK921=$BL$8,0,1)*(SUM($BL$8)*$C914)/12</f>
        <v>0</v>
      </c>
      <c r="BM914" s="27">
        <f>+IF(BL921=$BL$8,0,1)*(SUM($BL$8)*$C914)/12</f>
        <v>0</v>
      </c>
    </row>
    <row r="915" spans="2:65" x14ac:dyDescent="0.25">
      <c r="B915" t="str">
        <f t="shared" si="628"/>
        <v>FEE D'INGRESSO</v>
      </c>
      <c r="C915" s="58">
        <f t="shared" si="628"/>
        <v>0.2</v>
      </c>
      <c r="F915" s="27"/>
      <c r="G915" s="27"/>
      <c r="H915" s="27"/>
      <c r="I915" s="27"/>
      <c r="J915" s="27"/>
      <c r="K915" s="27"/>
      <c r="L915" s="27"/>
      <c r="M915" s="27"/>
      <c r="N915" s="27"/>
      <c r="O915" s="27"/>
      <c r="P915" s="27"/>
      <c r="Q915" s="27"/>
      <c r="R915" s="27"/>
      <c r="S915" s="27"/>
      <c r="T915" s="27"/>
      <c r="U915" s="27"/>
      <c r="V915" s="27"/>
      <c r="W915" s="27"/>
      <c r="X915" s="27"/>
      <c r="Y915" s="27"/>
      <c r="Z915" s="27"/>
      <c r="AA915" s="27"/>
      <c r="AB915" s="27"/>
      <c r="AC915" s="27"/>
      <c r="AD915" s="27"/>
      <c r="AE915" s="27"/>
      <c r="AF915" s="27"/>
      <c r="AG915" s="27"/>
      <c r="AH915" s="27"/>
      <c r="AI915" s="27"/>
      <c r="AJ915" s="27"/>
      <c r="AK915" s="27"/>
      <c r="AL915" s="27"/>
      <c r="AM915" s="27"/>
      <c r="AN915" s="27"/>
      <c r="AO915" s="27"/>
      <c r="AP915" s="27"/>
      <c r="AQ915" s="27"/>
      <c r="AR915" s="27"/>
      <c r="AS915" s="27"/>
      <c r="AT915" s="27"/>
      <c r="AU915" s="27"/>
      <c r="AV915" s="27"/>
      <c r="AW915" s="27"/>
      <c r="AX915" s="27"/>
      <c r="AY915" s="27"/>
      <c r="AZ915" s="27"/>
      <c r="BA915" s="27"/>
      <c r="BB915" s="27"/>
      <c r="BC915" s="27"/>
      <c r="BD915" s="27"/>
      <c r="BE915" s="27"/>
      <c r="BF915" s="27"/>
      <c r="BG915" s="27"/>
      <c r="BH915" s="27"/>
      <c r="BI915" s="27"/>
      <c r="BJ915" s="27"/>
      <c r="BK915" s="27"/>
      <c r="BL915" s="27">
        <f>+IF(BK922=$BL$9,0,1)*(SUM($BL$9)*$C915)/12</f>
        <v>0</v>
      </c>
      <c r="BM915" s="27">
        <f>+IF(BL922=$BL$9,0,1)*(SUM($BL$9)*$C915)/12</f>
        <v>0</v>
      </c>
    </row>
    <row r="916" spans="2:65" x14ac:dyDescent="0.25">
      <c r="B916" t="str">
        <f t="shared" si="628"/>
        <v>ALTRE IMM.NI IMMATERIALI</v>
      </c>
      <c r="C916" s="58">
        <f t="shared" si="628"/>
        <v>0.25</v>
      </c>
      <c r="F916" s="27"/>
      <c r="G916" s="27"/>
      <c r="H916" s="27"/>
      <c r="I916" s="27"/>
      <c r="J916" s="27"/>
      <c r="K916" s="27"/>
      <c r="L916" s="27"/>
      <c r="M916" s="27"/>
      <c r="N916" s="27"/>
      <c r="O916" s="27"/>
      <c r="P916" s="27"/>
      <c r="Q916" s="27"/>
      <c r="R916" s="27"/>
      <c r="S916" s="27"/>
      <c r="T916" s="27"/>
      <c r="U916" s="27"/>
      <c r="V916" s="27"/>
      <c r="W916" s="27"/>
      <c r="X916" s="27"/>
      <c r="Y916" s="27"/>
      <c r="Z916" s="27"/>
      <c r="AA916" s="27"/>
      <c r="AB916" s="27"/>
      <c r="AC916" s="27"/>
      <c r="AD916" s="27"/>
      <c r="AE916" s="27"/>
      <c r="AF916" s="27"/>
      <c r="AG916" s="27"/>
      <c r="AH916" s="27"/>
      <c r="AI916" s="27"/>
      <c r="AJ916" s="27"/>
      <c r="AK916" s="27"/>
      <c r="AL916" s="27"/>
      <c r="AM916" s="27"/>
      <c r="AN916" s="27"/>
      <c r="AO916" s="27"/>
      <c r="AP916" s="27"/>
      <c r="AQ916" s="27"/>
      <c r="AR916" s="27"/>
      <c r="AS916" s="27"/>
      <c r="AT916" s="27"/>
      <c r="AU916" s="27"/>
      <c r="AV916" s="27"/>
      <c r="AW916" s="27"/>
      <c r="AX916" s="27"/>
      <c r="AY916" s="27"/>
      <c r="AZ916" s="27"/>
      <c r="BA916" s="27"/>
      <c r="BB916" s="27"/>
      <c r="BC916" s="27"/>
      <c r="BD916" s="27"/>
      <c r="BE916" s="27"/>
      <c r="BF916" s="27"/>
      <c r="BG916" s="27"/>
      <c r="BH916" s="27"/>
      <c r="BI916" s="27"/>
      <c r="BJ916" s="27"/>
      <c r="BK916" s="27"/>
      <c r="BL916" s="27">
        <f>+IF(BK923=$BL$10,0,1)*(SUM($BL$10)*$C916)/12</f>
        <v>0</v>
      </c>
      <c r="BM916" s="27">
        <f>+IF(BL923=$BL$10,0,1)*(SUM($BL$10)*$C916)/12</f>
        <v>0</v>
      </c>
    </row>
    <row r="917" spans="2:65" ht="30" x14ac:dyDescent="0.25">
      <c r="C917" s="57"/>
      <c r="F917" s="57" t="s">
        <v>161</v>
      </c>
      <c r="G917" s="57" t="s">
        <v>161</v>
      </c>
      <c r="H917" s="57" t="s">
        <v>161</v>
      </c>
      <c r="I917" s="57" t="s">
        <v>161</v>
      </c>
      <c r="J917" s="57" t="s">
        <v>161</v>
      </c>
      <c r="K917" s="57" t="s">
        <v>161</v>
      </c>
      <c r="L917" s="57" t="s">
        <v>161</v>
      </c>
      <c r="M917" s="57" t="s">
        <v>161</v>
      </c>
      <c r="N917" s="57" t="s">
        <v>161</v>
      </c>
      <c r="O917" s="57" t="s">
        <v>161</v>
      </c>
      <c r="P917" s="57" t="s">
        <v>161</v>
      </c>
      <c r="Q917" s="57" t="s">
        <v>161</v>
      </c>
      <c r="R917" s="57" t="s">
        <v>161</v>
      </c>
      <c r="S917" s="57" t="s">
        <v>161</v>
      </c>
      <c r="T917" s="57" t="s">
        <v>161</v>
      </c>
      <c r="U917" s="57" t="s">
        <v>161</v>
      </c>
      <c r="V917" s="57" t="s">
        <v>161</v>
      </c>
      <c r="W917" s="57" t="s">
        <v>161</v>
      </c>
      <c r="X917" s="57" t="s">
        <v>161</v>
      </c>
      <c r="Y917" s="57" t="s">
        <v>161</v>
      </c>
      <c r="Z917" s="57" t="s">
        <v>161</v>
      </c>
      <c r="AA917" s="57" t="s">
        <v>161</v>
      </c>
      <c r="AB917" s="57" t="s">
        <v>161</v>
      </c>
      <c r="AC917" s="57" t="s">
        <v>161</v>
      </c>
      <c r="AD917" s="57" t="s">
        <v>161</v>
      </c>
      <c r="AE917" s="57" t="s">
        <v>161</v>
      </c>
      <c r="AF917" s="57" t="s">
        <v>161</v>
      </c>
      <c r="AG917" s="57" t="s">
        <v>161</v>
      </c>
      <c r="AH917" s="57" t="s">
        <v>161</v>
      </c>
      <c r="AI917" s="57" t="s">
        <v>161</v>
      </c>
      <c r="AJ917" s="57" t="s">
        <v>161</v>
      </c>
      <c r="AK917" s="57" t="s">
        <v>161</v>
      </c>
      <c r="AL917" s="57" t="s">
        <v>161</v>
      </c>
      <c r="AM917" s="57" t="s">
        <v>161</v>
      </c>
      <c r="AN917" s="57" t="s">
        <v>161</v>
      </c>
      <c r="AO917" s="57" t="s">
        <v>161</v>
      </c>
      <c r="AP917" s="57" t="s">
        <v>161</v>
      </c>
      <c r="AQ917" s="57" t="s">
        <v>161</v>
      </c>
      <c r="AR917" s="57" t="s">
        <v>161</v>
      </c>
      <c r="AS917" s="57" t="s">
        <v>161</v>
      </c>
      <c r="AT917" s="57" t="s">
        <v>161</v>
      </c>
      <c r="AU917" s="57" t="s">
        <v>161</v>
      </c>
      <c r="AV917" s="57" t="s">
        <v>161</v>
      </c>
      <c r="AW917" s="57" t="s">
        <v>161</v>
      </c>
      <c r="AX917" s="57" t="s">
        <v>161</v>
      </c>
      <c r="AY917" s="57" t="s">
        <v>161</v>
      </c>
      <c r="AZ917" s="57" t="s">
        <v>161</v>
      </c>
      <c r="BA917" s="57" t="s">
        <v>161</v>
      </c>
      <c r="BB917" s="57" t="s">
        <v>161</v>
      </c>
      <c r="BC917" s="57" t="s">
        <v>161</v>
      </c>
      <c r="BD917" s="57" t="s">
        <v>161</v>
      </c>
      <c r="BE917" s="57" t="s">
        <v>161</v>
      </c>
      <c r="BF917" s="57" t="s">
        <v>161</v>
      </c>
      <c r="BG917" s="57" t="s">
        <v>161</v>
      </c>
      <c r="BH917" s="57" t="s">
        <v>161</v>
      </c>
      <c r="BI917" s="57" t="s">
        <v>161</v>
      </c>
      <c r="BJ917" s="57" t="s">
        <v>161</v>
      </c>
      <c r="BK917" s="57" t="s">
        <v>161</v>
      </c>
      <c r="BL917" s="57" t="s">
        <v>161</v>
      </c>
      <c r="BM917" s="57" t="s">
        <v>161</v>
      </c>
    </row>
    <row r="918" spans="2:65" x14ac:dyDescent="0.25">
      <c r="B918" t="str">
        <f>+B911</f>
        <v>FABBRICATI</v>
      </c>
      <c r="C918" s="58"/>
      <c r="F918" s="27"/>
      <c r="G918" s="27"/>
      <c r="H918" s="27"/>
      <c r="I918" s="27"/>
      <c r="J918" s="27"/>
      <c r="K918" s="27"/>
      <c r="L918" s="27"/>
      <c r="M918" s="27"/>
      <c r="N918" s="27"/>
      <c r="O918" s="27"/>
      <c r="P918" s="27"/>
      <c r="Q918" s="27"/>
      <c r="R918" s="27"/>
      <c r="S918" s="27"/>
      <c r="T918" s="27"/>
      <c r="U918" s="27"/>
      <c r="V918" s="27"/>
      <c r="W918" s="27"/>
      <c r="X918" s="27"/>
      <c r="Y918" s="27"/>
      <c r="Z918" s="27"/>
      <c r="AA918" s="27"/>
      <c r="AB918" s="27"/>
      <c r="AC918" s="27"/>
      <c r="AD918" s="27"/>
      <c r="AE918" s="27"/>
      <c r="AF918" s="27"/>
      <c r="AG918" s="27"/>
      <c r="AH918" s="27"/>
      <c r="AI918" s="27"/>
      <c r="AJ918" s="27"/>
      <c r="AK918" s="27"/>
      <c r="AL918" s="27"/>
      <c r="AM918" s="27"/>
      <c r="AN918" s="27"/>
      <c r="AO918" s="27"/>
      <c r="AP918" s="27"/>
      <c r="AQ918" s="27"/>
      <c r="AR918" s="27"/>
      <c r="AS918" s="27"/>
      <c r="AT918" s="27"/>
      <c r="AU918" s="27"/>
      <c r="AV918" s="27"/>
      <c r="AW918" s="27"/>
      <c r="AX918" s="27"/>
      <c r="AY918" s="27"/>
      <c r="AZ918" s="27"/>
      <c r="BA918" s="27"/>
      <c r="BB918" s="27"/>
      <c r="BC918" s="27"/>
      <c r="BD918" s="27"/>
      <c r="BE918" s="27"/>
      <c r="BF918" s="27"/>
      <c r="BG918" s="27"/>
      <c r="BH918" s="27"/>
      <c r="BI918" s="27"/>
      <c r="BJ918" s="27"/>
      <c r="BK918" s="27"/>
      <c r="BL918" s="27">
        <f t="shared" ref="BL918:BM923" si="629">+BK918+BL911</f>
        <v>0</v>
      </c>
      <c r="BM918" s="27">
        <f t="shared" si="629"/>
        <v>0</v>
      </c>
    </row>
    <row r="919" spans="2:65" x14ac:dyDescent="0.25">
      <c r="B919" t="str">
        <f t="shared" ref="B919:B922" si="630">+B912</f>
        <v>IMPIANTI E MACCHINARI</v>
      </c>
      <c r="C919" s="58"/>
      <c r="F919" s="27"/>
      <c r="G919" s="27"/>
      <c r="H919" s="27"/>
      <c r="I919" s="27"/>
      <c r="J919" s="27"/>
      <c r="K919" s="27"/>
      <c r="L919" s="27"/>
      <c r="M919" s="27"/>
      <c r="N919" s="27"/>
      <c r="O919" s="27"/>
      <c r="P919" s="27"/>
      <c r="Q919" s="27"/>
      <c r="R919" s="27"/>
      <c r="S919" s="27"/>
      <c r="T919" s="27"/>
      <c r="U919" s="27"/>
      <c r="V919" s="27"/>
      <c r="W919" s="27"/>
      <c r="X919" s="27"/>
      <c r="Y919" s="27"/>
      <c r="Z919" s="27"/>
      <c r="AA919" s="27"/>
      <c r="AB919" s="27"/>
      <c r="AC919" s="27"/>
      <c r="AD919" s="27"/>
      <c r="AE919" s="27"/>
      <c r="AF919" s="27"/>
      <c r="AG919" s="27"/>
      <c r="AH919" s="27"/>
      <c r="AI919" s="27"/>
      <c r="AJ919" s="27"/>
      <c r="AK919" s="27"/>
      <c r="AL919" s="27"/>
      <c r="AM919" s="27"/>
      <c r="AN919" s="27"/>
      <c r="AO919" s="27"/>
      <c r="AP919" s="27"/>
      <c r="AQ919" s="27"/>
      <c r="AR919" s="27"/>
      <c r="AS919" s="27"/>
      <c r="AT919" s="27"/>
      <c r="AU919" s="27"/>
      <c r="AV919" s="27"/>
      <c r="AW919" s="27"/>
      <c r="AX919" s="27"/>
      <c r="AY919" s="27"/>
      <c r="AZ919" s="27"/>
      <c r="BA919" s="27"/>
      <c r="BB919" s="27"/>
      <c r="BC919" s="27"/>
      <c r="BD919" s="27"/>
      <c r="BE919" s="27"/>
      <c r="BF919" s="27"/>
      <c r="BG919" s="27"/>
      <c r="BH919" s="27"/>
      <c r="BI919" s="27"/>
      <c r="BJ919" s="27"/>
      <c r="BK919" s="27"/>
      <c r="BL919" s="27">
        <f t="shared" si="629"/>
        <v>0</v>
      </c>
      <c r="BM919" s="27">
        <f t="shared" si="629"/>
        <v>0</v>
      </c>
    </row>
    <row r="920" spans="2:65" x14ac:dyDescent="0.25">
      <c r="B920" t="str">
        <f t="shared" si="630"/>
        <v>ATTREZZATURE IND.LI E COMM.LI</v>
      </c>
      <c r="C920" s="58"/>
      <c r="F920" s="27"/>
      <c r="G920" s="27"/>
      <c r="H920" s="27"/>
      <c r="I920" s="27"/>
      <c r="J920" s="27"/>
      <c r="K920" s="27"/>
      <c r="L920" s="27"/>
      <c r="M920" s="27"/>
      <c r="N920" s="27"/>
      <c r="O920" s="27"/>
      <c r="P920" s="27"/>
      <c r="Q920" s="27"/>
      <c r="R920" s="27"/>
      <c r="S920" s="27"/>
      <c r="T920" s="27"/>
      <c r="U920" s="27"/>
      <c r="V920" s="27"/>
      <c r="W920" s="27"/>
      <c r="X920" s="27"/>
      <c r="Y920" s="27"/>
      <c r="Z920" s="27"/>
      <c r="AA920" s="27"/>
      <c r="AB920" s="27"/>
      <c r="AC920" s="27"/>
      <c r="AD920" s="27"/>
      <c r="AE920" s="27"/>
      <c r="AF920" s="27"/>
      <c r="AG920" s="27"/>
      <c r="AH920" s="27"/>
      <c r="AI920" s="27"/>
      <c r="AJ920" s="27"/>
      <c r="AK920" s="27"/>
      <c r="AL920" s="27"/>
      <c r="AM920" s="27"/>
      <c r="AN920" s="27"/>
      <c r="AO920" s="27"/>
      <c r="AP920" s="27"/>
      <c r="AQ920" s="27"/>
      <c r="AR920" s="27"/>
      <c r="AS920" s="27"/>
      <c r="AT920" s="27"/>
      <c r="AU920" s="27"/>
      <c r="AV920" s="27"/>
      <c r="AW920" s="27"/>
      <c r="AX920" s="27"/>
      <c r="AY920" s="27"/>
      <c r="AZ920" s="27"/>
      <c r="BA920" s="27"/>
      <c r="BB920" s="27"/>
      <c r="BC920" s="27"/>
      <c r="BD920" s="27"/>
      <c r="BE920" s="27"/>
      <c r="BF920" s="27"/>
      <c r="BG920" s="27"/>
      <c r="BH920" s="27"/>
      <c r="BI920" s="27"/>
      <c r="BJ920" s="27"/>
      <c r="BK920" s="27"/>
      <c r="BL920" s="27">
        <f t="shared" si="629"/>
        <v>0</v>
      </c>
      <c r="BM920" s="27">
        <f t="shared" si="629"/>
        <v>0</v>
      </c>
    </row>
    <row r="921" spans="2:65" x14ac:dyDescent="0.25">
      <c r="B921" t="str">
        <f t="shared" si="630"/>
        <v>COSTI D'IMPIANTO E AMPLIAMENTO</v>
      </c>
      <c r="C921" s="58"/>
      <c r="F921" s="27"/>
      <c r="G921" s="27"/>
      <c r="H921" s="27"/>
      <c r="I921" s="27"/>
      <c r="J921" s="27"/>
      <c r="K921" s="27"/>
      <c r="L921" s="27"/>
      <c r="M921" s="27"/>
      <c r="N921" s="27"/>
      <c r="O921" s="27"/>
      <c r="P921" s="27"/>
      <c r="Q921" s="27"/>
      <c r="R921" s="27"/>
      <c r="S921" s="27"/>
      <c r="T921" s="27"/>
      <c r="U921" s="27"/>
      <c r="V921" s="27"/>
      <c r="W921" s="27"/>
      <c r="X921" s="27"/>
      <c r="Y921" s="27"/>
      <c r="Z921" s="27"/>
      <c r="AA921" s="27"/>
      <c r="AB921" s="27"/>
      <c r="AC921" s="27"/>
      <c r="AD921" s="27"/>
      <c r="AE921" s="27"/>
      <c r="AF921" s="27"/>
      <c r="AG921" s="27"/>
      <c r="AH921" s="27"/>
      <c r="AI921" s="27"/>
      <c r="AJ921" s="27"/>
      <c r="AK921" s="27"/>
      <c r="AL921" s="27"/>
      <c r="AM921" s="27"/>
      <c r="AN921" s="27"/>
      <c r="AO921" s="27"/>
      <c r="AP921" s="27"/>
      <c r="AQ921" s="27"/>
      <c r="AR921" s="27"/>
      <c r="AS921" s="27"/>
      <c r="AT921" s="27"/>
      <c r="AU921" s="27"/>
      <c r="AV921" s="27"/>
      <c r="AW921" s="27"/>
      <c r="AX921" s="27"/>
      <c r="AY921" s="27"/>
      <c r="AZ921" s="27"/>
      <c r="BA921" s="27"/>
      <c r="BB921" s="27"/>
      <c r="BC921" s="27"/>
      <c r="BD921" s="27"/>
      <c r="BE921" s="27"/>
      <c r="BF921" s="27"/>
      <c r="BG921" s="27"/>
      <c r="BH921" s="27"/>
      <c r="BI921" s="27"/>
      <c r="BJ921" s="27"/>
      <c r="BK921" s="27"/>
      <c r="BL921" s="27">
        <f t="shared" si="629"/>
        <v>0</v>
      </c>
      <c r="BM921" s="27">
        <f t="shared" si="629"/>
        <v>0</v>
      </c>
    </row>
    <row r="922" spans="2:65" x14ac:dyDescent="0.25">
      <c r="B922" t="str">
        <f t="shared" si="630"/>
        <v>FEE D'INGRESSO</v>
      </c>
      <c r="C922" s="58"/>
      <c r="F922" s="27"/>
      <c r="G922" s="27"/>
      <c r="H922" s="27"/>
      <c r="I922" s="27"/>
      <c r="J922" s="27"/>
      <c r="K922" s="27"/>
      <c r="L922" s="27"/>
      <c r="M922" s="27"/>
      <c r="N922" s="27"/>
      <c r="O922" s="27"/>
      <c r="P922" s="27"/>
      <c r="Q922" s="27"/>
      <c r="R922" s="27"/>
      <c r="S922" s="27"/>
      <c r="T922" s="27"/>
      <c r="U922" s="27"/>
      <c r="V922" s="27"/>
      <c r="W922" s="27"/>
      <c r="X922" s="27"/>
      <c r="Y922" s="27"/>
      <c r="Z922" s="27"/>
      <c r="AA922" s="27"/>
      <c r="AB922" s="27"/>
      <c r="AC922" s="27"/>
      <c r="AD922" s="27"/>
      <c r="AE922" s="27"/>
      <c r="AF922" s="27"/>
      <c r="AG922" s="27"/>
      <c r="AH922" s="27"/>
      <c r="AI922" s="27"/>
      <c r="AJ922" s="27"/>
      <c r="AK922" s="27"/>
      <c r="AL922" s="27"/>
      <c r="AM922" s="27"/>
      <c r="AN922" s="27"/>
      <c r="AO922" s="27"/>
      <c r="AP922" s="27"/>
      <c r="AQ922" s="27"/>
      <c r="AR922" s="27"/>
      <c r="AS922" s="27"/>
      <c r="AT922" s="27"/>
      <c r="AU922" s="27"/>
      <c r="AV922" s="27"/>
      <c r="AW922" s="27"/>
      <c r="AX922" s="27"/>
      <c r="AY922" s="27"/>
      <c r="AZ922" s="27"/>
      <c r="BA922" s="27"/>
      <c r="BB922" s="27"/>
      <c r="BC922" s="27"/>
      <c r="BD922" s="27"/>
      <c r="BE922" s="27"/>
      <c r="BF922" s="27"/>
      <c r="BG922" s="27"/>
      <c r="BH922" s="27"/>
      <c r="BI922" s="27"/>
      <c r="BJ922" s="27"/>
      <c r="BK922" s="27"/>
      <c r="BL922" s="27">
        <f t="shared" si="629"/>
        <v>0</v>
      </c>
      <c r="BM922" s="27">
        <f t="shared" si="629"/>
        <v>0</v>
      </c>
    </row>
    <row r="923" spans="2:65" x14ac:dyDescent="0.25">
      <c r="B923" t="str">
        <f>+B916</f>
        <v>ALTRE IMM.NI IMMATERIALI</v>
      </c>
      <c r="C923" s="58"/>
      <c r="F923" s="27"/>
      <c r="G923" s="27"/>
      <c r="H923" s="27"/>
      <c r="I923" s="27"/>
      <c r="J923" s="27"/>
      <c r="K923" s="27"/>
      <c r="L923" s="27"/>
      <c r="M923" s="27"/>
      <c r="N923" s="27"/>
      <c r="O923" s="27"/>
      <c r="P923" s="27"/>
      <c r="Q923" s="27"/>
      <c r="R923" s="27"/>
      <c r="S923" s="27"/>
      <c r="T923" s="27"/>
      <c r="U923" s="27"/>
      <c r="V923" s="27"/>
      <c r="W923" s="27"/>
      <c r="X923" s="27"/>
      <c r="Y923" s="27"/>
      <c r="Z923" s="27"/>
      <c r="AA923" s="27"/>
      <c r="AB923" s="27"/>
      <c r="AC923" s="27"/>
      <c r="AD923" s="27"/>
      <c r="AE923" s="27"/>
      <c r="AF923" s="27"/>
      <c r="AG923" s="27"/>
      <c r="AH923" s="27"/>
      <c r="AI923" s="27"/>
      <c r="AJ923" s="27"/>
      <c r="AK923" s="27"/>
      <c r="AL923" s="27"/>
      <c r="AM923" s="27"/>
      <c r="AN923" s="27"/>
      <c r="AO923" s="27"/>
      <c r="AP923" s="27"/>
      <c r="AQ923" s="27"/>
      <c r="AR923" s="27"/>
      <c r="AS923" s="27"/>
      <c r="AT923" s="27"/>
      <c r="AU923" s="27"/>
      <c r="AV923" s="27"/>
      <c r="AW923" s="27"/>
      <c r="AX923" s="27"/>
      <c r="AY923" s="27"/>
      <c r="AZ923" s="27"/>
      <c r="BA923" s="27"/>
      <c r="BB923" s="27"/>
      <c r="BC923" s="27"/>
      <c r="BD923" s="27"/>
      <c r="BE923" s="27"/>
      <c r="BF923" s="27"/>
      <c r="BG923" s="27"/>
      <c r="BH923" s="27"/>
      <c r="BI923" s="27"/>
      <c r="BJ923" s="27"/>
      <c r="BK923" s="27"/>
      <c r="BL923" s="27">
        <f t="shared" si="629"/>
        <v>0</v>
      </c>
      <c r="BM923" s="27">
        <f t="shared" si="629"/>
        <v>0</v>
      </c>
    </row>
    <row r="925" spans="2:65" ht="30" x14ac:dyDescent="0.25">
      <c r="C925" s="57" t="s">
        <v>159</v>
      </c>
      <c r="F925" s="57" t="s">
        <v>160</v>
      </c>
      <c r="G925" s="57" t="s">
        <v>160</v>
      </c>
      <c r="H925" s="57" t="s">
        <v>160</v>
      </c>
      <c r="I925" s="57" t="s">
        <v>160</v>
      </c>
      <c r="J925" s="57" t="s">
        <v>160</v>
      </c>
      <c r="K925" s="57" t="s">
        <v>160</v>
      </c>
      <c r="L925" s="57" t="s">
        <v>160</v>
      </c>
      <c r="M925" s="57" t="s">
        <v>160</v>
      </c>
      <c r="N925" s="57" t="s">
        <v>160</v>
      </c>
      <c r="O925" s="57" t="s">
        <v>160</v>
      </c>
      <c r="P925" s="57" t="s">
        <v>160</v>
      </c>
      <c r="Q925" s="57" t="s">
        <v>160</v>
      </c>
      <c r="R925" s="57" t="s">
        <v>160</v>
      </c>
      <c r="S925" s="57" t="s">
        <v>160</v>
      </c>
      <c r="T925" s="57" t="s">
        <v>160</v>
      </c>
      <c r="U925" s="57" t="s">
        <v>160</v>
      </c>
      <c r="V925" s="57" t="s">
        <v>160</v>
      </c>
      <c r="W925" s="57" t="s">
        <v>160</v>
      </c>
      <c r="X925" s="57" t="s">
        <v>160</v>
      </c>
      <c r="Y925" s="57" t="s">
        <v>160</v>
      </c>
      <c r="Z925" s="57" t="s">
        <v>160</v>
      </c>
      <c r="AA925" s="57" t="s">
        <v>160</v>
      </c>
      <c r="AB925" s="57" t="s">
        <v>160</v>
      </c>
      <c r="AC925" s="57" t="s">
        <v>160</v>
      </c>
      <c r="AD925" s="57" t="s">
        <v>160</v>
      </c>
      <c r="AE925" s="57" t="s">
        <v>160</v>
      </c>
      <c r="AF925" s="57" t="s">
        <v>160</v>
      </c>
      <c r="AG925" s="57" t="s">
        <v>160</v>
      </c>
      <c r="AH925" s="57" t="s">
        <v>160</v>
      </c>
      <c r="AI925" s="57" t="s">
        <v>160</v>
      </c>
      <c r="AJ925" s="57" t="s">
        <v>160</v>
      </c>
      <c r="AK925" s="57" t="s">
        <v>160</v>
      </c>
      <c r="AL925" s="57" t="s">
        <v>160</v>
      </c>
      <c r="AM925" s="57" t="s">
        <v>160</v>
      </c>
      <c r="AN925" s="57" t="s">
        <v>160</v>
      </c>
      <c r="AO925" s="57" t="s">
        <v>160</v>
      </c>
      <c r="AP925" s="57" t="s">
        <v>160</v>
      </c>
      <c r="AQ925" s="57" t="s">
        <v>160</v>
      </c>
      <c r="AR925" s="57" t="s">
        <v>160</v>
      </c>
      <c r="AS925" s="57" t="s">
        <v>160</v>
      </c>
      <c r="AT925" s="57" t="s">
        <v>160</v>
      </c>
      <c r="AU925" s="57" t="s">
        <v>160</v>
      </c>
      <c r="AV925" s="57" t="s">
        <v>160</v>
      </c>
      <c r="AW925" s="57" t="s">
        <v>160</v>
      </c>
      <c r="AX925" s="57" t="s">
        <v>160</v>
      </c>
      <c r="AY925" s="57" t="s">
        <v>160</v>
      </c>
      <c r="AZ925" s="57" t="s">
        <v>160</v>
      </c>
      <c r="BA925" s="57" t="s">
        <v>160</v>
      </c>
      <c r="BB925" s="57" t="s">
        <v>160</v>
      </c>
      <c r="BC925" s="57" t="s">
        <v>160</v>
      </c>
      <c r="BD925" s="57" t="s">
        <v>160</v>
      </c>
      <c r="BE925" s="57" t="s">
        <v>160</v>
      </c>
      <c r="BF925" s="57" t="s">
        <v>160</v>
      </c>
      <c r="BG925" s="57" t="s">
        <v>160</v>
      </c>
      <c r="BH925" s="57" t="s">
        <v>160</v>
      </c>
      <c r="BI925" s="57" t="s">
        <v>160</v>
      </c>
      <c r="BJ925" s="57" t="s">
        <v>160</v>
      </c>
      <c r="BK925" s="57" t="s">
        <v>160</v>
      </c>
      <c r="BL925" s="57" t="s">
        <v>160</v>
      </c>
      <c r="BM925" s="57" t="s">
        <v>160</v>
      </c>
    </row>
    <row r="926" spans="2:65" x14ac:dyDescent="0.25">
      <c r="B926" t="str">
        <f>+B911</f>
        <v>FABBRICATI</v>
      </c>
      <c r="C926" s="58">
        <f>+C911</f>
        <v>0.25</v>
      </c>
      <c r="F926" s="27"/>
      <c r="G926" s="27"/>
      <c r="H926" s="27"/>
      <c r="I926" s="27"/>
      <c r="J926" s="27"/>
      <c r="K926" s="27"/>
      <c r="L926" s="27"/>
      <c r="M926" s="27"/>
      <c r="N926" s="27"/>
      <c r="O926" s="27"/>
      <c r="P926" s="27"/>
      <c r="Q926" s="27"/>
      <c r="R926" s="27"/>
      <c r="S926" s="27"/>
      <c r="T926" s="27"/>
      <c r="U926" s="27"/>
      <c r="V926" s="27"/>
      <c r="W926" s="27"/>
      <c r="X926" s="27"/>
      <c r="Y926" s="27"/>
      <c r="Z926" s="27"/>
      <c r="AA926" s="27"/>
      <c r="AB926" s="27"/>
      <c r="AC926" s="27"/>
      <c r="AD926" s="27"/>
      <c r="AE926" s="27"/>
      <c r="AF926" s="27"/>
      <c r="AG926" s="27"/>
      <c r="AH926" s="27"/>
      <c r="AI926" s="27"/>
      <c r="AJ926" s="27"/>
      <c r="AK926" s="27"/>
      <c r="AL926" s="27"/>
      <c r="AM926" s="27"/>
      <c r="AN926" s="27"/>
      <c r="AO926" s="27"/>
      <c r="AP926" s="27"/>
      <c r="AQ926" s="27"/>
      <c r="AR926" s="27"/>
      <c r="AS926" s="27"/>
      <c r="AT926" s="27"/>
      <c r="AU926" s="27"/>
      <c r="AV926" s="27"/>
      <c r="AW926" s="27"/>
      <c r="AX926" s="27"/>
      <c r="AY926" s="27"/>
      <c r="AZ926" s="27"/>
      <c r="BA926" s="27"/>
      <c r="BB926" s="27"/>
      <c r="BC926" s="27"/>
      <c r="BD926" s="27"/>
      <c r="BE926" s="27"/>
      <c r="BF926" s="27"/>
      <c r="BG926" s="27"/>
      <c r="BH926" s="27"/>
      <c r="BI926" s="27"/>
      <c r="BJ926" s="27"/>
      <c r="BK926" s="27"/>
      <c r="BL926" s="27"/>
      <c r="BM926" s="27">
        <f>+IF(BL933=$BM$5,0,1)*(SUM($BM$5)*$C926)/12</f>
        <v>0</v>
      </c>
    </row>
    <row r="927" spans="2:65" x14ac:dyDescent="0.25">
      <c r="B927" t="str">
        <f t="shared" ref="B927:C931" si="631">+B912</f>
        <v>IMPIANTI E MACCHINARI</v>
      </c>
      <c r="C927" s="58">
        <f t="shared" si="631"/>
        <v>0.1</v>
      </c>
      <c r="F927" s="27"/>
      <c r="G927" s="27"/>
      <c r="H927" s="27"/>
      <c r="I927" s="27"/>
      <c r="J927" s="27"/>
      <c r="K927" s="27"/>
      <c r="L927" s="27"/>
      <c r="M927" s="27"/>
      <c r="N927" s="27"/>
      <c r="O927" s="27"/>
      <c r="P927" s="27"/>
      <c r="Q927" s="27"/>
      <c r="R927" s="27"/>
      <c r="S927" s="27"/>
      <c r="T927" s="27"/>
      <c r="U927" s="27"/>
      <c r="V927" s="27"/>
      <c r="W927" s="27"/>
      <c r="X927" s="27"/>
      <c r="Y927" s="27"/>
      <c r="Z927" s="27"/>
      <c r="AA927" s="27"/>
      <c r="AB927" s="27"/>
      <c r="AC927" s="27"/>
      <c r="AD927" s="27"/>
      <c r="AE927" s="27"/>
      <c r="AF927" s="27"/>
      <c r="AG927" s="27"/>
      <c r="AH927" s="27"/>
      <c r="AI927" s="27"/>
      <c r="AJ927" s="27"/>
      <c r="AK927" s="27"/>
      <c r="AL927" s="27"/>
      <c r="AM927" s="27"/>
      <c r="AN927" s="27"/>
      <c r="AO927" s="27"/>
      <c r="AP927" s="27"/>
      <c r="AQ927" s="27"/>
      <c r="AR927" s="27"/>
      <c r="AS927" s="27"/>
      <c r="AT927" s="27"/>
      <c r="AU927" s="27"/>
      <c r="AV927" s="27"/>
      <c r="AW927" s="27"/>
      <c r="AX927" s="27"/>
      <c r="AY927" s="27"/>
      <c r="AZ927" s="27"/>
      <c r="BA927" s="27"/>
      <c r="BB927" s="27"/>
      <c r="BC927" s="27"/>
      <c r="BD927" s="27"/>
      <c r="BE927" s="27"/>
      <c r="BF927" s="27"/>
      <c r="BG927" s="27"/>
      <c r="BH927" s="27"/>
      <c r="BI927" s="27"/>
      <c r="BJ927" s="27"/>
      <c r="BK927" s="27"/>
      <c r="BL927" s="27"/>
      <c r="BM927" s="27">
        <f>+IF(BL934=$BM$6,0,1)*(SUM($BM$6)*$C927)/12</f>
        <v>0</v>
      </c>
    </row>
    <row r="928" spans="2:65" x14ac:dyDescent="0.25">
      <c r="B928" t="str">
        <f t="shared" si="631"/>
        <v>ATTREZZATURE IND.LI E COMM.LI</v>
      </c>
      <c r="C928" s="58">
        <f t="shared" si="631"/>
        <v>0.2</v>
      </c>
      <c r="F928" s="27"/>
      <c r="G928" s="27"/>
      <c r="H928" s="27"/>
      <c r="I928" s="27"/>
      <c r="J928" s="27"/>
      <c r="K928" s="27"/>
      <c r="L928" s="27"/>
      <c r="M928" s="27"/>
      <c r="N928" s="27"/>
      <c r="O928" s="27"/>
      <c r="P928" s="27"/>
      <c r="Q928" s="27"/>
      <c r="R928" s="27"/>
      <c r="S928" s="27"/>
      <c r="T928" s="27"/>
      <c r="U928" s="27"/>
      <c r="V928" s="27"/>
      <c r="W928" s="27"/>
      <c r="X928" s="27"/>
      <c r="Y928" s="27"/>
      <c r="Z928" s="27"/>
      <c r="AA928" s="27"/>
      <c r="AB928" s="27"/>
      <c r="AC928" s="27"/>
      <c r="AD928" s="27"/>
      <c r="AE928" s="27"/>
      <c r="AF928" s="27"/>
      <c r="AG928" s="27"/>
      <c r="AH928" s="27"/>
      <c r="AI928" s="27"/>
      <c r="AJ928" s="27"/>
      <c r="AK928" s="27"/>
      <c r="AL928" s="27"/>
      <c r="AM928" s="27"/>
      <c r="AN928" s="27"/>
      <c r="AO928" s="27"/>
      <c r="AP928" s="27"/>
      <c r="AQ928" s="27"/>
      <c r="AR928" s="27"/>
      <c r="AS928" s="27"/>
      <c r="AT928" s="27"/>
      <c r="AU928" s="27"/>
      <c r="AV928" s="27"/>
      <c r="AW928" s="27"/>
      <c r="AX928" s="27"/>
      <c r="AY928" s="27"/>
      <c r="AZ928" s="27"/>
      <c r="BA928" s="27"/>
      <c r="BB928" s="27"/>
      <c r="BC928" s="27"/>
      <c r="BD928" s="27"/>
      <c r="BE928" s="27"/>
      <c r="BF928" s="27"/>
      <c r="BG928" s="27"/>
      <c r="BH928" s="27"/>
      <c r="BI928" s="27"/>
      <c r="BJ928" s="27"/>
      <c r="BK928" s="27"/>
      <c r="BL928" s="27"/>
      <c r="BM928" s="27">
        <f>+IF(BL935=$BM$7,0,1)*(SUM($BM$7)*$C928)/12</f>
        <v>0</v>
      </c>
    </row>
    <row r="929" spans="2:65" x14ac:dyDescent="0.25">
      <c r="B929" t="str">
        <f t="shared" si="631"/>
        <v>COSTI D'IMPIANTO E AMPLIAMENTO</v>
      </c>
      <c r="C929" s="58">
        <f t="shared" si="631"/>
        <v>0.5</v>
      </c>
      <c r="F929" s="27"/>
      <c r="G929" s="27"/>
      <c r="H929" s="27"/>
      <c r="I929" s="27"/>
      <c r="J929" s="27"/>
      <c r="K929" s="27"/>
      <c r="L929" s="27"/>
      <c r="M929" s="27"/>
      <c r="N929" s="27"/>
      <c r="O929" s="27"/>
      <c r="P929" s="27"/>
      <c r="Q929" s="27"/>
      <c r="R929" s="27"/>
      <c r="S929" s="27"/>
      <c r="T929" s="27"/>
      <c r="U929" s="27"/>
      <c r="V929" s="27"/>
      <c r="W929" s="27"/>
      <c r="X929" s="27"/>
      <c r="Y929" s="27"/>
      <c r="Z929" s="27"/>
      <c r="AA929" s="27"/>
      <c r="AB929" s="27"/>
      <c r="AC929" s="27"/>
      <c r="AD929" s="27"/>
      <c r="AE929" s="27"/>
      <c r="AF929" s="27"/>
      <c r="AG929" s="27"/>
      <c r="AH929" s="27"/>
      <c r="AI929" s="27"/>
      <c r="AJ929" s="27"/>
      <c r="AK929" s="27"/>
      <c r="AL929" s="27"/>
      <c r="AM929" s="27"/>
      <c r="AN929" s="27"/>
      <c r="AO929" s="27"/>
      <c r="AP929" s="27"/>
      <c r="AQ929" s="27"/>
      <c r="AR929" s="27"/>
      <c r="AS929" s="27"/>
      <c r="AT929" s="27"/>
      <c r="AU929" s="27"/>
      <c r="AV929" s="27"/>
      <c r="AW929" s="27"/>
      <c r="AX929" s="27"/>
      <c r="AY929" s="27"/>
      <c r="AZ929" s="27"/>
      <c r="BA929" s="27"/>
      <c r="BB929" s="27"/>
      <c r="BC929" s="27"/>
      <c r="BD929" s="27"/>
      <c r="BE929" s="27"/>
      <c r="BF929" s="27"/>
      <c r="BG929" s="27"/>
      <c r="BH929" s="27"/>
      <c r="BI929" s="27"/>
      <c r="BJ929" s="27"/>
      <c r="BK929" s="27"/>
      <c r="BL929" s="27"/>
      <c r="BM929" s="27">
        <f>+IF(BL936=$BM$8,0,1)*(SUM($BM$8)*$C929)/12</f>
        <v>0</v>
      </c>
    </row>
    <row r="930" spans="2:65" x14ac:dyDescent="0.25">
      <c r="B930" t="str">
        <f t="shared" si="631"/>
        <v>FEE D'INGRESSO</v>
      </c>
      <c r="C930" s="58">
        <f t="shared" si="631"/>
        <v>0.2</v>
      </c>
      <c r="F930" s="27"/>
      <c r="G930" s="27"/>
      <c r="H930" s="27"/>
      <c r="I930" s="27"/>
      <c r="J930" s="27"/>
      <c r="K930" s="27"/>
      <c r="L930" s="27"/>
      <c r="M930" s="27"/>
      <c r="N930" s="27"/>
      <c r="O930" s="27"/>
      <c r="P930" s="27"/>
      <c r="Q930" s="27"/>
      <c r="R930" s="27"/>
      <c r="S930" s="27"/>
      <c r="T930" s="27"/>
      <c r="U930" s="27"/>
      <c r="V930" s="27"/>
      <c r="W930" s="27"/>
      <c r="X930" s="27"/>
      <c r="Y930" s="27"/>
      <c r="Z930" s="27"/>
      <c r="AA930" s="27"/>
      <c r="AB930" s="27"/>
      <c r="AC930" s="27"/>
      <c r="AD930" s="27"/>
      <c r="AE930" s="27"/>
      <c r="AF930" s="27"/>
      <c r="AG930" s="27"/>
      <c r="AH930" s="27"/>
      <c r="AI930" s="27"/>
      <c r="AJ930" s="27"/>
      <c r="AK930" s="27"/>
      <c r="AL930" s="27"/>
      <c r="AM930" s="27"/>
      <c r="AN930" s="27"/>
      <c r="AO930" s="27"/>
      <c r="AP930" s="27"/>
      <c r="AQ930" s="27"/>
      <c r="AR930" s="27"/>
      <c r="AS930" s="27"/>
      <c r="AT930" s="27"/>
      <c r="AU930" s="27"/>
      <c r="AV930" s="27"/>
      <c r="AW930" s="27"/>
      <c r="AX930" s="27"/>
      <c r="AY930" s="27"/>
      <c r="AZ930" s="27"/>
      <c r="BA930" s="27"/>
      <c r="BB930" s="27"/>
      <c r="BC930" s="27"/>
      <c r="BD930" s="27"/>
      <c r="BE930" s="27"/>
      <c r="BF930" s="27"/>
      <c r="BG930" s="27"/>
      <c r="BH930" s="27"/>
      <c r="BI930" s="27"/>
      <c r="BJ930" s="27"/>
      <c r="BK930" s="27"/>
      <c r="BL930" s="27"/>
      <c r="BM930" s="27">
        <f>+IF(BL937=$BLM9,0,1)*(SUM($BM$9)*$C930)/12</f>
        <v>0</v>
      </c>
    </row>
    <row r="931" spans="2:65" x14ac:dyDescent="0.25">
      <c r="B931" t="str">
        <f t="shared" si="631"/>
        <v>ALTRE IMM.NI IMMATERIALI</v>
      </c>
      <c r="C931" s="58">
        <f t="shared" si="631"/>
        <v>0.25</v>
      </c>
      <c r="F931" s="27"/>
      <c r="G931" s="27"/>
      <c r="H931" s="27"/>
      <c r="I931" s="27"/>
      <c r="J931" s="27"/>
      <c r="K931" s="27"/>
      <c r="L931" s="27"/>
      <c r="M931" s="27"/>
      <c r="N931" s="27"/>
      <c r="O931" s="27"/>
      <c r="P931" s="27"/>
      <c r="Q931" s="27"/>
      <c r="R931" s="27"/>
      <c r="S931" s="27"/>
      <c r="T931" s="27"/>
      <c r="U931" s="27"/>
      <c r="V931" s="27"/>
      <c r="W931" s="27"/>
      <c r="X931" s="27"/>
      <c r="Y931" s="27"/>
      <c r="Z931" s="27"/>
      <c r="AA931" s="27"/>
      <c r="AB931" s="27"/>
      <c r="AC931" s="27"/>
      <c r="AD931" s="27"/>
      <c r="AE931" s="27"/>
      <c r="AF931" s="27"/>
      <c r="AG931" s="27"/>
      <c r="AH931" s="27"/>
      <c r="AI931" s="27"/>
      <c r="AJ931" s="27"/>
      <c r="AK931" s="27"/>
      <c r="AL931" s="27"/>
      <c r="AM931" s="27"/>
      <c r="AN931" s="27"/>
      <c r="AO931" s="27"/>
      <c r="AP931" s="27"/>
      <c r="AQ931" s="27"/>
      <c r="AR931" s="27"/>
      <c r="AS931" s="27"/>
      <c r="AT931" s="27"/>
      <c r="AU931" s="27"/>
      <c r="AV931" s="27"/>
      <c r="AW931" s="27"/>
      <c r="AX931" s="27"/>
      <c r="AY931" s="27"/>
      <c r="AZ931" s="27"/>
      <c r="BA931" s="27"/>
      <c r="BB931" s="27"/>
      <c r="BC931" s="27"/>
      <c r="BD931" s="27"/>
      <c r="BE931" s="27"/>
      <c r="BF931" s="27"/>
      <c r="BG931" s="27"/>
      <c r="BH931" s="27"/>
      <c r="BI931" s="27"/>
      <c r="BJ931" s="27"/>
      <c r="BK931" s="27"/>
      <c r="BL931" s="27"/>
      <c r="BM931" s="27">
        <f>+IF(BL938=$BM$10,0,1)*(SUM($BM$10)*$C931)/12</f>
        <v>0</v>
      </c>
    </row>
    <row r="932" spans="2:65" ht="30" x14ac:dyDescent="0.25">
      <c r="C932" s="57"/>
      <c r="F932" s="57" t="s">
        <v>161</v>
      </c>
      <c r="G932" s="57" t="s">
        <v>161</v>
      </c>
      <c r="H932" s="57" t="s">
        <v>161</v>
      </c>
      <c r="I932" s="57" t="s">
        <v>161</v>
      </c>
      <c r="J932" s="57" t="s">
        <v>161</v>
      </c>
      <c r="K932" s="57" t="s">
        <v>161</v>
      </c>
      <c r="L932" s="57" t="s">
        <v>161</v>
      </c>
      <c r="M932" s="57" t="s">
        <v>161</v>
      </c>
      <c r="N932" s="57" t="s">
        <v>161</v>
      </c>
      <c r="O932" s="57" t="s">
        <v>161</v>
      </c>
      <c r="P932" s="57" t="s">
        <v>161</v>
      </c>
      <c r="Q932" s="57" t="s">
        <v>161</v>
      </c>
      <c r="R932" s="57" t="s">
        <v>161</v>
      </c>
      <c r="S932" s="57" t="s">
        <v>161</v>
      </c>
      <c r="T932" s="57" t="s">
        <v>161</v>
      </c>
      <c r="U932" s="57" t="s">
        <v>161</v>
      </c>
      <c r="V932" s="57" t="s">
        <v>161</v>
      </c>
      <c r="W932" s="57" t="s">
        <v>161</v>
      </c>
      <c r="X932" s="57" t="s">
        <v>161</v>
      </c>
      <c r="Y932" s="57" t="s">
        <v>161</v>
      </c>
      <c r="Z932" s="57" t="s">
        <v>161</v>
      </c>
      <c r="AA932" s="57" t="s">
        <v>161</v>
      </c>
      <c r="AB932" s="57" t="s">
        <v>161</v>
      </c>
      <c r="AC932" s="57" t="s">
        <v>161</v>
      </c>
      <c r="AD932" s="57" t="s">
        <v>161</v>
      </c>
      <c r="AE932" s="57" t="s">
        <v>161</v>
      </c>
      <c r="AF932" s="57" t="s">
        <v>161</v>
      </c>
      <c r="AG932" s="57" t="s">
        <v>161</v>
      </c>
      <c r="AH932" s="57" t="s">
        <v>161</v>
      </c>
      <c r="AI932" s="57" t="s">
        <v>161</v>
      </c>
      <c r="AJ932" s="57" t="s">
        <v>161</v>
      </c>
      <c r="AK932" s="57" t="s">
        <v>161</v>
      </c>
      <c r="AL932" s="57" t="s">
        <v>161</v>
      </c>
      <c r="AM932" s="57" t="s">
        <v>161</v>
      </c>
      <c r="AN932" s="57" t="s">
        <v>161</v>
      </c>
      <c r="AO932" s="57" t="s">
        <v>161</v>
      </c>
      <c r="AP932" s="57" t="s">
        <v>161</v>
      </c>
      <c r="AQ932" s="57" t="s">
        <v>161</v>
      </c>
      <c r="AR932" s="57" t="s">
        <v>161</v>
      </c>
      <c r="AS932" s="57" t="s">
        <v>161</v>
      </c>
      <c r="AT932" s="57" t="s">
        <v>161</v>
      </c>
      <c r="AU932" s="57" t="s">
        <v>161</v>
      </c>
      <c r="AV932" s="57" t="s">
        <v>161</v>
      </c>
      <c r="AW932" s="57" t="s">
        <v>161</v>
      </c>
      <c r="AX932" s="57" t="s">
        <v>161</v>
      </c>
      <c r="AY932" s="57" t="s">
        <v>161</v>
      </c>
      <c r="AZ932" s="57" t="s">
        <v>161</v>
      </c>
      <c r="BA932" s="57" t="s">
        <v>161</v>
      </c>
      <c r="BB932" s="57" t="s">
        <v>161</v>
      </c>
      <c r="BC932" s="57" t="s">
        <v>161</v>
      </c>
      <c r="BD932" s="57" t="s">
        <v>161</v>
      </c>
      <c r="BE932" s="57" t="s">
        <v>161</v>
      </c>
      <c r="BF932" s="57" t="s">
        <v>161</v>
      </c>
      <c r="BG932" s="57" t="s">
        <v>161</v>
      </c>
      <c r="BH932" s="57" t="s">
        <v>161</v>
      </c>
      <c r="BI932" s="57" t="s">
        <v>161</v>
      </c>
      <c r="BJ932" s="57" t="s">
        <v>161</v>
      </c>
      <c r="BK932" s="57" t="s">
        <v>161</v>
      </c>
      <c r="BL932" s="57" t="s">
        <v>161</v>
      </c>
      <c r="BM932" s="57" t="s">
        <v>161</v>
      </c>
    </row>
    <row r="933" spans="2:65" x14ac:dyDescent="0.25">
      <c r="B933" t="str">
        <f>+B926</f>
        <v>FABBRICATI</v>
      </c>
      <c r="C933" s="58"/>
      <c r="F933" s="27"/>
      <c r="G933" s="27"/>
      <c r="H933" s="27"/>
      <c r="I933" s="27"/>
      <c r="J933" s="27"/>
      <c r="K933" s="27"/>
      <c r="L933" s="27"/>
      <c r="M933" s="27"/>
      <c r="N933" s="27"/>
      <c r="O933" s="27"/>
      <c r="P933" s="27"/>
      <c r="Q933" s="27"/>
      <c r="R933" s="27"/>
      <c r="S933" s="27"/>
      <c r="T933" s="27"/>
      <c r="U933" s="27"/>
      <c r="V933" s="27"/>
      <c r="W933" s="27"/>
      <c r="X933" s="27"/>
      <c r="Y933" s="27"/>
      <c r="Z933" s="27"/>
      <c r="AA933" s="27"/>
      <c r="AB933" s="27"/>
      <c r="AC933" s="27"/>
      <c r="AD933" s="27"/>
      <c r="AE933" s="27"/>
      <c r="AF933" s="27"/>
      <c r="AG933" s="27"/>
      <c r="AH933" s="27"/>
      <c r="AI933" s="27"/>
      <c r="AJ933" s="27"/>
      <c r="AK933" s="27"/>
      <c r="AL933" s="27"/>
      <c r="AM933" s="27"/>
      <c r="AN933" s="27"/>
      <c r="AO933" s="27"/>
      <c r="AP933" s="27"/>
      <c r="AQ933" s="27"/>
      <c r="AR933" s="27"/>
      <c r="AS933" s="27"/>
      <c r="AT933" s="27"/>
      <c r="AU933" s="27"/>
      <c r="AV933" s="27"/>
      <c r="AW933" s="27"/>
      <c r="AX933" s="27"/>
      <c r="AY933" s="27"/>
      <c r="AZ933" s="27"/>
      <c r="BA933" s="27"/>
      <c r="BB933" s="27"/>
      <c r="BC933" s="27"/>
      <c r="BD933" s="27"/>
      <c r="BE933" s="27"/>
      <c r="BF933" s="27"/>
      <c r="BG933" s="27"/>
      <c r="BH933" s="27"/>
      <c r="BI933" s="27"/>
      <c r="BJ933" s="27"/>
      <c r="BK933" s="27"/>
      <c r="BL933" s="27"/>
      <c r="BM933" s="27">
        <f t="shared" ref="BM933:BM938" si="632">+BL933+BM926</f>
        <v>0</v>
      </c>
    </row>
    <row r="934" spans="2:65" x14ac:dyDescent="0.25">
      <c r="B934" t="str">
        <f t="shared" ref="B934:B937" si="633">+B927</f>
        <v>IMPIANTI E MACCHINARI</v>
      </c>
      <c r="C934" s="58"/>
      <c r="F934" s="27"/>
      <c r="G934" s="27"/>
      <c r="H934" s="27"/>
      <c r="I934" s="27"/>
      <c r="J934" s="27"/>
      <c r="K934" s="27"/>
      <c r="L934" s="27"/>
      <c r="M934" s="27"/>
      <c r="N934" s="27"/>
      <c r="O934" s="27"/>
      <c r="P934" s="27"/>
      <c r="Q934" s="27"/>
      <c r="R934" s="27"/>
      <c r="S934" s="27"/>
      <c r="T934" s="27"/>
      <c r="U934" s="27"/>
      <c r="V934" s="27"/>
      <c r="W934" s="27"/>
      <c r="X934" s="27"/>
      <c r="Y934" s="27"/>
      <c r="Z934" s="27"/>
      <c r="AA934" s="27"/>
      <c r="AB934" s="27"/>
      <c r="AC934" s="27"/>
      <c r="AD934" s="27"/>
      <c r="AE934" s="27"/>
      <c r="AF934" s="27"/>
      <c r="AG934" s="27"/>
      <c r="AH934" s="27"/>
      <c r="AI934" s="27"/>
      <c r="AJ934" s="27"/>
      <c r="AK934" s="27"/>
      <c r="AL934" s="27"/>
      <c r="AM934" s="27"/>
      <c r="AN934" s="27"/>
      <c r="AO934" s="27"/>
      <c r="AP934" s="27"/>
      <c r="AQ934" s="27"/>
      <c r="AR934" s="27"/>
      <c r="AS934" s="27"/>
      <c r="AT934" s="27"/>
      <c r="AU934" s="27"/>
      <c r="AV934" s="27"/>
      <c r="AW934" s="27"/>
      <c r="AX934" s="27"/>
      <c r="AY934" s="27"/>
      <c r="AZ934" s="27"/>
      <c r="BA934" s="27"/>
      <c r="BB934" s="27"/>
      <c r="BC934" s="27"/>
      <c r="BD934" s="27"/>
      <c r="BE934" s="27"/>
      <c r="BF934" s="27"/>
      <c r="BG934" s="27"/>
      <c r="BH934" s="27"/>
      <c r="BI934" s="27"/>
      <c r="BJ934" s="27"/>
      <c r="BK934" s="27"/>
      <c r="BL934" s="27"/>
      <c r="BM934" s="27">
        <f t="shared" si="632"/>
        <v>0</v>
      </c>
    </row>
    <row r="935" spans="2:65" x14ac:dyDescent="0.25">
      <c r="B935" t="str">
        <f t="shared" si="633"/>
        <v>ATTREZZATURE IND.LI E COMM.LI</v>
      </c>
      <c r="C935" s="58"/>
      <c r="F935" s="27"/>
      <c r="G935" s="27"/>
      <c r="H935" s="27"/>
      <c r="I935" s="27"/>
      <c r="J935" s="27"/>
      <c r="K935" s="27"/>
      <c r="L935" s="27"/>
      <c r="M935" s="27"/>
      <c r="N935" s="27"/>
      <c r="O935" s="27"/>
      <c r="P935" s="27"/>
      <c r="Q935" s="27"/>
      <c r="R935" s="27"/>
      <c r="S935" s="27"/>
      <c r="T935" s="27"/>
      <c r="U935" s="27"/>
      <c r="V935" s="27"/>
      <c r="W935" s="27"/>
      <c r="X935" s="27"/>
      <c r="Y935" s="27"/>
      <c r="Z935" s="27"/>
      <c r="AA935" s="27"/>
      <c r="AB935" s="27"/>
      <c r="AC935" s="27"/>
      <c r="AD935" s="27"/>
      <c r="AE935" s="27"/>
      <c r="AF935" s="27"/>
      <c r="AG935" s="27"/>
      <c r="AH935" s="27"/>
      <c r="AI935" s="27"/>
      <c r="AJ935" s="27"/>
      <c r="AK935" s="27"/>
      <c r="AL935" s="27"/>
      <c r="AM935" s="27"/>
      <c r="AN935" s="27"/>
      <c r="AO935" s="27"/>
      <c r="AP935" s="27"/>
      <c r="AQ935" s="27"/>
      <c r="AR935" s="27"/>
      <c r="AS935" s="27"/>
      <c r="AT935" s="27"/>
      <c r="AU935" s="27"/>
      <c r="AV935" s="27"/>
      <c r="AW935" s="27"/>
      <c r="AX935" s="27"/>
      <c r="AY935" s="27"/>
      <c r="AZ935" s="27"/>
      <c r="BA935" s="27"/>
      <c r="BB935" s="27"/>
      <c r="BC935" s="27"/>
      <c r="BD935" s="27"/>
      <c r="BE935" s="27"/>
      <c r="BF935" s="27"/>
      <c r="BG935" s="27"/>
      <c r="BH935" s="27"/>
      <c r="BI935" s="27"/>
      <c r="BJ935" s="27"/>
      <c r="BK935" s="27"/>
      <c r="BL935" s="27"/>
      <c r="BM935" s="27">
        <f t="shared" si="632"/>
        <v>0</v>
      </c>
    </row>
    <row r="936" spans="2:65" x14ac:dyDescent="0.25">
      <c r="B936" t="str">
        <f t="shared" si="633"/>
        <v>COSTI D'IMPIANTO E AMPLIAMENTO</v>
      </c>
      <c r="C936" s="58"/>
      <c r="F936" s="27"/>
      <c r="G936" s="27"/>
      <c r="H936" s="27"/>
      <c r="I936" s="27"/>
      <c r="J936" s="27"/>
      <c r="K936" s="27"/>
      <c r="L936" s="27"/>
      <c r="M936" s="27"/>
      <c r="N936" s="27"/>
      <c r="O936" s="27"/>
      <c r="P936" s="27"/>
      <c r="Q936" s="27"/>
      <c r="R936" s="27"/>
      <c r="S936" s="27"/>
      <c r="T936" s="27"/>
      <c r="U936" s="27"/>
      <c r="V936" s="27"/>
      <c r="W936" s="27"/>
      <c r="X936" s="27"/>
      <c r="Y936" s="27"/>
      <c r="Z936" s="27"/>
      <c r="AA936" s="27"/>
      <c r="AB936" s="27"/>
      <c r="AC936" s="27"/>
      <c r="AD936" s="27"/>
      <c r="AE936" s="27"/>
      <c r="AF936" s="27"/>
      <c r="AG936" s="27"/>
      <c r="AH936" s="27"/>
      <c r="AI936" s="27"/>
      <c r="AJ936" s="27"/>
      <c r="AK936" s="27"/>
      <c r="AL936" s="27"/>
      <c r="AM936" s="27"/>
      <c r="AN936" s="27"/>
      <c r="AO936" s="27"/>
      <c r="AP936" s="27"/>
      <c r="AQ936" s="27"/>
      <c r="AR936" s="27"/>
      <c r="AS936" s="27"/>
      <c r="AT936" s="27"/>
      <c r="AU936" s="27"/>
      <c r="AV936" s="27"/>
      <c r="AW936" s="27"/>
      <c r="AX936" s="27"/>
      <c r="AY936" s="27"/>
      <c r="AZ936" s="27"/>
      <c r="BA936" s="27"/>
      <c r="BB936" s="27"/>
      <c r="BC936" s="27"/>
      <c r="BD936" s="27"/>
      <c r="BE936" s="27"/>
      <c r="BF936" s="27"/>
      <c r="BG936" s="27"/>
      <c r="BH936" s="27"/>
      <c r="BI936" s="27"/>
      <c r="BJ936" s="27"/>
      <c r="BK936" s="27"/>
      <c r="BL936" s="27"/>
      <c r="BM936" s="27">
        <f t="shared" si="632"/>
        <v>0</v>
      </c>
    </row>
    <row r="937" spans="2:65" x14ac:dyDescent="0.25">
      <c r="B937" t="str">
        <f t="shared" si="633"/>
        <v>FEE D'INGRESSO</v>
      </c>
      <c r="C937" s="58"/>
      <c r="F937" s="27"/>
      <c r="G937" s="27"/>
      <c r="H937" s="27"/>
      <c r="I937" s="27"/>
      <c r="J937" s="27"/>
      <c r="K937" s="27"/>
      <c r="L937" s="27"/>
      <c r="M937" s="27"/>
      <c r="N937" s="27"/>
      <c r="O937" s="27"/>
      <c r="P937" s="27"/>
      <c r="Q937" s="27"/>
      <c r="R937" s="27"/>
      <c r="S937" s="27"/>
      <c r="T937" s="27"/>
      <c r="U937" s="27"/>
      <c r="V937" s="27"/>
      <c r="W937" s="27"/>
      <c r="X937" s="27"/>
      <c r="Y937" s="27"/>
      <c r="Z937" s="27"/>
      <c r="AA937" s="27"/>
      <c r="AB937" s="27"/>
      <c r="AC937" s="27"/>
      <c r="AD937" s="27"/>
      <c r="AE937" s="27"/>
      <c r="AF937" s="27"/>
      <c r="AG937" s="27"/>
      <c r="AH937" s="27"/>
      <c r="AI937" s="27"/>
      <c r="AJ937" s="27"/>
      <c r="AK937" s="27"/>
      <c r="AL937" s="27"/>
      <c r="AM937" s="27"/>
      <c r="AN937" s="27"/>
      <c r="AO937" s="27"/>
      <c r="AP937" s="27"/>
      <c r="AQ937" s="27"/>
      <c r="AR937" s="27"/>
      <c r="AS937" s="27"/>
      <c r="AT937" s="27"/>
      <c r="AU937" s="27"/>
      <c r="AV937" s="27"/>
      <c r="AW937" s="27"/>
      <c r="AX937" s="27"/>
      <c r="AY937" s="27"/>
      <c r="AZ937" s="27"/>
      <c r="BA937" s="27"/>
      <c r="BB937" s="27"/>
      <c r="BC937" s="27"/>
      <c r="BD937" s="27"/>
      <c r="BE937" s="27"/>
      <c r="BF937" s="27"/>
      <c r="BG937" s="27"/>
      <c r="BH937" s="27"/>
      <c r="BI937" s="27"/>
      <c r="BJ937" s="27"/>
      <c r="BK937" s="27"/>
      <c r="BL937" s="27"/>
      <c r="BM937" s="27">
        <f t="shared" si="632"/>
        <v>0</v>
      </c>
    </row>
    <row r="938" spans="2:65" x14ac:dyDescent="0.25">
      <c r="B938" t="str">
        <f>+B931</f>
        <v>ALTRE IMM.NI IMMATERIALI</v>
      </c>
      <c r="C938" s="58"/>
      <c r="F938" s="27"/>
      <c r="G938" s="27"/>
      <c r="H938" s="27"/>
      <c r="I938" s="27"/>
      <c r="J938" s="27"/>
      <c r="K938" s="27"/>
      <c r="L938" s="27"/>
      <c r="M938" s="27"/>
      <c r="N938" s="27"/>
      <c r="O938" s="27"/>
      <c r="P938" s="27"/>
      <c r="Q938" s="27"/>
      <c r="R938" s="27"/>
      <c r="S938" s="27"/>
      <c r="T938" s="27"/>
      <c r="U938" s="27"/>
      <c r="V938" s="27"/>
      <c r="W938" s="27"/>
      <c r="X938" s="27"/>
      <c r="Y938" s="27"/>
      <c r="Z938" s="27"/>
      <c r="AA938" s="27"/>
      <c r="AB938" s="27"/>
      <c r="AC938" s="27"/>
      <c r="AD938" s="27"/>
      <c r="AE938" s="27"/>
      <c r="AF938" s="27"/>
      <c r="AG938" s="27"/>
      <c r="AH938" s="27"/>
      <c r="AI938" s="27"/>
      <c r="AJ938" s="27"/>
      <c r="AK938" s="27"/>
      <c r="AL938" s="27"/>
      <c r="AM938" s="27"/>
      <c r="AN938" s="27"/>
      <c r="AO938" s="27"/>
      <c r="AP938" s="27"/>
      <c r="AQ938" s="27"/>
      <c r="AR938" s="27"/>
      <c r="AS938" s="27"/>
      <c r="AT938" s="27"/>
      <c r="AU938" s="27"/>
      <c r="AV938" s="27"/>
      <c r="AW938" s="27"/>
      <c r="AX938" s="27"/>
      <c r="AY938" s="27"/>
      <c r="AZ938" s="27"/>
      <c r="BA938" s="27"/>
      <c r="BB938" s="27"/>
      <c r="BC938" s="27"/>
      <c r="BD938" s="27"/>
      <c r="BE938" s="27"/>
      <c r="BF938" s="27"/>
      <c r="BG938" s="27"/>
      <c r="BH938" s="27"/>
      <c r="BI938" s="27"/>
      <c r="BJ938" s="27"/>
      <c r="BK938" s="27"/>
      <c r="BL938" s="27"/>
      <c r="BM938" s="27">
        <f t="shared" si="632"/>
        <v>0</v>
      </c>
    </row>
    <row r="940" spans="2:65" ht="30" x14ac:dyDescent="0.25">
      <c r="C940" s="57" t="s">
        <v>159</v>
      </c>
      <c r="F940" s="57" t="s">
        <v>160</v>
      </c>
      <c r="G940" s="57" t="s">
        <v>160</v>
      </c>
      <c r="H940" s="57" t="s">
        <v>160</v>
      </c>
      <c r="I940" s="57" t="s">
        <v>160</v>
      </c>
      <c r="J940" s="57" t="s">
        <v>160</v>
      </c>
      <c r="K940" s="57" t="s">
        <v>160</v>
      </c>
      <c r="L940" s="57" t="s">
        <v>160</v>
      </c>
      <c r="M940" s="57" t="s">
        <v>160</v>
      </c>
      <c r="N940" s="57" t="s">
        <v>160</v>
      </c>
      <c r="O940" s="57" t="s">
        <v>160</v>
      </c>
      <c r="P940" s="57" t="s">
        <v>160</v>
      </c>
      <c r="Q940" s="57" t="s">
        <v>160</v>
      </c>
      <c r="R940" s="57" t="s">
        <v>160</v>
      </c>
      <c r="S940" s="57" t="s">
        <v>160</v>
      </c>
      <c r="T940" s="57" t="s">
        <v>160</v>
      </c>
      <c r="U940" s="57" t="s">
        <v>160</v>
      </c>
      <c r="V940" s="57" t="s">
        <v>160</v>
      </c>
      <c r="W940" s="57" t="s">
        <v>160</v>
      </c>
      <c r="X940" s="57" t="s">
        <v>160</v>
      </c>
      <c r="Y940" s="57" t="s">
        <v>160</v>
      </c>
      <c r="Z940" s="57" t="s">
        <v>160</v>
      </c>
      <c r="AA940" s="57" t="s">
        <v>160</v>
      </c>
      <c r="AB940" s="57" t="s">
        <v>160</v>
      </c>
      <c r="AC940" s="57" t="s">
        <v>160</v>
      </c>
      <c r="AD940" s="57" t="s">
        <v>160</v>
      </c>
      <c r="AE940" s="57" t="s">
        <v>160</v>
      </c>
      <c r="AF940" s="57" t="s">
        <v>160</v>
      </c>
      <c r="AG940" s="57" t="s">
        <v>160</v>
      </c>
      <c r="AH940" s="57" t="s">
        <v>160</v>
      </c>
      <c r="AI940" s="57" t="s">
        <v>160</v>
      </c>
      <c r="AJ940" s="57" t="s">
        <v>160</v>
      </c>
      <c r="AK940" s="57" t="s">
        <v>160</v>
      </c>
      <c r="AL940" s="57" t="s">
        <v>160</v>
      </c>
      <c r="AM940" s="57" t="s">
        <v>160</v>
      </c>
      <c r="AN940" s="57" t="s">
        <v>160</v>
      </c>
      <c r="AO940" s="57" t="s">
        <v>160</v>
      </c>
      <c r="AP940" s="57" t="s">
        <v>160</v>
      </c>
      <c r="AQ940" s="57" t="s">
        <v>160</v>
      </c>
      <c r="AR940" s="57" t="s">
        <v>160</v>
      </c>
      <c r="AS940" s="57" t="s">
        <v>160</v>
      </c>
      <c r="AT940" s="57" t="s">
        <v>160</v>
      </c>
      <c r="AU940" s="57" t="s">
        <v>160</v>
      </c>
      <c r="AV940" s="57" t="s">
        <v>160</v>
      </c>
      <c r="AW940" s="57" t="s">
        <v>160</v>
      </c>
      <c r="AX940" s="57" t="s">
        <v>160</v>
      </c>
      <c r="AY940" s="57" t="s">
        <v>160</v>
      </c>
      <c r="AZ940" s="57" t="s">
        <v>160</v>
      </c>
      <c r="BA940" s="57" t="s">
        <v>160</v>
      </c>
      <c r="BB940" s="57" t="s">
        <v>160</v>
      </c>
      <c r="BC940" s="57" t="s">
        <v>160</v>
      </c>
      <c r="BD940" s="57" t="s">
        <v>160</v>
      </c>
      <c r="BE940" s="57" t="s">
        <v>160</v>
      </c>
      <c r="BF940" s="57" t="s">
        <v>160</v>
      </c>
      <c r="BG940" s="57" t="s">
        <v>160</v>
      </c>
      <c r="BH940" s="57" t="s">
        <v>160</v>
      </c>
      <c r="BI940" s="57" t="s">
        <v>160</v>
      </c>
      <c r="BJ940" s="57" t="s">
        <v>160</v>
      </c>
      <c r="BK940" s="57" t="s">
        <v>160</v>
      </c>
      <c r="BL940" s="57" t="s">
        <v>160</v>
      </c>
      <c r="BM940" s="57" t="s">
        <v>160</v>
      </c>
    </row>
    <row r="941" spans="2:65" s="62" customFormat="1" x14ac:dyDescent="0.25">
      <c r="B941" s="62" t="str">
        <f>+B926</f>
        <v>FABBRICATI</v>
      </c>
      <c r="C941" s="68">
        <f>+C926</f>
        <v>0.25</v>
      </c>
      <c r="F941" s="69">
        <f>+F41+F56+F71+F86+F101+F116+F131+F146+F161+F176+F191+F206+F221+F236+F251+F266+F281+F296+F311+F326+F341+F356+F371+F386+F401+F416+F431+F446+F461+F476+F491+F506+F521+F536+F551+F566+F581+F596+F611+F626+F641+F656+F671+F686+F701+F716+F731+F746+F761+F776+F791+F806+F821+F836+F851+F866+F881+F896+F911+F926</f>
        <v>0</v>
      </c>
      <c r="G941" s="69">
        <f>+G41+G56+G71+G86+G101+G116+G131+G146+G161+G176+G191+G206+G221+G236+G251+G266+G281+G296+G311+G326+G341+G356+G371+G386+G401+G416+G431+G446+G461+G476+G491+G506+G521+G536+G551+G566+G581+G596+G611+G626+G641+G656+G671+G686+G701+G716+G731+G746+G761+G776+G791+G806+G821+G836+G851+G866+G881+G896+G911+G926</f>
        <v>0</v>
      </c>
      <c r="H941" s="69">
        <f t="shared" ref="H941:BK945" si="634">+H41+H56+H71+H86+H101+H116+H131+H146+H161+H176+H191+H206+H221+H236+H251+H266+H281+H296+H311+H326+H341+H356+H371+H386+H401+H416+H431+H446+H461+H476+H491+H506+H521+H536+H551+H566+H581+H596+H611+H626+H641+H656+H671+H686+H701+H716+H731+H746+H761+H776+H791+H806+H821+H836+H851+H866+H881+H896+H911+H926</f>
        <v>0</v>
      </c>
      <c r="I941" s="69">
        <f t="shared" si="634"/>
        <v>0</v>
      </c>
      <c r="J941" s="69">
        <f t="shared" si="634"/>
        <v>0</v>
      </c>
      <c r="K941" s="69">
        <f t="shared" si="634"/>
        <v>0</v>
      </c>
      <c r="L941" s="69">
        <f t="shared" si="634"/>
        <v>0</v>
      </c>
      <c r="M941" s="69">
        <f t="shared" si="634"/>
        <v>0</v>
      </c>
      <c r="N941" s="69">
        <f t="shared" si="634"/>
        <v>0</v>
      </c>
      <c r="O941" s="69">
        <f t="shared" si="634"/>
        <v>0</v>
      </c>
      <c r="P941" s="69">
        <f t="shared" si="634"/>
        <v>0</v>
      </c>
      <c r="Q941" s="69">
        <f t="shared" si="634"/>
        <v>0</v>
      </c>
      <c r="R941" s="69">
        <f t="shared" si="634"/>
        <v>0</v>
      </c>
      <c r="S941" s="69">
        <f t="shared" si="634"/>
        <v>0</v>
      </c>
      <c r="T941" s="69">
        <f t="shared" si="634"/>
        <v>0</v>
      </c>
      <c r="U941" s="69">
        <f t="shared" si="634"/>
        <v>0</v>
      </c>
      <c r="V941" s="69">
        <f t="shared" si="634"/>
        <v>0</v>
      </c>
      <c r="W941" s="69">
        <f t="shared" si="634"/>
        <v>0</v>
      </c>
      <c r="X941" s="69">
        <f t="shared" si="634"/>
        <v>0</v>
      </c>
      <c r="Y941" s="69">
        <f t="shared" si="634"/>
        <v>0</v>
      </c>
      <c r="Z941" s="69">
        <f t="shared" si="634"/>
        <v>0</v>
      </c>
      <c r="AA941" s="69">
        <f t="shared" si="634"/>
        <v>0</v>
      </c>
      <c r="AB941" s="69">
        <f t="shared" si="634"/>
        <v>0</v>
      </c>
      <c r="AC941" s="69">
        <f t="shared" si="634"/>
        <v>0</v>
      </c>
      <c r="AD941" s="69">
        <f t="shared" si="634"/>
        <v>0</v>
      </c>
      <c r="AE941" s="69">
        <f t="shared" si="634"/>
        <v>0</v>
      </c>
      <c r="AF941" s="69">
        <f t="shared" si="634"/>
        <v>0</v>
      </c>
      <c r="AG941" s="69">
        <f t="shared" si="634"/>
        <v>0</v>
      </c>
      <c r="AH941" s="69">
        <f t="shared" si="634"/>
        <v>0</v>
      </c>
      <c r="AI941" s="69">
        <f t="shared" si="634"/>
        <v>0</v>
      </c>
      <c r="AJ941" s="69">
        <f t="shared" si="634"/>
        <v>0</v>
      </c>
      <c r="AK941" s="69">
        <f t="shared" si="634"/>
        <v>0</v>
      </c>
      <c r="AL941" s="69">
        <f t="shared" si="634"/>
        <v>0</v>
      </c>
      <c r="AM941" s="69">
        <f t="shared" si="634"/>
        <v>0</v>
      </c>
      <c r="AN941" s="69">
        <f t="shared" si="634"/>
        <v>0</v>
      </c>
      <c r="AO941" s="69">
        <f t="shared" si="634"/>
        <v>0</v>
      </c>
      <c r="AP941" s="69">
        <f t="shared" si="634"/>
        <v>0</v>
      </c>
      <c r="AQ941" s="69">
        <f t="shared" si="634"/>
        <v>0</v>
      </c>
      <c r="AR941" s="69">
        <f t="shared" si="634"/>
        <v>0</v>
      </c>
      <c r="AS941" s="69">
        <f t="shared" si="634"/>
        <v>0</v>
      </c>
      <c r="AT941" s="69">
        <f t="shared" si="634"/>
        <v>0</v>
      </c>
      <c r="AU941" s="69">
        <f t="shared" si="634"/>
        <v>0</v>
      </c>
      <c r="AV941" s="69">
        <f t="shared" si="634"/>
        <v>0</v>
      </c>
      <c r="AW941" s="69">
        <f t="shared" si="634"/>
        <v>0</v>
      </c>
      <c r="AX941" s="69">
        <f t="shared" si="634"/>
        <v>0</v>
      </c>
      <c r="AY941" s="69">
        <f t="shared" si="634"/>
        <v>0</v>
      </c>
      <c r="AZ941" s="69">
        <f t="shared" si="634"/>
        <v>0</v>
      </c>
      <c r="BA941" s="69">
        <f t="shared" si="634"/>
        <v>0</v>
      </c>
      <c r="BB941" s="69">
        <f t="shared" si="634"/>
        <v>0</v>
      </c>
      <c r="BC941" s="69">
        <f t="shared" si="634"/>
        <v>0</v>
      </c>
      <c r="BD941" s="69">
        <f t="shared" si="634"/>
        <v>0</v>
      </c>
      <c r="BE941" s="69">
        <f t="shared" si="634"/>
        <v>0</v>
      </c>
      <c r="BF941" s="69">
        <f t="shared" si="634"/>
        <v>0</v>
      </c>
      <c r="BG941" s="69">
        <f t="shared" si="634"/>
        <v>0</v>
      </c>
      <c r="BH941" s="69">
        <f t="shared" si="634"/>
        <v>0</v>
      </c>
      <c r="BI941" s="69">
        <f t="shared" si="634"/>
        <v>0</v>
      </c>
      <c r="BJ941" s="69">
        <f t="shared" si="634"/>
        <v>0</v>
      </c>
      <c r="BK941" s="69">
        <f t="shared" si="634"/>
        <v>0</v>
      </c>
      <c r="BL941" s="69">
        <f>+BL41+BL56+BL71+BL86+BL101+BL116+BL131+BL146+BL161+BL176+BL191+BL206+BL221+BL236+BL251+BL266+BL281+BL296+BL311+BL326+BL341+BL356+BL371+BL386+BL401+BL416+BL431+BL446+BL461+BL476+BL491+BL506+BL521+BL536+BL551+BL566+BL581+BL596+BL611+BL626+BL641+BL656+BL671+BL686+BL701+BL716+BL731+BL746+BL761+BL776+BL791+BL806+BL821+BL836+BL851+BL866+BL881+BL896+BL911+BL926</f>
        <v>0</v>
      </c>
      <c r="BM941" s="69">
        <f>+BM41+BM56+BM71+BM86+BM101+BM116+BM131+BM146+BM161+BM176+BM191+BM206+BM221+BM236+BM251+BM266+BM281+BM296+BM311+BM326+BM341+BM356+BM371+BM386+BM401+BM416+BM431+BM446+BM461+BM476+BM491+BM506+BM521+BM536+BM551+BM566+BM581+BM596+BM611+BM626+BM641+BM656+BM671+BM686+BM701+BM716+BM731+BM746+BM761+BM776+BM791+BM806+BM821+BM836+BM851+BM866+BM881+BM896+BM911+BM926</f>
        <v>0</v>
      </c>
    </row>
    <row r="942" spans="2:65" s="62" customFormat="1" x14ac:dyDescent="0.25">
      <c r="B942" s="62" t="str">
        <f t="shared" ref="B942:C946" si="635">+B927</f>
        <v>IMPIANTI E MACCHINARI</v>
      </c>
      <c r="C942" s="68">
        <f t="shared" si="635"/>
        <v>0.1</v>
      </c>
      <c r="F942" s="69">
        <f t="shared" ref="F942:U946" si="636">+F42+F57+F72+F87+F102+F117+F132+F147+F162+F177+F192+F207+F222+F237+F252+F267+F282+F297+F312+F327+F342+F357+F372+F387+F402+F417+F432+F447+F462+F477+F492+F507+F522+F537+F552+F567+F582+F597+F612+F627+F642+F657+F672+F687+F702+F717+F732+F747+F762+F777+F792+F807+F822+F837+F852+F867+F882+F897+F912+F927</f>
        <v>0</v>
      </c>
      <c r="G942" s="69">
        <f t="shared" si="636"/>
        <v>0</v>
      </c>
      <c r="H942" s="69">
        <f t="shared" si="634"/>
        <v>0</v>
      </c>
      <c r="I942" s="69">
        <f t="shared" si="634"/>
        <v>0</v>
      </c>
      <c r="J942" s="69">
        <f t="shared" si="634"/>
        <v>0</v>
      </c>
      <c r="K942" s="69">
        <f t="shared" si="634"/>
        <v>0</v>
      </c>
      <c r="L942" s="69">
        <f t="shared" si="634"/>
        <v>0</v>
      </c>
      <c r="M942" s="69">
        <f t="shared" si="634"/>
        <v>0</v>
      </c>
      <c r="N942" s="69">
        <f t="shared" si="634"/>
        <v>0</v>
      </c>
      <c r="O942" s="69">
        <f t="shared" si="634"/>
        <v>0</v>
      </c>
      <c r="P942" s="69">
        <f t="shared" si="634"/>
        <v>0</v>
      </c>
      <c r="Q942" s="69">
        <f t="shared" si="634"/>
        <v>0</v>
      </c>
      <c r="R942" s="69">
        <f t="shared" si="634"/>
        <v>0</v>
      </c>
      <c r="S942" s="69">
        <f t="shared" si="634"/>
        <v>0</v>
      </c>
      <c r="T942" s="69">
        <f t="shared" si="634"/>
        <v>0</v>
      </c>
      <c r="U942" s="69">
        <f t="shared" si="634"/>
        <v>0</v>
      </c>
      <c r="V942" s="69">
        <f t="shared" si="634"/>
        <v>0</v>
      </c>
      <c r="W942" s="69">
        <f t="shared" si="634"/>
        <v>0</v>
      </c>
      <c r="X942" s="69">
        <f t="shared" si="634"/>
        <v>0</v>
      </c>
      <c r="Y942" s="69">
        <f t="shared" si="634"/>
        <v>0</v>
      </c>
      <c r="Z942" s="69">
        <f t="shared" si="634"/>
        <v>0</v>
      </c>
      <c r="AA942" s="69">
        <f t="shared" si="634"/>
        <v>0</v>
      </c>
      <c r="AB942" s="69">
        <f t="shared" si="634"/>
        <v>0</v>
      </c>
      <c r="AC942" s="69">
        <f t="shared" si="634"/>
        <v>0</v>
      </c>
      <c r="AD942" s="69">
        <f t="shared" si="634"/>
        <v>0</v>
      </c>
      <c r="AE942" s="69">
        <f t="shared" si="634"/>
        <v>0</v>
      </c>
      <c r="AF942" s="69">
        <f t="shared" si="634"/>
        <v>0</v>
      </c>
      <c r="AG942" s="69">
        <f t="shared" si="634"/>
        <v>0</v>
      </c>
      <c r="AH942" s="69">
        <f t="shared" si="634"/>
        <v>0</v>
      </c>
      <c r="AI942" s="69">
        <f t="shared" si="634"/>
        <v>0</v>
      </c>
      <c r="AJ942" s="69">
        <f t="shared" si="634"/>
        <v>0</v>
      </c>
      <c r="AK942" s="69">
        <f t="shared" si="634"/>
        <v>0</v>
      </c>
      <c r="AL942" s="69">
        <f t="shared" si="634"/>
        <v>0</v>
      </c>
      <c r="AM942" s="69">
        <f t="shared" si="634"/>
        <v>0</v>
      </c>
      <c r="AN942" s="69">
        <f t="shared" si="634"/>
        <v>0</v>
      </c>
      <c r="AO942" s="69">
        <f t="shared" si="634"/>
        <v>0</v>
      </c>
      <c r="AP942" s="69">
        <f t="shared" si="634"/>
        <v>0</v>
      </c>
      <c r="AQ942" s="69">
        <f t="shared" si="634"/>
        <v>0</v>
      </c>
      <c r="AR942" s="69">
        <f t="shared" si="634"/>
        <v>0</v>
      </c>
      <c r="AS942" s="69">
        <f t="shared" si="634"/>
        <v>0</v>
      </c>
      <c r="AT942" s="69">
        <f t="shared" si="634"/>
        <v>0</v>
      </c>
      <c r="AU942" s="69">
        <f t="shared" si="634"/>
        <v>0</v>
      </c>
      <c r="AV942" s="69">
        <f t="shared" si="634"/>
        <v>0</v>
      </c>
      <c r="AW942" s="69">
        <f t="shared" si="634"/>
        <v>0</v>
      </c>
      <c r="AX942" s="69">
        <f t="shared" si="634"/>
        <v>0</v>
      </c>
      <c r="AY942" s="69">
        <f t="shared" si="634"/>
        <v>0</v>
      </c>
      <c r="AZ942" s="69">
        <f t="shared" si="634"/>
        <v>0</v>
      </c>
      <c r="BA942" s="69">
        <f t="shared" si="634"/>
        <v>0</v>
      </c>
      <c r="BB942" s="69">
        <f t="shared" si="634"/>
        <v>0</v>
      </c>
      <c r="BC942" s="69">
        <f t="shared" si="634"/>
        <v>0</v>
      </c>
      <c r="BD942" s="69">
        <f t="shared" si="634"/>
        <v>0</v>
      </c>
      <c r="BE942" s="69">
        <f t="shared" si="634"/>
        <v>0</v>
      </c>
      <c r="BF942" s="69">
        <f t="shared" si="634"/>
        <v>0</v>
      </c>
      <c r="BG942" s="69">
        <f t="shared" si="634"/>
        <v>0</v>
      </c>
      <c r="BH942" s="69">
        <f t="shared" si="634"/>
        <v>0</v>
      </c>
      <c r="BI942" s="69">
        <f t="shared" si="634"/>
        <v>0</v>
      </c>
      <c r="BJ942" s="69">
        <f t="shared" si="634"/>
        <v>0</v>
      </c>
      <c r="BK942" s="69">
        <f t="shared" si="634"/>
        <v>0</v>
      </c>
      <c r="BL942" s="69">
        <f t="shared" ref="BL942:BM944" si="637">+BL42+BL57+BL72+BL87+BL102+BL117+BL132+BL147+BL162+BL177+BL192+BL207+BL222+BL237+BL252+BL267+BL282+BL297+BL312+BL327+BL342+BL357+BL372+BL387+BL402+BL417+BL432+BL447+BL462+BL477+BL492+BL507+BL522+BL537+BL552+BL567+BL582+BL597+BL612+BL627+BL642+BL657+BL672+BL687+BL702+BL717+BL732+BL747+BL762+BL777+BL792+BL807+BL822+BL837+BL852+BL867+BL882+BL897+BL912+BL927</f>
        <v>0</v>
      </c>
      <c r="BM942" s="69">
        <f t="shared" si="637"/>
        <v>0</v>
      </c>
    </row>
    <row r="943" spans="2:65" s="62" customFormat="1" x14ac:dyDescent="0.25">
      <c r="B943" s="62" t="str">
        <f t="shared" si="635"/>
        <v>ATTREZZATURE IND.LI E COMM.LI</v>
      </c>
      <c r="C943" s="68">
        <f t="shared" si="635"/>
        <v>0.2</v>
      </c>
      <c r="F943" s="69">
        <f t="shared" si="636"/>
        <v>0</v>
      </c>
      <c r="G943" s="69">
        <f t="shared" si="636"/>
        <v>0</v>
      </c>
      <c r="H943" s="69">
        <f t="shared" si="634"/>
        <v>0</v>
      </c>
      <c r="I943" s="69">
        <f t="shared" si="634"/>
        <v>0</v>
      </c>
      <c r="J943" s="69">
        <f t="shared" si="634"/>
        <v>0</v>
      </c>
      <c r="K943" s="69">
        <f t="shared" si="634"/>
        <v>0</v>
      </c>
      <c r="L943" s="69">
        <f t="shared" si="634"/>
        <v>0</v>
      </c>
      <c r="M943" s="69">
        <f t="shared" si="634"/>
        <v>0</v>
      </c>
      <c r="N943" s="69">
        <f t="shared" si="634"/>
        <v>0</v>
      </c>
      <c r="O943" s="69">
        <f t="shared" si="634"/>
        <v>0</v>
      </c>
      <c r="P943" s="69">
        <f t="shared" si="634"/>
        <v>0</v>
      </c>
      <c r="Q943" s="69">
        <f t="shared" si="634"/>
        <v>0</v>
      </c>
      <c r="R943" s="69">
        <f t="shared" si="634"/>
        <v>0</v>
      </c>
      <c r="S943" s="69">
        <f t="shared" si="634"/>
        <v>0</v>
      </c>
      <c r="T943" s="69">
        <f t="shared" si="634"/>
        <v>0</v>
      </c>
      <c r="U943" s="69">
        <f t="shared" si="634"/>
        <v>0</v>
      </c>
      <c r="V943" s="69">
        <f t="shared" si="634"/>
        <v>0</v>
      </c>
      <c r="W943" s="69">
        <f t="shared" si="634"/>
        <v>0</v>
      </c>
      <c r="X943" s="69">
        <f t="shared" si="634"/>
        <v>0</v>
      </c>
      <c r="Y943" s="69">
        <f t="shared" si="634"/>
        <v>0</v>
      </c>
      <c r="Z943" s="69">
        <f t="shared" si="634"/>
        <v>0</v>
      </c>
      <c r="AA943" s="69">
        <f t="shared" si="634"/>
        <v>0</v>
      </c>
      <c r="AB943" s="69">
        <f t="shared" si="634"/>
        <v>0</v>
      </c>
      <c r="AC943" s="69">
        <f t="shared" si="634"/>
        <v>0</v>
      </c>
      <c r="AD943" s="69">
        <f t="shared" si="634"/>
        <v>0</v>
      </c>
      <c r="AE943" s="69">
        <f t="shared" si="634"/>
        <v>0</v>
      </c>
      <c r="AF943" s="69">
        <f t="shared" si="634"/>
        <v>0</v>
      </c>
      <c r="AG943" s="69">
        <f t="shared" si="634"/>
        <v>0</v>
      </c>
      <c r="AH943" s="69">
        <f t="shared" si="634"/>
        <v>0</v>
      </c>
      <c r="AI943" s="69">
        <f t="shared" si="634"/>
        <v>0</v>
      </c>
      <c r="AJ943" s="69">
        <f t="shared" si="634"/>
        <v>0</v>
      </c>
      <c r="AK943" s="69">
        <f t="shared" si="634"/>
        <v>0</v>
      </c>
      <c r="AL943" s="69">
        <f t="shared" si="634"/>
        <v>0</v>
      </c>
      <c r="AM943" s="69">
        <f t="shared" si="634"/>
        <v>0</v>
      </c>
      <c r="AN943" s="69">
        <f t="shared" si="634"/>
        <v>0</v>
      </c>
      <c r="AO943" s="69">
        <f t="shared" si="634"/>
        <v>0</v>
      </c>
      <c r="AP943" s="69">
        <f t="shared" si="634"/>
        <v>0</v>
      </c>
      <c r="AQ943" s="69">
        <f t="shared" si="634"/>
        <v>0</v>
      </c>
      <c r="AR943" s="69">
        <f t="shared" si="634"/>
        <v>0</v>
      </c>
      <c r="AS943" s="69">
        <f t="shared" si="634"/>
        <v>0</v>
      </c>
      <c r="AT943" s="69">
        <f t="shared" si="634"/>
        <v>0</v>
      </c>
      <c r="AU943" s="69">
        <f t="shared" si="634"/>
        <v>0</v>
      </c>
      <c r="AV943" s="69">
        <f t="shared" si="634"/>
        <v>0</v>
      </c>
      <c r="AW943" s="69">
        <f t="shared" si="634"/>
        <v>0</v>
      </c>
      <c r="AX943" s="69">
        <f t="shared" si="634"/>
        <v>0</v>
      </c>
      <c r="AY943" s="69">
        <f t="shared" si="634"/>
        <v>0</v>
      </c>
      <c r="AZ943" s="69">
        <f t="shared" si="634"/>
        <v>0</v>
      </c>
      <c r="BA943" s="69">
        <f t="shared" si="634"/>
        <v>0</v>
      </c>
      <c r="BB943" s="69">
        <f t="shared" si="634"/>
        <v>0</v>
      </c>
      <c r="BC943" s="69">
        <f t="shared" si="634"/>
        <v>0</v>
      </c>
      <c r="BD943" s="69">
        <f t="shared" si="634"/>
        <v>0</v>
      </c>
      <c r="BE943" s="69">
        <f t="shared" si="634"/>
        <v>0</v>
      </c>
      <c r="BF943" s="69">
        <f t="shared" si="634"/>
        <v>0</v>
      </c>
      <c r="BG943" s="69">
        <f t="shared" si="634"/>
        <v>0</v>
      </c>
      <c r="BH943" s="69">
        <f t="shared" si="634"/>
        <v>0</v>
      </c>
      <c r="BI943" s="69">
        <f t="shared" si="634"/>
        <v>0</v>
      </c>
      <c r="BJ943" s="69">
        <f t="shared" si="634"/>
        <v>0</v>
      </c>
      <c r="BK943" s="69">
        <f t="shared" si="634"/>
        <v>0</v>
      </c>
      <c r="BL943" s="69">
        <f t="shared" si="637"/>
        <v>0</v>
      </c>
      <c r="BM943" s="69">
        <f t="shared" si="637"/>
        <v>0</v>
      </c>
    </row>
    <row r="944" spans="2:65" s="62" customFormat="1" x14ac:dyDescent="0.25">
      <c r="B944" s="62" t="str">
        <f t="shared" si="635"/>
        <v>COSTI D'IMPIANTO E AMPLIAMENTO</v>
      </c>
      <c r="C944" s="68">
        <f t="shared" si="635"/>
        <v>0.5</v>
      </c>
      <c r="F944" s="69">
        <f t="shared" si="636"/>
        <v>0</v>
      </c>
      <c r="G944" s="69">
        <f t="shared" si="636"/>
        <v>0</v>
      </c>
      <c r="H944" s="69">
        <f t="shared" si="634"/>
        <v>0</v>
      </c>
      <c r="I944" s="69">
        <f t="shared" si="634"/>
        <v>0</v>
      </c>
      <c r="J944" s="69">
        <f t="shared" si="634"/>
        <v>0</v>
      </c>
      <c r="K944" s="69">
        <f t="shared" si="634"/>
        <v>0</v>
      </c>
      <c r="L944" s="69">
        <f t="shared" si="634"/>
        <v>0</v>
      </c>
      <c r="M944" s="69">
        <f t="shared" si="634"/>
        <v>0</v>
      </c>
      <c r="N944" s="69">
        <f t="shared" si="634"/>
        <v>0</v>
      </c>
      <c r="O944" s="69">
        <f t="shared" si="634"/>
        <v>0</v>
      </c>
      <c r="P944" s="69">
        <f t="shared" si="634"/>
        <v>0</v>
      </c>
      <c r="Q944" s="69">
        <f t="shared" si="634"/>
        <v>0</v>
      </c>
      <c r="R944" s="69">
        <f t="shared" si="634"/>
        <v>0</v>
      </c>
      <c r="S944" s="69">
        <f t="shared" si="634"/>
        <v>0</v>
      </c>
      <c r="T944" s="69">
        <f t="shared" si="634"/>
        <v>0</v>
      </c>
      <c r="U944" s="69">
        <f t="shared" si="634"/>
        <v>0</v>
      </c>
      <c r="V944" s="69">
        <f t="shared" si="634"/>
        <v>0</v>
      </c>
      <c r="W944" s="69">
        <f t="shared" si="634"/>
        <v>0</v>
      </c>
      <c r="X944" s="69">
        <f t="shared" si="634"/>
        <v>0</v>
      </c>
      <c r="Y944" s="69">
        <f t="shared" si="634"/>
        <v>0</v>
      </c>
      <c r="Z944" s="69">
        <f t="shared" si="634"/>
        <v>0</v>
      </c>
      <c r="AA944" s="69">
        <f t="shared" si="634"/>
        <v>0</v>
      </c>
      <c r="AB944" s="69">
        <f t="shared" si="634"/>
        <v>0</v>
      </c>
      <c r="AC944" s="69">
        <f t="shared" si="634"/>
        <v>0</v>
      </c>
      <c r="AD944" s="69">
        <f t="shared" si="634"/>
        <v>0</v>
      </c>
      <c r="AE944" s="69">
        <f t="shared" si="634"/>
        <v>0</v>
      </c>
      <c r="AF944" s="69">
        <f t="shared" si="634"/>
        <v>0</v>
      </c>
      <c r="AG944" s="69">
        <f t="shared" si="634"/>
        <v>0</v>
      </c>
      <c r="AH944" s="69">
        <f t="shared" si="634"/>
        <v>0</v>
      </c>
      <c r="AI944" s="69">
        <f t="shared" si="634"/>
        <v>0</v>
      </c>
      <c r="AJ944" s="69">
        <f t="shared" si="634"/>
        <v>0</v>
      </c>
      <c r="AK944" s="69">
        <f t="shared" si="634"/>
        <v>0</v>
      </c>
      <c r="AL944" s="69">
        <f t="shared" si="634"/>
        <v>0</v>
      </c>
      <c r="AM944" s="69">
        <f t="shared" si="634"/>
        <v>0</v>
      </c>
      <c r="AN944" s="69">
        <f t="shared" si="634"/>
        <v>0</v>
      </c>
      <c r="AO944" s="69">
        <f t="shared" si="634"/>
        <v>0</v>
      </c>
      <c r="AP944" s="69">
        <f t="shared" si="634"/>
        <v>0</v>
      </c>
      <c r="AQ944" s="69">
        <f t="shared" si="634"/>
        <v>0</v>
      </c>
      <c r="AR944" s="69">
        <f t="shared" si="634"/>
        <v>0</v>
      </c>
      <c r="AS944" s="69">
        <f t="shared" si="634"/>
        <v>0</v>
      </c>
      <c r="AT944" s="69">
        <f t="shared" si="634"/>
        <v>0</v>
      </c>
      <c r="AU944" s="69">
        <f t="shared" si="634"/>
        <v>0</v>
      </c>
      <c r="AV944" s="69">
        <f t="shared" si="634"/>
        <v>0</v>
      </c>
      <c r="AW944" s="69">
        <f t="shared" si="634"/>
        <v>0</v>
      </c>
      <c r="AX944" s="69">
        <f t="shared" si="634"/>
        <v>0</v>
      </c>
      <c r="AY944" s="69">
        <f t="shared" si="634"/>
        <v>0</v>
      </c>
      <c r="AZ944" s="69">
        <f t="shared" si="634"/>
        <v>0</v>
      </c>
      <c r="BA944" s="69">
        <f t="shared" si="634"/>
        <v>0</v>
      </c>
      <c r="BB944" s="69">
        <f t="shared" si="634"/>
        <v>0</v>
      </c>
      <c r="BC944" s="69">
        <f t="shared" si="634"/>
        <v>0</v>
      </c>
      <c r="BD944" s="69">
        <f t="shared" si="634"/>
        <v>0</v>
      </c>
      <c r="BE944" s="69">
        <f t="shared" si="634"/>
        <v>0</v>
      </c>
      <c r="BF944" s="69">
        <f t="shared" si="634"/>
        <v>0</v>
      </c>
      <c r="BG944" s="69">
        <f t="shared" si="634"/>
        <v>0</v>
      </c>
      <c r="BH944" s="69">
        <f t="shared" si="634"/>
        <v>0</v>
      </c>
      <c r="BI944" s="69">
        <f t="shared" si="634"/>
        <v>0</v>
      </c>
      <c r="BJ944" s="69">
        <f t="shared" si="634"/>
        <v>0</v>
      </c>
      <c r="BK944" s="69">
        <f t="shared" si="634"/>
        <v>0</v>
      </c>
      <c r="BL944" s="69">
        <f t="shared" si="637"/>
        <v>0</v>
      </c>
      <c r="BM944" s="69">
        <f t="shared" si="637"/>
        <v>0</v>
      </c>
    </row>
    <row r="945" spans="2:66" s="62" customFormat="1" x14ac:dyDescent="0.25">
      <c r="B945" s="62" t="str">
        <f t="shared" si="635"/>
        <v>FEE D'INGRESSO</v>
      </c>
      <c r="C945" s="68">
        <f t="shared" si="635"/>
        <v>0.2</v>
      </c>
      <c r="F945" s="69">
        <f t="shared" si="636"/>
        <v>0</v>
      </c>
      <c r="G945" s="69">
        <f t="shared" si="636"/>
        <v>0</v>
      </c>
      <c r="H945" s="69">
        <f t="shared" si="634"/>
        <v>0</v>
      </c>
      <c r="I945" s="69">
        <f t="shared" si="634"/>
        <v>0</v>
      </c>
      <c r="J945" s="69">
        <f t="shared" si="634"/>
        <v>0</v>
      </c>
      <c r="K945" s="69">
        <f t="shared" si="634"/>
        <v>0</v>
      </c>
      <c r="L945" s="69">
        <f t="shared" si="634"/>
        <v>0</v>
      </c>
      <c r="M945" s="69">
        <f t="shared" si="634"/>
        <v>0</v>
      </c>
      <c r="N945" s="69">
        <f t="shared" si="634"/>
        <v>0</v>
      </c>
      <c r="O945" s="69">
        <f t="shared" si="634"/>
        <v>0</v>
      </c>
      <c r="P945" s="69">
        <f t="shared" si="634"/>
        <v>0</v>
      </c>
      <c r="Q945" s="69">
        <f t="shared" si="634"/>
        <v>0</v>
      </c>
      <c r="R945" s="69">
        <f t="shared" si="634"/>
        <v>0</v>
      </c>
      <c r="S945" s="69">
        <f t="shared" si="634"/>
        <v>0</v>
      </c>
      <c r="T945" s="69">
        <f t="shared" si="634"/>
        <v>0</v>
      </c>
      <c r="U945" s="69">
        <f t="shared" si="634"/>
        <v>0</v>
      </c>
      <c r="V945" s="69">
        <f t="shared" si="634"/>
        <v>0</v>
      </c>
      <c r="W945" s="69">
        <f t="shared" si="634"/>
        <v>0</v>
      </c>
      <c r="X945" s="69">
        <f t="shared" si="634"/>
        <v>0</v>
      </c>
      <c r="Y945" s="69">
        <f t="shared" si="634"/>
        <v>0</v>
      </c>
      <c r="Z945" s="69">
        <f t="shared" si="634"/>
        <v>0</v>
      </c>
      <c r="AA945" s="69">
        <f t="shared" si="634"/>
        <v>0</v>
      </c>
      <c r="AB945" s="69">
        <f t="shared" si="634"/>
        <v>0</v>
      </c>
      <c r="AC945" s="69">
        <f t="shared" si="634"/>
        <v>0</v>
      </c>
      <c r="AD945" s="69">
        <f t="shared" si="634"/>
        <v>0</v>
      </c>
      <c r="AE945" s="69">
        <f t="shared" si="634"/>
        <v>0</v>
      </c>
      <c r="AF945" s="69">
        <f t="shared" si="634"/>
        <v>0</v>
      </c>
      <c r="AG945" s="69">
        <f t="shared" si="634"/>
        <v>0</v>
      </c>
      <c r="AH945" s="69">
        <f t="shared" si="634"/>
        <v>0</v>
      </c>
      <c r="AI945" s="69">
        <f t="shared" si="634"/>
        <v>0</v>
      </c>
      <c r="AJ945" s="69">
        <f t="shared" si="634"/>
        <v>0</v>
      </c>
      <c r="AK945" s="69">
        <f t="shared" si="634"/>
        <v>0</v>
      </c>
      <c r="AL945" s="69">
        <f t="shared" si="634"/>
        <v>0</v>
      </c>
      <c r="AM945" s="69">
        <f t="shared" ref="AM945:BM945" si="638">+AM45+AM60+AM75+AM90+AM105+AM120+AM135+AM150+AM165+AM180+AM195+AM210+AM225+AM240+AM255+AM270+AM285+AM300+AM315+AM330+AM345+AM360+AM375+AM390+AM405+AM420+AM435+AM450+AM465+AM480+AM495+AM510+AM525+AM540+AM555+AM570+AM585+AM600+AM615+AM630+AM645+AM660+AM675+AM690+AM705+AM720+AM735+AM750+AM765+AM780+AM795+AM810+AM825+AM840+AM855+AM870+AM885+AM900+AM915+AM930</f>
        <v>0</v>
      </c>
      <c r="AN945" s="69">
        <f t="shared" si="638"/>
        <v>0</v>
      </c>
      <c r="AO945" s="69">
        <f t="shared" si="638"/>
        <v>0</v>
      </c>
      <c r="AP945" s="69">
        <f t="shared" si="638"/>
        <v>0</v>
      </c>
      <c r="AQ945" s="69">
        <f t="shared" si="638"/>
        <v>0</v>
      </c>
      <c r="AR945" s="69">
        <f t="shared" si="638"/>
        <v>0</v>
      </c>
      <c r="AS945" s="69">
        <f t="shared" si="638"/>
        <v>0</v>
      </c>
      <c r="AT945" s="69">
        <f t="shared" si="638"/>
        <v>0</v>
      </c>
      <c r="AU945" s="69">
        <f t="shared" si="638"/>
        <v>0</v>
      </c>
      <c r="AV945" s="69">
        <f t="shared" si="638"/>
        <v>0</v>
      </c>
      <c r="AW945" s="69">
        <f t="shared" si="638"/>
        <v>0</v>
      </c>
      <c r="AX945" s="69">
        <f t="shared" si="638"/>
        <v>0</v>
      </c>
      <c r="AY945" s="69">
        <f t="shared" si="638"/>
        <v>0</v>
      </c>
      <c r="AZ945" s="69">
        <f t="shared" si="638"/>
        <v>0</v>
      </c>
      <c r="BA945" s="69">
        <f t="shared" si="638"/>
        <v>0</v>
      </c>
      <c r="BB945" s="69">
        <f t="shared" si="638"/>
        <v>0</v>
      </c>
      <c r="BC945" s="69">
        <f t="shared" si="638"/>
        <v>0</v>
      </c>
      <c r="BD945" s="69">
        <f t="shared" si="638"/>
        <v>0</v>
      </c>
      <c r="BE945" s="69">
        <f t="shared" si="638"/>
        <v>0</v>
      </c>
      <c r="BF945" s="69">
        <f t="shared" si="638"/>
        <v>0</v>
      </c>
      <c r="BG945" s="69">
        <f t="shared" si="638"/>
        <v>0</v>
      </c>
      <c r="BH945" s="69">
        <f t="shared" si="638"/>
        <v>0</v>
      </c>
      <c r="BI945" s="69">
        <f t="shared" si="638"/>
        <v>0</v>
      </c>
      <c r="BJ945" s="69">
        <f t="shared" si="638"/>
        <v>0</v>
      </c>
      <c r="BK945" s="69">
        <f t="shared" si="638"/>
        <v>0</v>
      </c>
      <c r="BL945" s="69">
        <f t="shared" si="638"/>
        <v>0</v>
      </c>
      <c r="BM945" s="69">
        <f t="shared" si="638"/>
        <v>0</v>
      </c>
    </row>
    <row r="946" spans="2:66" s="62" customFormat="1" x14ac:dyDescent="0.25">
      <c r="B946" s="62" t="str">
        <f t="shared" si="635"/>
        <v>ALTRE IMM.NI IMMATERIALI</v>
      </c>
      <c r="C946" s="68">
        <f t="shared" si="635"/>
        <v>0.25</v>
      </c>
      <c r="F946" s="69">
        <f t="shared" si="636"/>
        <v>0</v>
      </c>
      <c r="G946" s="69">
        <f t="shared" si="636"/>
        <v>0</v>
      </c>
      <c r="H946" s="69">
        <f t="shared" si="636"/>
        <v>0</v>
      </c>
      <c r="I946" s="69">
        <f t="shared" si="636"/>
        <v>0</v>
      </c>
      <c r="J946" s="69">
        <f t="shared" si="636"/>
        <v>0</v>
      </c>
      <c r="K946" s="69">
        <f t="shared" si="636"/>
        <v>0</v>
      </c>
      <c r="L946" s="69">
        <f t="shared" si="636"/>
        <v>0</v>
      </c>
      <c r="M946" s="69">
        <f t="shared" si="636"/>
        <v>0</v>
      </c>
      <c r="N946" s="69">
        <f t="shared" si="636"/>
        <v>0</v>
      </c>
      <c r="O946" s="69">
        <f t="shared" si="636"/>
        <v>0</v>
      </c>
      <c r="P946" s="69">
        <f t="shared" si="636"/>
        <v>0</v>
      </c>
      <c r="Q946" s="69">
        <f t="shared" si="636"/>
        <v>0</v>
      </c>
      <c r="R946" s="69">
        <f t="shared" si="636"/>
        <v>0</v>
      </c>
      <c r="S946" s="69">
        <f t="shared" si="636"/>
        <v>0</v>
      </c>
      <c r="T946" s="69">
        <f t="shared" si="636"/>
        <v>0</v>
      </c>
      <c r="U946" s="69">
        <f t="shared" si="636"/>
        <v>0</v>
      </c>
      <c r="V946" s="69">
        <f t="shared" ref="V946:BM946" si="639">+V46+V61+V76+V91+V106+V121+V136+V151+V166+V181+V196+V211+V226+V241+V256+V271+V286+V301+V316+V331+V346+V361+V376+V391+V406+V421+V436+V451+V466+V481+V496+V511+V526+V541+V556+V571+V586+V601+V616+V631+V646+V661+V676+V691+V706+V721+V736+V751+V766+V781+V796+V811+V826+V841+V856+V871+V886+V901+V916+V931</f>
        <v>0</v>
      </c>
      <c r="W946" s="69">
        <f t="shared" si="639"/>
        <v>0</v>
      </c>
      <c r="X946" s="69">
        <f t="shared" si="639"/>
        <v>0</v>
      </c>
      <c r="Y946" s="69">
        <f t="shared" si="639"/>
        <v>0</v>
      </c>
      <c r="Z946" s="69">
        <f t="shared" si="639"/>
        <v>0</v>
      </c>
      <c r="AA946" s="69">
        <f t="shared" si="639"/>
        <v>0</v>
      </c>
      <c r="AB946" s="69">
        <f t="shared" si="639"/>
        <v>0</v>
      </c>
      <c r="AC946" s="69">
        <f t="shared" si="639"/>
        <v>0</v>
      </c>
      <c r="AD946" s="69">
        <f t="shared" si="639"/>
        <v>0</v>
      </c>
      <c r="AE946" s="69">
        <f t="shared" si="639"/>
        <v>0</v>
      </c>
      <c r="AF946" s="69">
        <f t="shared" si="639"/>
        <v>0</v>
      </c>
      <c r="AG946" s="69">
        <f t="shared" si="639"/>
        <v>0</v>
      </c>
      <c r="AH946" s="69">
        <f t="shared" si="639"/>
        <v>0</v>
      </c>
      <c r="AI946" s="69">
        <f t="shared" si="639"/>
        <v>0</v>
      </c>
      <c r="AJ946" s="69">
        <f t="shared" si="639"/>
        <v>0</v>
      </c>
      <c r="AK946" s="69">
        <f t="shared" si="639"/>
        <v>0</v>
      </c>
      <c r="AL946" s="69">
        <f t="shared" si="639"/>
        <v>0</v>
      </c>
      <c r="AM946" s="69">
        <f t="shared" si="639"/>
        <v>0</v>
      </c>
      <c r="AN946" s="69">
        <f t="shared" si="639"/>
        <v>0</v>
      </c>
      <c r="AO946" s="69">
        <f t="shared" si="639"/>
        <v>0</v>
      </c>
      <c r="AP946" s="69">
        <f t="shared" si="639"/>
        <v>0</v>
      </c>
      <c r="AQ946" s="69">
        <f t="shared" si="639"/>
        <v>0</v>
      </c>
      <c r="AR946" s="69">
        <f t="shared" si="639"/>
        <v>0</v>
      </c>
      <c r="AS946" s="69">
        <f t="shared" si="639"/>
        <v>0</v>
      </c>
      <c r="AT946" s="69">
        <f t="shared" si="639"/>
        <v>0</v>
      </c>
      <c r="AU946" s="69">
        <f t="shared" si="639"/>
        <v>0</v>
      </c>
      <c r="AV946" s="69">
        <f t="shared" si="639"/>
        <v>0</v>
      </c>
      <c r="AW946" s="69">
        <f t="shared" si="639"/>
        <v>0</v>
      </c>
      <c r="AX946" s="69">
        <f t="shared" si="639"/>
        <v>0</v>
      </c>
      <c r="AY946" s="69">
        <f t="shared" si="639"/>
        <v>0</v>
      </c>
      <c r="AZ946" s="69">
        <f t="shared" si="639"/>
        <v>0</v>
      </c>
      <c r="BA946" s="69">
        <f t="shared" si="639"/>
        <v>0</v>
      </c>
      <c r="BB946" s="69">
        <f t="shared" si="639"/>
        <v>0</v>
      </c>
      <c r="BC946" s="69">
        <f t="shared" si="639"/>
        <v>0</v>
      </c>
      <c r="BD946" s="69">
        <f t="shared" si="639"/>
        <v>0</v>
      </c>
      <c r="BE946" s="69">
        <f t="shared" si="639"/>
        <v>0</v>
      </c>
      <c r="BF946" s="69">
        <f t="shared" si="639"/>
        <v>0</v>
      </c>
      <c r="BG946" s="69">
        <f t="shared" si="639"/>
        <v>0</v>
      </c>
      <c r="BH946" s="69">
        <f t="shared" si="639"/>
        <v>0</v>
      </c>
      <c r="BI946" s="69">
        <f t="shared" si="639"/>
        <v>0</v>
      </c>
      <c r="BJ946" s="69">
        <f t="shared" si="639"/>
        <v>0</v>
      </c>
      <c r="BK946" s="69">
        <f t="shared" si="639"/>
        <v>0</v>
      </c>
      <c r="BL946" s="69">
        <f t="shared" si="639"/>
        <v>0</v>
      </c>
      <c r="BM946" s="69">
        <f t="shared" si="639"/>
        <v>0</v>
      </c>
    </row>
    <row r="947" spans="2:66" ht="30" x14ac:dyDescent="0.25">
      <c r="C947" s="57"/>
      <c r="F947" s="57" t="s">
        <v>161</v>
      </c>
      <c r="G947" s="57" t="s">
        <v>161</v>
      </c>
      <c r="H947" s="57" t="s">
        <v>161</v>
      </c>
      <c r="I947" s="57" t="s">
        <v>161</v>
      </c>
      <c r="J947" s="57" t="s">
        <v>161</v>
      </c>
      <c r="K947" s="57" t="s">
        <v>161</v>
      </c>
      <c r="L947" s="57" t="s">
        <v>161</v>
      </c>
      <c r="M947" s="57" t="s">
        <v>161</v>
      </c>
      <c r="N947" s="57" t="s">
        <v>161</v>
      </c>
      <c r="O947" s="57" t="s">
        <v>161</v>
      </c>
      <c r="P947" s="57" t="s">
        <v>161</v>
      </c>
      <c r="Q947" s="57" t="s">
        <v>161</v>
      </c>
      <c r="R947" s="57" t="s">
        <v>161</v>
      </c>
      <c r="S947" s="57" t="s">
        <v>161</v>
      </c>
      <c r="T947" s="57" t="s">
        <v>161</v>
      </c>
      <c r="U947" s="57" t="s">
        <v>161</v>
      </c>
      <c r="V947" s="57" t="s">
        <v>161</v>
      </c>
      <c r="W947" s="57" t="s">
        <v>161</v>
      </c>
      <c r="X947" s="57" t="s">
        <v>161</v>
      </c>
      <c r="Y947" s="57" t="s">
        <v>161</v>
      </c>
      <c r="Z947" s="57" t="s">
        <v>161</v>
      </c>
      <c r="AA947" s="57" t="s">
        <v>161</v>
      </c>
      <c r="AB947" s="57" t="s">
        <v>161</v>
      </c>
      <c r="AC947" s="57" t="s">
        <v>161</v>
      </c>
      <c r="AD947" s="57" t="s">
        <v>161</v>
      </c>
      <c r="AE947" s="57" t="s">
        <v>161</v>
      </c>
      <c r="AF947" s="57" t="s">
        <v>161</v>
      </c>
      <c r="AG947" s="57" t="s">
        <v>161</v>
      </c>
      <c r="AH947" s="57" t="s">
        <v>161</v>
      </c>
      <c r="AI947" s="57" t="s">
        <v>161</v>
      </c>
      <c r="AJ947" s="57" t="s">
        <v>161</v>
      </c>
      <c r="AK947" s="57" t="s">
        <v>161</v>
      </c>
      <c r="AL947" s="57" t="s">
        <v>161</v>
      </c>
      <c r="AM947" s="57" t="s">
        <v>161</v>
      </c>
      <c r="AN947" s="57" t="s">
        <v>161</v>
      </c>
      <c r="AO947" s="57" t="s">
        <v>161</v>
      </c>
      <c r="AP947" s="57" t="s">
        <v>161</v>
      </c>
      <c r="AQ947" s="57" t="s">
        <v>161</v>
      </c>
      <c r="AR947" s="57" t="s">
        <v>161</v>
      </c>
      <c r="AS947" s="57" t="s">
        <v>161</v>
      </c>
      <c r="AT947" s="57" t="s">
        <v>161</v>
      </c>
      <c r="AU947" s="57" t="s">
        <v>161</v>
      </c>
      <c r="AV947" s="57" t="s">
        <v>161</v>
      </c>
      <c r="AW947" s="57" t="s">
        <v>161</v>
      </c>
      <c r="AX947" s="57" t="s">
        <v>161</v>
      </c>
      <c r="AY947" s="57" t="s">
        <v>161</v>
      </c>
      <c r="AZ947" s="57" t="s">
        <v>161</v>
      </c>
      <c r="BA947" s="57" t="s">
        <v>161</v>
      </c>
      <c r="BB947" s="57" t="s">
        <v>161</v>
      </c>
      <c r="BC947" s="57" t="s">
        <v>161</v>
      </c>
      <c r="BD947" s="57" t="s">
        <v>161</v>
      </c>
      <c r="BE947" s="57" t="s">
        <v>161</v>
      </c>
      <c r="BF947" s="57" t="s">
        <v>161</v>
      </c>
      <c r="BG947" s="57" t="s">
        <v>161</v>
      </c>
      <c r="BH947" s="57" t="s">
        <v>161</v>
      </c>
      <c r="BI947" s="57" t="s">
        <v>161</v>
      </c>
      <c r="BJ947" s="57" t="s">
        <v>161</v>
      </c>
      <c r="BK947" s="57" t="s">
        <v>161</v>
      </c>
      <c r="BL947" s="57" t="s">
        <v>161</v>
      </c>
      <c r="BM947" s="57" t="s">
        <v>161</v>
      </c>
    </row>
    <row r="948" spans="2:66" s="64" customFormat="1" x14ac:dyDescent="0.25">
      <c r="B948" s="64" t="str">
        <f>+B941</f>
        <v>FABBRICATI</v>
      </c>
      <c r="C948" s="70"/>
      <c r="F948" s="65">
        <f>+F941</f>
        <v>0</v>
      </c>
      <c r="G948" s="65">
        <f>+F948+G941</f>
        <v>0</v>
      </c>
      <c r="H948" s="65">
        <f t="shared" ref="H948:BM952" si="640">+G948+H941</f>
        <v>0</v>
      </c>
      <c r="I948" s="65">
        <f t="shared" si="640"/>
        <v>0</v>
      </c>
      <c r="J948" s="65">
        <f t="shared" si="640"/>
        <v>0</v>
      </c>
      <c r="K948" s="65">
        <f t="shared" si="640"/>
        <v>0</v>
      </c>
      <c r="L948" s="65">
        <f t="shared" si="640"/>
        <v>0</v>
      </c>
      <c r="M948" s="65">
        <f t="shared" si="640"/>
        <v>0</v>
      </c>
      <c r="N948" s="65">
        <f t="shared" si="640"/>
        <v>0</v>
      </c>
      <c r="O948" s="65">
        <f t="shared" si="640"/>
        <v>0</v>
      </c>
      <c r="P948" s="65">
        <f t="shared" si="640"/>
        <v>0</v>
      </c>
      <c r="Q948" s="65">
        <f t="shared" si="640"/>
        <v>0</v>
      </c>
      <c r="R948" s="65">
        <f t="shared" si="640"/>
        <v>0</v>
      </c>
      <c r="S948" s="65">
        <f t="shared" si="640"/>
        <v>0</v>
      </c>
      <c r="T948" s="65">
        <f t="shared" si="640"/>
        <v>0</v>
      </c>
      <c r="U948" s="65">
        <f t="shared" si="640"/>
        <v>0</v>
      </c>
      <c r="V948" s="65">
        <f t="shared" si="640"/>
        <v>0</v>
      </c>
      <c r="W948" s="65">
        <f t="shared" si="640"/>
        <v>0</v>
      </c>
      <c r="X948" s="65">
        <f t="shared" si="640"/>
        <v>0</v>
      </c>
      <c r="Y948" s="65">
        <f t="shared" si="640"/>
        <v>0</v>
      </c>
      <c r="Z948" s="65">
        <f t="shared" si="640"/>
        <v>0</v>
      </c>
      <c r="AA948" s="65">
        <f t="shared" si="640"/>
        <v>0</v>
      </c>
      <c r="AB948" s="65">
        <f t="shared" si="640"/>
        <v>0</v>
      </c>
      <c r="AC948" s="65">
        <f t="shared" si="640"/>
        <v>0</v>
      </c>
      <c r="AD948" s="65">
        <f t="shared" si="640"/>
        <v>0</v>
      </c>
      <c r="AE948" s="65">
        <f t="shared" si="640"/>
        <v>0</v>
      </c>
      <c r="AF948" s="65">
        <f t="shared" si="640"/>
        <v>0</v>
      </c>
      <c r="AG948" s="65">
        <f t="shared" si="640"/>
        <v>0</v>
      </c>
      <c r="AH948" s="65">
        <f t="shared" si="640"/>
        <v>0</v>
      </c>
      <c r="AI948" s="65">
        <f t="shared" si="640"/>
        <v>0</v>
      </c>
      <c r="AJ948" s="65">
        <f t="shared" si="640"/>
        <v>0</v>
      </c>
      <c r="AK948" s="65">
        <f t="shared" si="640"/>
        <v>0</v>
      </c>
      <c r="AL948" s="65">
        <f t="shared" si="640"/>
        <v>0</v>
      </c>
      <c r="AM948" s="65">
        <f t="shared" si="640"/>
        <v>0</v>
      </c>
      <c r="AN948" s="65">
        <f t="shared" si="640"/>
        <v>0</v>
      </c>
      <c r="AO948" s="65">
        <f t="shared" si="640"/>
        <v>0</v>
      </c>
      <c r="AP948" s="65">
        <f t="shared" si="640"/>
        <v>0</v>
      </c>
      <c r="AQ948" s="65">
        <f t="shared" si="640"/>
        <v>0</v>
      </c>
      <c r="AR948" s="65">
        <f t="shared" si="640"/>
        <v>0</v>
      </c>
      <c r="AS948" s="65">
        <f t="shared" si="640"/>
        <v>0</v>
      </c>
      <c r="AT948" s="65">
        <f t="shared" si="640"/>
        <v>0</v>
      </c>
      <c r="AU948" s="65">
        <f t="shared" si="640"/>
        <v>0</v>
      </c>
      <c r="AV948" s="65">
        <f t="shared" si="640"/>
        <v>0</v>
      </c>
      <c r="AW948" s="65">
        <f t="shared" si="640"/>
        <v>0</v>
      </c>
      <c r="AX948" s="65">
        <f t="shared" si="640"/>
        <v>0</v>
      </c>
      <c r="AY948" s="65">
        <f t="shared" si="640"/>
        <v>0</v>
      </c>
      <c r="AZ948" s="65">
        <f t="shared" si="640"/>
        <v>0</v>
      </c>
      <c r="BA948" s="65">
        <f t="shared" si="640"/>
        <v>0</v>
      </c>
      <c r="BB948" s="65">
        <f t="shared" si="640"/>
        <v>0</v>
      </c>
      <c r="BC948" s="65">
        <f t="shared" si="640"/>
        <v>0</v>
      </c>
      <c r="BD948" s="65">
        <f t="shared" si="640"/>
        <v>0</v>
      </c>
      <c r="BE948" s="65">
        <f t="shared" si="640"/>
        <v>0</v>
      </c>
      <c r="BF948" s="65">
        <f t="shared" si="640"/>
        <v>0</v>
      </c>
      <c r="BG948" s="65">
        <f t="shared" si="640"/>
        <v>0</v>
      </c>
      <c r="BH948" s="65">
        <f t="shared" si="640"/>
        <v>0</v>
      </c>
      <c r="BI948" s="65">
        <f t="shared" si="640"/>
        <v>0</v>
      </c>
      <c r="BJ948" s="65">
        <f t="shared" si="640"/>
        <v>0</v>
      </c>
      <c r="BK948" s="65">
        <f t="shared" si="640"/>
        <v>0</v>
      </c>
      <c r="BL948" s="65">
        <f t="shared" si="640"/>
        <v>0</v>
      </c>
      <c r="BM948" s="65">
        <f t="shared" si="640"/>
        <v>0</v>
      </c>
      <c r="BN948" s="65"/>
    </row>
    <row r="949" spans="2:66" s="64" customFormat="1" x14ac:dyDescent="0.25">
      <c r="B949" s="64" t="str">
        <f t="shared" ref="B949:B952" si="641">+B942</f>
        <v>IMPIANTI E MACCHINARI</v>
      </c>
      <c r="C949" s="70"/>
      <c r="F949" s="65">
        <f t="shared" ref="F949:F953" si="642">+F942</f>
        <v>0</v>
      </c>
      <c r="G949" s="65">
        <f t="shared" ref="G949:V953" si="643">+F949+G942</f>
        <v>0</v>
      </c>
      <c r="H949" s="65">
        <f t="shared" si="643"/>
        <v>0</v>
      </c>
      <c r="I949" s="65">
        <f t="shared" si="643"/>
        <v>0</v>
      </c>
      <c r="J949" s="65">
        <f t="shared" si="643"/>
        <v>0</v>
      </c>
      <c r="K949" s="65">
        <f t="shared" si="643"/>
        <v>0</v>
      </c>
      <c r="L949" s="65">
        <f t="shared" si="643"/>
        <v>0</v>
      </c>
      <c r="M949" s="65">
        <f t="shared" si="643"/>
        <v>0</v>
      </c>
      <c r="N949" s="65">
        <f t="shared" si="643"/>
        <v>0</v>
      </c>
      <c r="O949" s="65">
        <f t="shared" si="643"/>
        <v>0</v>
      </c>
      <c r="P949" s="65">
        <f t="shared" si="643"/>
        <v>0</v>
      </c>
      <c r="Q949" s="65">
        <f t="shared" si="643"/>
        <v>0</v>
      </c>
      <c r="R949" s="65">
        <f t="shared" si="643"/>
        <v>0</v>
      </c>
      <c r="S949" s="65">
        <f t="shared" si="643"/>
        <v>0</v>
      </c>
      <c r="T949" s="65">
        <f t="shared" si="643"/>
        <v>0</v>
      </c>
      <c r="U949" s="65">
        <f t="shared" si="643"/>
        <v>0</v>
      </c>
      <c r="V949" s="65">
        <f t="shared" si="643"/>
        <v>0</v>
      </c>
      <c r="W949" s="65">
        <f t="shared" si="640"/>
        <v>0</v>
      </c>
      <c r="X949" s="65">
        <f t="shared" si="640"/>
        <v>0</v>
      </c>
      <c r="Y949" s="65">
        <f t="shared" si="640"/>
        <v>0</v>
      </c>
      <c r="Z949" s="65">
        <f t="shared" si="640"/>
        <v>0</v>
      </c>
      <c r="AA949" s="65">
        <f t="shared" si="640"/>
        <v>0</v>
      </c>
      <c r="AB949" s="65">
        <f t="shared" si="640"/>
        <v>0</v>
      </c>
      <c r="AC949" s="65">
        <f t="shared" si="640"/>
        <v>0</v>
      </c>
      <c r="AD949" s="65">
        <f t="shared" si="640"/>
        <v>0</v>
      </c>
      <c r="AE949" s="65">
        <f t="shared" si="640"/>
        <v>0</v>
      </c>
      <c r="AF949" s="65">
        <f t="shared" si="640"/>
        <v>0</v>
      </c>
      <c r="AG949" s="65">
        <f t="shared" si="640"/>
        <v>0</v>
      </c>
      <c r="AH949" s="65">
        <f t="shared" si="640"/>
        <v>0</v>
      </c>
      <c r="AI949" s="65">
        <f t="shared" si="640"/>
        <v>0</v>
      </c>
      <c r="AJ949" s="65">
        <f t="shared" si="640"/>
        <v>0</v>
      </c>
      <c r="AK949" s="65">
        <f t="shared" si="640"/>
        <v>0</v>
      </c>
      <c r="AL949" s="65">
        <f t="shared" si="640"/>
        <v>0</v>
      </c>
      <c r="AM949" s="65">
        <f t="shared" si="640"/>
        <v>0</v>
      </c>
      <c r="AN949" s="65">
        <f t="shared" si="640"/>
        <v>0</v>
      </c>
      <c r="AO949" s="65">
        <f t="shared" si="640"/>
        <v>0</v>
      </c>
      <c r="AP949" s="65">
        <f t="shared" si="640"/>
        <v>0</v>
      </c>
      <c r="AQ949" s="65">
        <f t="shared" si="640"/>
        <v>0</v>
      </c>
      <c r="AR949" s="65">
        <f t="shared" si="640"/>
        <v>0</v>
      </c>
      <c r="AS949" s="65">
        <f t="shared" si="640"/>
        <v>0</v>
      </c>
      <c r="AT949" s="65">
        <f t="shared" si="640"/>
        <v>0</v>
      </c>
      <c r="AU949" s="65">
        <f t="shared" si="640"/>
        <v>0</v>
      </c>
      <c r="AV949" s="65">
        <f t="shared" si="640"/>
        <v>0</v>
      </c>
      <c r="AW949" s="65">
        <f t="shared" si="640"/>
        <v>0</v>
      </c>
      <c r="AX949" s="65">
        <f t="shared" si="640"/>
        <v>0</v>
      </c>
      <c r="AY949" s="65">
        <f t="shared" si="640"/>
        <v>0</v>
      </c>
      <c r="AZ949" s="65">
        <f t="shared" si="640"/>
        <v>0</v>
      </c>
      <c r="BA949" s="65">
        <f t="shared" si="640"/>
        <v>0</v>
      </c>
      <c r="BB949" s="65">
        <f t="shared" si="640"/>
        <v>0</v>
      </c>
      <c r="BC949" s="65">
        <f t="shared" si="640"/>
        <v>0</v>
      </c>
      <c r="BD949" s="65">
        <f t="shared" si="640"/>
        <v>0</v>
      </c>
      <c r="BE949" s="65">
        <f t="shared" si="640"/>
        <v>0</v>
      </c>
      <c r="BF949" s="65">
        <f t="shared" si="640"/>
        <v>0</v>
      </c>
      <c r="BG949" s="65">
        <f t="shared" si="640"/>
        <v>0</v>
      </c>
      <c r="BH949" s="65">
        <f t="shared" si="640"/>
        <v>0</v>
      </c>
      <c r="BI949" s="65">
        <f t="shared" si="640"/>
        <v>0</v>
      </c>
      <c r="BJ949" s="65">
        <f t="shared" si="640"/>
        <v>0</v>
      </c>
      <c r="BK949" s="65">
        <f t="shared" si="640"/>
        <v>0</v>
      </c>
      <c r="BL949" s="65">
        <f t="shared" si="640"/>
        <v>0</v>
      </c>
      <c r="BM949" s="65">
        <f t="shared" si="640"/>
        <v>0</v>
      </c>
      <c r="BN949" s="65"/>
    </row>
    <row r="950" spans="2:66" s="64" customFormat="1" x14ac:dyDescent="0.25">
      <c r="B950" s="64" t="str">
        <f t="shared" si="641"/>
        <v>ATTREZZATURE IND.LI E COMM.LI</v>
      </c>
      <c r="C950" s="70"/>
      <c r="F950" s="65">
        <f t="shared" si="642"/>
        <v>0</v>
      </c>
      <c r="G950" s="65">
        <f t="shared" si="643"/>
        <v>0</v>
      </c>
      <c r="H950" s="65">
        <f t="shared" si="640"/>
        <v>0</v>
      </c>
      <c r="I950" s="65">
        <f t="shared" si="640"/>
        <v>0</v>
      </c>
      <c r="J950" s="65">
        <f t="shared" si="640"/>
        <v>0</v>
      </c>
      <c r="K950" s="65">
        <f t="shared" si="640"/>
        <v>0</v>
      </c>
      <c r="L950" s="65">
        <f t="shared" si="640"/>
        <v>0</v>
      </c>
      <c r="M950" s="65">
        <f t="shared" si="640"/>
        <v>0</v>
      </c>
      <c r="N950" s="65">
        <f t="shared" si="640"/>
        <v>0</v>
      </c>
      <c r="O950" s="65">
        <f t="shared" si="640"/>
        <v>0</v>
      </c>
      <c r="P950" s="65">
        <f t="shared" si="640"/>
        <v>0</v>
      </c>
      <c r="Q950" s="65">
        <f t="shared" si="640"/>
        <v>0</v>
      </c>
      <c r="R950" s="65">
        <f t="shared" si="640"/>
        <v>0</v>
      </c>
      <c r="S950" s="65">
        <f t="shared" si="640"/>
        <v>0</v>
      </c>
      <c r="T950" s="65">
        <f t="shared" si="640"/>
        <v>0</v>
      </c>
      <c r="U950" s="65">
        <f t="shared" si="640"/>
        <v>0</v>
      </c>
      <c r="V950" s="65">
        <f t="shared" si="640"/>
        <v>0</v>
      </c>
      <c r="W950" s="65">
        <f t="shared" si="640"/>
        <v>0</v>
      </c>
      <c r="X950" s="65">
        <f t="shared" si="640"/>
        <v>0</v>
      </c>
      <c r="Y950" s="65">
        <f t="shared" si="640"/>
        <v>0</v>
      </c>
      <c r="Z950" s="65">
        <f t="shared" si="640"/>
        <v>0</v>
      </c>
      <c r="AA950" s="65">
        <f t="shared" si="640"/>
        <v>0</v>
      </c>
      <c r="AB950" s="65">
        <f t="shared" si="640"/>
        <v>0</v>
      </c>
      <c r="AC950" s="65">
        <f t="shared" si="640"/>
        <v>0</v>
      </c>
      <c r="AD950" s="65">
        <f t="shared" si="640"/>
        <v>0</v>
      </c>
      <c r="AE950" s="65">
        <f t="shared" si="640"/>
        <v>0</v>
      </c>
      <c r="AF950" s="65">
        <f t="shared" si="640"/>
        <v>0</v>
      </c>
      <c r="AG950" s="65">
        <f t="shared" si="640"/>
        <v>0</v>
      </c>
      <c r="AH950" s="65">
        <f t="shared" si="640"/>
        <v>0</v>
      </c>
      <c r="AI950" s="65">
        <f t="shared" si="640"/>
        <v>0</v>
      </c>
      <c r="AJ950" s="65">
        <f t="shared" si="640"/>
        <v>0</v>
      </c>
      <c r="AK950" s="65">
        <f t="shared" si="640"/>
        <v>0</v>
      </c>
      <c r="AL950" s="65">
        <f t="shared" si="640"/>
        <v>0</v>
      </c>
      <c r="AM950" s="65">
        <f t="shared" si="640"/>
        <v>0</v>
      </c>
      <c r="AN950" s="65">
        <f t="shared" si="640"/>
        <v>0</v>
      </c>
      <c r="AO950" s="65">
        <f t="shared" si="640"/>
        <v>0</v>
      </c>
      <c r="AP950" s="65">
        <f t="shared" si="640"/>
        <v>0</v>
      </c>
      <c r="AQ950" s="65">
        <f t="shared" si="640"/>
        <v>0</v>
      </c>
      <c r="AR950" s="65">
        <f t="shared" si="640"/>
        <v>0</v>
      </c>
      <c r="AS950" s="65">
        <f t="shared" si="640"/>
        <v>0</v>
      </c>
      <c r="AT950" s="65">
        <f t="shared" si="640"/>
        <v>0</v>
      </c>
      <c r="AU950" s="65">
        <f t="shared" si="640"/>
        <v>0</v>
      </c>
      <c r="AV950" s="65">
        <f t="shared" si="640"/>
        <v>0</v>
      </c>
      <c r="AW950" s="65">
        <f t="shared" si="640"/>
        <v>0</v>
      </c>
      <c r="AX950" s="65">
        <f t="shared" si="640"/>
        <v>0</v>
      </c>
      <c r="AY950" s="65">
        <f t="shared" si="640"/>
        <v>0</v>
      </c>
      <c r="AZ950" s="65">
        <f t="shared" si="640"/>
        <v>0</v>
      </c>
      <c r="BA950" s="65">
        <f t="shared" si="640"/>
        <v>0</v>
      </c>
      <c r="BB950" s="65">
        <f t="shared" si="640"/>
        <v>0</v>
      </c>
      <c r="BC950" s="65">
        <f t="shared" si="640"/>
        <v>0</v>
      </c>
      <c r="BD950" s="65">
        <f t="shared" si="640"/>
        <v>0</v>
      </c>
      <c r="BE950" s="65">
        <f t="shared" si="640"/>
        <v>0</v>
      </c>
      <c r="BF950" s="65">
        <f t="shared" si="640"/>
        <v>0</v>
      </c>
      <c r="BG950" s="65">
        <f t="shared" si="640"/>
        <v>0</v>
      </c>
      <c r="BH950" s="65">
        <f t="shared" si="640"/>
        <v>0</v>
      </c>
      <c r="BI950" s="65">
        <f t="shared" si="640"/>
        <v>0</v>
      </c>
      <c r="BJ950" s="65">
        <f t="shared" si="640"/>
        <v>0</v>
      </c>
      <c r="BK950" s="65">
        <f t="shared" si="640"/>
        <v>0</v>
      </c>
      <c r="BL950" s="65">
        <f t="shared" si="640"/>
        <v>0</v>
      </c>
      <c r="BM950" s="65">
        <f t="shared" si="640"/>
        <v>0</v>
      </c>
      <c r="BN950" s="65"/>
    </row>
    <row r="951" spans="2:66" s="64" customFormat="1" x14ac:dyDescent="0.25">
      <c r="B951" s="64" t="str">
        <f t="shared" si="641"/>
        <v>COSTI D'IMPIANTO E AMPLIAMENTO</v>
      </c>
      <c r="C951" s="70"/>
      <c r="F951" s="65">
        <f t="shared" si="642"/>
        <v>0</v>
      </c>
      <c r="G951" s="65">
        <f t="shared" si="643"/>
        <v>0</v>
      </c>
      <c r="H951" s="65">
        <f t="shared" si="640"/>
        <v>0</v>
      </c>
      <c r="I951" s="65">
        <f t="shared" si="640"/>
        <v>0</v>
      </c>
      <c r="J951" s="65">
        <f t="shared" si="640"/>
        <v>0</v>
      </c>
      <c r="K951" s="65">
        <f t="shared" si="640"/>
        <v>0</v>
      </c>
      <c r="L951" s="65">
        <f t="shared" si="640"/>
        <v>0</v>
      </c>
      <c r="M951" s="65">
        <f t="shared" si="640"/>
        <v>0</v>
      </c>
      <c r="N951" s="65">
        <f t="shared" si="640"/>
        <v>0</v>
      </c>
      <c r="O951" s="65">
        <f t="shared" si="640"/>
        <v>0</v>
      </c>
      <c r="P951" s="65">
        <f t="shared" si="640"/>
        <v>0</v>
      </c>
      <c r="Q951" s="65">
        <f t="shared" si="640"/>
        <v>0</v>
      </c>
      <c r="R951" s="65">
        <f t="shared" si="640"/>
        <v>0</v>
      </c>
      <c r="S951" s="65">
        <f t="shared" si="640"/>
        <v>0</v>
      </c>
      <c r="T951" s="65">
        <f t="shared" si="640"/>
        <v>0</v>
      </c>
      <c r="U951" s="65">
        <f t="shared" si="640"/>
        <v>0</v>
      </c>
      <c r="V951" s="65">
        <f t="shared" si="640"/>
        <v>0</v>
      </c>
      <c r="W951" s="65">
        <f t="shared" si="640"/>
        <v>0</v>
      </c>
      <c r="X951" s="65">
        <f t="shared" si="640"/>
        <v>0</v>
      </c>
      <c r="Y951" s="65">
        <f t="shared" si="640"/>
        <v>0</v>
      </c>
      <c r="Z951" s="65">
        <f t="shared" si="640"/>
        <v>0</v>
      </c>
      <c r="AA951" s="65">
        <f t="shared" si="640"/>
        <v>0</v>
      </c>
      <c r="AB951" s="65">
        <f t="shared" si="640"/>
        <v>0</v>
      </c>
      <c r="AC951" s="65">
        <f t="shared" si="640"/>
        <v>0</v>
      </c>
      <c r="AD951" s="65">
        <f t="shared" si="640"/>
        <v>0</v>
      </c>
      <c r="AE951" s="65">
        <f t="shared" si="640"/>
        <v>0</v>
      </c>
      <c r="AF951" s="65">
        <f t="shared" si="640"/>
        <v>0</v>
      </c>
      <c r="AG951" s="65">
        <f t="shared" si="640"/>
        <v>0</v>
      </c>
      <c r="AH951" s="65">
        <f t="shared" si="640"/>
        <v>0</v>
      </c>
      <c r="AI951" s="65">
        <f t="shared" si="640"/>
        <v>0</v>
      </c>
      <c r="AJ951" s="65">
        <f t="shared" si="640"/>
        <v>0</v>
      </c>
      <c r="AK951" s="65">
        <f t="shared" si="640"/>
        <v>0</v>
      </c>
      <c r="AL951" s="65">
        <f t="shared" si="640"/>
        <v>0</v>
      </c>
      <c r="AM951" s="65">
        <f t="shared" si="640"/>
        <v>0</v>
      </c>
      <c r="AN951" s="65">
        <f t="shared" si="640"/>
        <v>0</v>
      </c>
      <c r="AO951" s="65">
        <f t="shared" si="640"/>
        <v>0</v>
      </c>
      <c r="AP951" s="65">
        <f t="shared" si="640"/>
        <v>0</v>
      </c>
      <c r="AQ951" s="65">
        <f t="shared" si="640"/>
        <v>0</v>
      </c>
      <c r="AR951" s="65">
        <f t="shared" si="640"/>
        <v>0</v>
      </c>
      <c r="AS951" s="65">
        <f t="shared" si="640"/>
        <v>0</v>
      </c>
      <c r="AT951" s="65">
        <f t="shared" si="640"/>
        <v>0</v>
      </c>
      <c r="AU951" s="65">
        <f t="shared" si="640"/>
        <v>0</v>
      </c>
      <c r="AV951" s="65">
        <f t="shared" si="640"/>
        <v>0</v>
      </c>
      <c r="AW951" s="65">
        <f t="shared" si="640"/>
        <v>0</v>
      </c>
      <c r="AX951" s="65">
        <f t="shared" si="640"/>
        <v>0</v>
      </c>
      <c r="AY951" s="65">
        <f t="shared" si="640"/>
        <v>0</v>
      </c>
      <c r="AZ951" s="65">
        <f t="shared" si="640"/>
        <v>0</v>
      </c>
      <c r="BA951" s="65">
        <f t="shared" si="640"/>
        <v>0</v>
      </c>
      <c r="BB951" s="65">
        <f t="shared" si="640"/>
        <v>0</v>
      </c>
      <c r="BC951" s="65">
        <f t="shared" si="640"/>
        <v>0</v>
      </c>
      <c r="BD951" s="65">
        <f t="shared" si="640"/>
        <v>0</v>
      </c>
      <c r="BE951" s="65">
        <f t="shared" si="640"/>
        <v>0</v>
      </c>
      <c r="BF951" s="65">
        <f t="shared" si="640"/>
        <v>0</v>
      </c>
      <c r="BG951" s="65">
        <f t="shared" si="640"/>
        <v>0</v>
      </c>
      <c r="BH951" s="65">
        <f t="shared" si="640"/>
        <v>0</v>
      </c>
      <c r="BI951" s="65">
        <f t="shared" si="640"/>
        <v>0</v>
      </c>
      <c r="BJ951" s="65">
        <f t="shared" si="640"/>
        <v>0</v>
      </c>
      <c r="BK951" s="65">
        <f t="shared" si="640"/>
        <v>0</v>
      </c>
      <c r="BL951" s="65">
        <f t="shared" si="640"/>
        <v>0</v>
      </c>
      <c r="BM951" s="65">
        <f t="shared" si="640"/>
        <v>0</v>
      </c>
      <c r="BN951" s="65"/>
    </row>
    <row r="952" spans="2:66" s="64" customFormat="1" x14ac:dyDescent="0.25">
      <c r="B952" s="64" t="str">
        <f t="shared" si="641"/>
        <v>FEE D'INGRESSO</v>
      </c>
      <c r="C952" s="70"/>
      <c r="F952" s="65">
        <f t="shared" si="642"/>
        <v>0</v>
      </c>
      <c r="G952" s="65">
        <f t="shared" si="643"/>
        <v>0</v>
      </c>
      <c r="H952" s="65">
        <f t="shared" si="640"/>
        <v>0</v>
      </c>
      <c r="I952" s="65">
        <f t="shared" si="640"/>
        <v>0</v>
      </c>
      <c r="J952" s="65">
        <f t="shared" si="640"/>
        <v>0</v>
      </c>
      <c r="K952" s="65">
        <f t="shared" si="640"/>
        <v>0</v>
      </c>
      <c r="L952" s="65">
        <f t="shared" si="640"/>
        <v>0</v>
      </c>
      <c r="M952" s="65">
        <f t="shared" si="640"/>
        <v>0</v>
      </c>
      <c r="N952" s="65">
        <f t="shared" si="640"/>
        <v>0</v>
      </c>
      <c r="O952" s="65">
        <f t="shared" si="640"/>
        <v>0</v>
      </c>
      <c r="P952" s="65">
        <f t="shared" si="640"/>
        <v>0</v>
      </c>
      <c r="Q952" s="65">
        <f t="shared" si="640"/>
        <v>0</v>
      </c>
      <c r="R952" s="65">
        <f t="shared" si="640"/>
        <v>0</v>
      </c>
      <c r="S952" s="65">
        <f t="shared" si="640"/>
        <v>0</v>
      </c>
      <c r="T952" s="65">
        <f t="shared" si="640"/>
        <v>0</v>
      </c>
      <c r="U952" s="65">
        <f t="shared" si="640"/>
        <v>0</v>
      </c>
      <c r="V952" s="65">
        <f t="shared" si="640"/>
        <v>0</v>
      </c>
      <c r="W952" s="65">
        <f t="shared" si="640"/>
        <v>0</v>
      </c>
      <c r="X952" s="65">
        <f t="shared" si="640"/>
        <v>0</v>
      </c>
      <c r="Y952" s="65">
        <f t="shared" si="640"/>
        <v>0</v>
      </c>
      <c r="Z952" s="65">
        <f t="shared" si="640"/>
        <v>0</v>
      </c>
      <c r="AA952" s="65">
        <f t="shared" si="640"/>
        <v>0</v>
      </c>
      <c r="AB952" s="65">
        <f t="shared" si="640"/>
        <v>0</v>
      </c>
      <c r="AC952" s="65">
        <f t="shared" si="640"/>
        <v>0</v>
      </c>
      <c r="AD952" s="65">
        <f t="shared" si="640"/>
        <v>0</v>
      </c>
      <c r="AE952" s="65">
        <f t="shared" si="640"/>
        <v>0</v>
      </c>
      <c r="AF952" s="65">
        <f t="shared" si="640"/>
        <v>0</v>
      </c>
      <c r="AG952" s="65">
        <f t="shared" si="640"/>
        <v>0</v>
      </c>
      <c r="AH952" s="65">
        <f t="shared" si="640"/>
        <v>0</v>
      </c>
      <c r="AI952" s="65">
        <f t="shared" si="640"/>
        <v>0</v>
      </c>
      <c r="AJ952" s="65">
        <f t="shared" si="640"/>
        <v>0</v>
      </c>
      <c r="AK952" s="65">
        <f t="shared" si="640"/>
        <v>0</v>
      </c>
      <c r="AL952" s="65">
        <f t="shared" si="640"/>
        <v>0</v>
      </c>
      <c r="AM952" s="65">
        <f t="shared" si="640"/>
        <v>0</v>
      </c>
      <c r="AN952" s="65">
        <f t="shared" si="640"/>
        <v>0</v>
      </c>
      <c r="AO952" s="65">
        <f t="shared" si="640"/>
        <v>0</v>
      </c>
      <c r="AP952" s="65">
        <f t="shared" si="640"/>
        <v>0</v>
      </c>
      <c r="AQ952" s="65">
        <f t="shared" si="640"/>
        <v>0</v>
      </c>
      <c r="AR952" s="65">
        <f t="shared" si="640"/>
        <v>0</v>
      </c>
      <c r="AS952" s="65">
        <f t="shared" si="640"/>
        <v>0</v>
      </c>
      <c r="AT952" s="65">
        <f t="shared" ref="H952:BM953" si="644">+AS952+AT945</f>
        <v>0</v>
      </c>
      <c r="AU952" s="65">
        <f t="shared" si="644"/>
        <v>0</v>
      </c>
      <c r="AV952" s="65">
        <f t="shared" si="644"/>
        <v>0</v>
      </c>
      <c r="AW952" s="65">
        <f t="shared" si="644"/>
        <v>0</v>
      </c>
      <c r="AX952" s="65">
        <f t="shared" si="644"/>
        <v>0</v>
      </c>
      <c r="AY952" s="65">
        <f t="shared" si="644"/>
        <v>0</v>
      </c>
      <c r="AZ952" s="65">
        <f t="shared" si="644"/>
        <v>0</v>
      </c>
      <c r="BA952" s="65">
        <f t="shared" si="644"/>
        <v>0</v>
      </c>
      <c r="BB952" s="65">
        <f t="shared" si="644"/>
        <v>0</v>
      </c>
      <c r="BC952" s="65">
        <f t="shared" si="644"/>
        <v>0</v>
      </c>
      <c r="BD952" s="65">
        <f t="shared" si="644"/>
        <v>0</v>
      </c>
      <c r="BE952" s="65">
        <f t="shared" si="644"/>
        <v>0</v>
      </c>
      <c r="BF952" s="65">
        <f t="shared" si="644"/>
        <v>0</v>
      </c>
      <c r="BG952" s="65">
        <f t="shared" si="644"/>
        <v>0</v>
      </c>
      <c r="BH952" s="65">
        <f t="shared" si="644"/>
        <v>0</v>
      </c>
      <c r="BI952" s="65">
        <f t="shared" si="644"/>
        <v>0</v>
      </c>
      <c r="BJ952" s="65">
        <f t="shared" si="644"/>
        <v>0</v>
      </c>
      <c r="BK952" s="65">
        <f t="shared" si="644"/>
        <v>0</v>
      </c>
      <c r="BL952" s="65">
        <f t="shared" si="644"/>
        <v>0</v>
      </c>
      <c r="BM952" s="65">
        <f t="shared" si="644"/>
        <v>0</v>
      </c>
      <c r="BN952" s="65"/>
    </row>
    <row r="953" spans="2:66" s="64" customFormat="1" x14ac:dyDescent="0.25">
      <c r="B953" s="64" t="str">
        <f>+B946</f>
        <v>ALTRE IMM.NI IMMATERIALI</v>
      </c>
      <c r="C953" s="70"/>
      <c r="F953" s="65">
        <f t="shared" si="642"/>
        <v>0</v>
      </c>
      <c r="G953" s="65">
        <f t="shared" si="643"/>
        <v>0</v>
      </c>
      <c r="H953" s="65">
        <f t="shared" si="644"/>
        <v>0</v>
      </c>
      <c r="I953" s="65">
        <f t="shared" si="644"/>
        <v>0</v>
      </c>
      <c r="J953" s="65">
        <f t="shared" si="644"/>
        <v>0</v>
      </c>
      <c r="K953" s="65">
        <f t="shared" si="644"/>
        <v>0</v>
      </c>
      <c r="L953" s="65">
        <f t="shared" si="644"/>
        <v>0</v>
      </c>
      <c r="M953" s="65">
        <f t="shared" si="644"/>
        <v>0</v>
      </c>
      <c r="N953" s="65">
        <f t="shared" si="644"/>
        <v>0</v>
      </c>
      <c r="O953" s="65">
        <f t="shared" si="644"/>
        <v>0</v>
      </c>
      <c r="P953" s="65">
        <f t="shared" si="644"/>
        <v>0</v>
      </c>
      <c r="Q953" s="65">
        <f t="shared" si="644"/>
        <v>0</v>
      </c>
      <c r="R953" s="65">
        <f t="shared" si="644"/>
        <v>0</v>
      </c>
      <c r="S953" s="65">
        <f t="shared" si="644"/>
        <v>0</v>
      </c>
      <c r="T953" s="65">
        <f t="shared" si="644"/>
        <v>0</v>
      </c>
      <c r="U953" s="65">
        <f t="shared" si="644"/>
        <v>0</v>
      </c>
      <c r="V953" s="65">
        <f t="shared" si="644"/>
        <v>0</v>
      </c>
      <c r="W953" s="65">
        <f t="shared" si="644"/>
        <v>0</v>
      </c>
      <c r="X953" s="65">
        <f t="shared" si="644"/>
        <v>0</v>
      </c>
      <c r="Y953" s="65">
        <f t="shared" si="644"/>
        <v>0</v>
      </c>
      <c r="Z953" s="65">
        <f t="shared" si="644"/>
        <v>0</v>
      </c>
      <c r="AA953" s="65">
        <f t="shared" si="644"/>
        <v>0</v>
      </c>
      <c r="AB953" s="65">
        <f t="shared" si="644"/>
        <v>0</v>
      </c>
      <c r="AC953" s="65">
        <f t="shared" si="644"/>
        <v>0</v>
      </c>
      <c r="AD953" s="65">
        <f t="shared" si="644"/>
        <v>0</v>
      </c>
      <c r="AE953" s="65">
        <f t="shared" si="644"/>
        <v>0</v>
      </c>
      <c r="AF953" s="65">
        <f t="shared" si="644"/>
        <v>0</v>
      </c>
      <c r="AG953" s="65">
        <f t="shared" si="644"/>
        <v>0</v>
      </c>
      <c r="AH953" s="65">
        <f t="shared" si="644"/>
        <v>0</v>
      </c>
      <c r="AI953" s="65">
        <f t="shared" si="644"/>
        <v>0</v>
      </c>
      <c r="AJ953" s="65">
        <f t="shared" si="644"/>
        <v>0</v>
      </c>
      <c r="AK953" s="65">
        <f t="shared" si="644"/>
        <v>0</v>
      </c>
      <c r="AL953" s="65">
        <f t="shared" si="644"/>
        <v>0</v>
      </c>
      <c r="AM953" s="65">
        <f t="shared" si="644"/>
        <v>0</v>
      </c>
      <c r="AN953" s="65">
        <f t="shared" si="644"/>
        <v>0</v>
      </c>
      <c r="AO953" s="65">
        <f t="shared" si="644"/>
        <v>0</v>
      </c>
      <c r="AP953" s="65">
        <f t="shared" si="644"/>
        <v>0</v>
      </c>
      <c r="AQ953" s="65">
        <f t="shared" si="644"/>
        <v>0</v>
      </c>
      <c r="AR953" s="65">
        <f t="shared" si="644"/>
        <v>0</v>
      </c>
      <c r="AS953" s="65">
        <f t="shared" si="644"/>
        <v>0</v>
      </c>
      <c r="AT953" s="65">
        <f t="shared" si="644"/>
        <v>0</v>
      </c>
      <c r="AU953" s="65">
        <f t="shared" si="644"/>
        <v>0</v>
      </c>
      <c r="AV953" s="65">
        <f t="shared" si="644"/>
        <v>0</v>
      </c>
      <c r="AW953" s="65">
        <f t="shared" si="644"/>
        <v>0</v>
      </c>
      <c r="AX953" s="65">
        <f t="shared" si="644"/>
        <v>0</v>
      </c>
      <c r="AY953" s="65">
        <f t="shared" si="644"/>
        <v>0</v>
      </c>
      <c r="AZ953" s="65">
        <f t="shared" si="644"/>
        <v>0</v>
      </c>
      <c r="BA953" s="65">
        <f t="shared" si="644"/>
        <v>0</v>
      </c>
      <c r="BB953" s="65">
        <f t="shared" si="644"/>
        <v>0</v>
      </c>
      <c r="BC953" s="65">
        <f t="shared" si="644"/>
        <v>0</v>
      </c>
      <c r="BD953" s="65">
        <f t="shared" si="644"/>
        <v>0</v>
      </c>
      <c r="BE953" s="65">
        <f t="shared" si="644"/>
        <v>0</v>
      </c>
      <c r="BF953" s="65">
        <f t="shared" si="644"/>
        <v>0</v>
      </c>
      <c r="BG953" s="65">
        <f t="shared" si="644"/>
        <v>0</v>
      </c>
      <c r="BH953" s="65">
        <f t="shared" si="644"/>
        <v>0</v>
      </c>
      <c r="BI953" s="65">
        <f t="shared" si="644"/>
        <v>0</v>
      </c>
      <c r="BJ953" s="65">
        <f t="shared" si="644"/>
        <v>0</v>
      </c>
      <c r="BK953" s="65">
        <f t="shared" si="644"/>
        <v>0</v>
      </c>
      <c r="BL953" s="65">
        <f t="shared" si="644"/>
        <v>0</v>
      </c>
      <c r="BM953" s="65">
        <f t="shared" si="644"/>
        <v>0</v>
      </c>
      <c r="BN953" s="6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K78"/>
  <sheetViews>
    <sheetView showGridLines="0" workbookViewId="0">
      <pane xSplit="1" ySplit="2" topLeftCell="AY43" activePane="bottomRight" state="frozen"/>
      <selection pane="topRight" activeCell="B1" sqref="B1"/>
      <selection pane="bottomLeft" activeCell="A3" sqref="A3"/>
      <selection pane="bottomRight"/>
    </sheetView>
  </sheetViews>
  <sheetFormatPr defaultRowHeight="12" x14ac:dyDescent="0.2"/>
  <cols>
    <col min="1" max="1" width="55.7109375" style="1" bestFit="1" customWidth="1"/>
    <col min="2" max="2" width="16.85546875" style="1" hidden="1" customWidth="1"/>
    <col min="3" max="7" width="11.28515625" style="1" bestFit="1" customWidth="1"/>
    <col min="8" max="25" width="11.85546875" style="1" bestFit="1" customWidth="1"/>
    <col min="26" max="28" width="12.7109375" style="1" bestFit="1" customWidth="1"/>
    <col min="29" max="38" width="11.85546875" style="1" bestFit="1" customWidth="1"/>
    <col min="39" max="45" width="12.140625" style="1" bestFit="1" customWidth="1"/>
    <col min="46" max="62" width="12.7109375" style="1" bestFit="1" customWidth="1"/>
    <col min="63" max="16384" width="9.140625" style="1"/>
  </cols>
  <sheetData>
    <row r="1" spans="1:63" ht="15" x14ac:dyDescent="0.25">
      <c r="A1" s="151" t="s">
        <v>383</v>
      </c>
    </row>
    <row r="2" spans="1:63" customFormat="1" ht="15" x14ac:dyDescent="0.25">
      <c r="A2" t="s">
        <v>50</v>
      </c>
      <c r="B2" s="24">
        <v>41639</v>
      </c>
      <c r="C2" s="24" t="str">
        <f>+M_Vendite!D3</f>
        <v>gen 2014</v>
      </c>
      <c r="D2" s="33">
        <f>+M_Vendite!E3</f>
        <v>41698</v>
      </c>
      <c r="E2" s="33">
        <f>+M_Vendite!F3</f>
        <v>41729</v>
      </c>
      <c r="F2" s="33">
        <f>+M_Vendite!G3</f>
        <v>41759</v>
      </c>
      <c r="G2" s="33">
        <f>+M_Vendite!H3</f>
        <v>41790</v>
      </c>
      <c r="H2" s="33">
        <f>+M_Vendite!I3</f>
        <v>41820</v>
      </c>
      <c r="I2" s="33">
        <f>+M_Vendite!J3</f>
        <v>41851</v>
      </c>
      <c r="J2" s="33">
        <f>+M_Vendite!K3</f>
        <v>41882</v>
      </c>
      <c r="K2" s="33">
        <f>+M_Vendite!L3</f>
        <v>41912</v>
      </c>
      <c r="L2" s="33">
        <f>+M_Vendite!M3</f>
        <v>41943</v>
      </c>
      <c r="M2" s="33">
        <f>+M_Vendite!N3</f>
        <v>41973</v>
      </c>
      <c r="N2" s="33">
        <f>+M_Vendite!O3</f>
        <v>42004</v>
      </c>
      <c r="O2" s="33">
        <f>+M_Vendite!P3</f>
        <v>42035</v>
      </c>
      <c r="P2" s="33">
        <f>+M_Vendite!Q3</f>
        <v>42063</v>
      </c>
      <c r="Q2" s="33">
        <f>+M_Vendite!R3</f>
        <v>42094</v>
      </c>
      <c r="R2" s="33">
        <f>+M_Vendite!S3</f>
        <v>42124</v>
      </c>
      <c r="S2" s="33">
        <f>+M_Vendite!T3</f>
        <v>42155</v>
      </c>
      <c r="T2" s="33">
        <f>+M_Vendite!U3</f>
        <v>42185</v>
      </c>
      <c r="U2" s="33">
        <f>+M_Vendite!V3</f>
        <v>42216</v>
      </c>
      <c r="V2" s="33">
        <f>+M_Vendite!W3</f>
        <v>42247</v>
      </c>
      <c r="W2" s="33">
        <f>+M_Vendite!X3</f>
        <v>42277</v>
      </c>
      <c r="X2" s="33">
        <f>+M_Vendite!Y3</f>
        <v>42308</v>
      </c>
      <c r="Y2" s="33">
        <f>+M_Vendite!Z3</f>
        <v>42338</v>
      </c>
      <c r="Z2" s="33">
        <f>+M_Vendite!AA3</f>
        <v>42369</v>
      </c>
      <c r="AA2" s="33">
        <f>+M_Vendite!AB3</f>
        <v>42400</v>
      </c>
      <c r="AB2" s="33">
        <f>+M_Vendite!AC3</f>
        <v>42429</v>
      </c>
      <c r="AC2" s="33">
        <f>+M_Vendite!AD3</f>
        <v>42460</v>
      </c>
      <c r="AD2" s="33">
        <f>+M_Vendite!AE3</f>
        <v>42490</v>
      </c>
      <c r="AE2" s="33">
        <f>+M_Vendite!AF3</f>
        <v>42521</v>
      </c>
      <c r="AF2" s="33">
        <f>+M_Vendite!AG3</f>
        <v>42551</v>
      </c>
      <c r="AG2" s="33">
        <f>+M_Vendite!AH3</f>
        <v>42582</v>
      </c>
      <c r="AH2" s="33">
        <f>+M_Vendite!AI3</f>
        <v>42613</v>
      </c>
      <c r="AI2" s="33">
        <f>+M_Vendite!AJ3</f>
        <v>42643</v>
      </c>
      <c r="AJ2" s="33">
        <f>+M_Vendite!AK3</f>
        <v>42674</v>
      </c>
      <c r="AK2" s="33">
        <f>+M_Vendite!AL3</f>
        <v>42704</v>
      </c>
      <c r="AL2" s="33">
        <f>+M_Vendite!AM3</f>
        <v>42735</v>
      </c>
      <c r="AM2" s="33">
        <f>+M_Vendite!AN3</f>
        <v>42766</v>
      </c>
      <c r="AN2" s="33">
        <f>+M_Vendite!AO3</f>
        <v>42794</v>
      </c>
      <c r="AO2" s="33">
        <f>+M_Vendite!AP3</f>
        <v>42825</v>
      </c>
      <c r="AP2" s="33">
        <f>+M_Vendite!AQ3</f>
        <v>42855</v>
      </c>
      <c r="AQ2" s="33">
        <f>+M_Vendite!AR3</f>
        <v>42886</v>
      </c>
      <c r="AR2" s="33">
        <f>+M_Vendite!AS3</f>
        <v>42916</v>
      </c>
      <c r="AS2" s="33">
        <f>+M_Vendite!AT3</f>
        <v>42947</v>
      </c>
      <c r="AT2" s="33">
        <f>+M_Vendite!AU3</f>
        <v>42978</v>
      </c>
      <c r="AU2" s="33">
        <f>+M_Vendite!AV3</f>
        <v>43008</v>
      </c>
      <c r="AV2" s="33">
        <f>+M_Vendite!AW3</f>
        <v>43039</v>
      </c>
      <c r="AW2" s="33">
        <f>+M_Vendite!AX3</f>
        <v>43069</v>
      </c>
      <c r="AX2" s="33">
        <f>+M_Vendite!AY3</f>
        <v>43100</v>
      </c>
      <c r="AY2" s="33">
        <f>+M_Vendite!AZ3</f>
        <v>43131</v>
      </c>
      <c r="AZ2" s="33">
        <f>+M_Vendite!BA3</f>
        <v>43159</v>
      </c>
      <c r="BA2" s="33">
        <f>+M_Vendite!BB3</f>
        <v>43190</v>
      </c>
      <c r="BB2" s="33">
        <f>+M_Vendite!BC3</f>
        <v>43220</v>
      </c>
      <c r="BC2" s="33">
        <f>+M_Vendite!BD3</f>
        <v>43251</v>
      </c>
      <c r="BD2" s="33">
        <f>+M_Vendite!BE3</f>
        <v>43281</v>
      </c>
      <c r="BE2" s="33">
        <f>+M_Vendite!BF3</f>
        <v>43312</v>
      </c>
      <c r="BF2" s="33">
        <f>+M_Vendite!BG3</f>
        <v>43343</v>
      </c>
      <c r="BG2" s="33">
        <f>+M_Vendite!BH3</f>
        <v>43373</v>
      </c>
      <c r="BH2" s="33">
        <f>+M_Vendite!BI3</f>
        <v>43404</v>
      </c>
      <c r="BI2" s="33">
        <f>+M_Vendite!BJ3</f>
        <v>43434</v>
      </c>
      <c r="BJ2" s="33">
        <f>+M_Vendite!BK3</f>
        <v>43465</v>
      </c>
      <c r="BK2" s="33"/>
    </row>
    <row r="3" spans="1:63" x14ac:dyDescent="0.2">
      <c r="A3" s="2" t="s">
        <v>0</v>
      </c>
      <c r="B3" s="2"/>
      <c r="C3" s="2"/>
    </row>
    <row r="4" spans="1:63" x14ac:dyDescent="0.2">
      <c r="A4" s="2"/>
      <c r="B4" s="2"/>
      <c r="C4" s="2"/>
    </row>
    <row r="5" spans="1:63" x14ac:dyDescent="0.2">
      <c r="A5" s="2" t="s">
        <v>1</v>
      </c>
      <c r="B5" s="3">
        <v>0</v>
      </c>
      <c r="C5" s="6">
        <f>+IF(SUM('Flussi Cassa'!D26)&gt;0,'Flussi Cassa'!D26,0)</f>
        <v>0</v>
      </c>
      <c r="D5" s="6">
        <f>+IF(SUM('Flussi Cassa'!$D26:E26)&gt;0,SUM('Flussi Cassa'!$D26:E26),0)</f>
        <v>0</v>
      </c>
      <c r="E5" s="6">
        <f>+IF(SUM('Flussi Cassa'!$D26:F26)&gt;0,SUM('Flussi Cassa'!$D26:F26),0)</f>
        <v>0</v>
      </c>
      <c r="F5" s="6">
        <f>+IF(SUM('Flussi Cassa'!$D26:G26)&gt;0,SUM('Flussi Cassa'!$D26:G26),0)</f>
        <v>0</v>
      </c>
      <c r="G5" s="6">
        <f>+IF(SUM('Flussi Cassa'!$D26:H26)&gt;0,SUM('Flussi Cassa'!$D26:H26),0)</f>
        <v>0</v>
      </c>
      <c r="H5" s="6">
        <f>+IF(SUM('Flussi Cassa'!$D26:I26)&gt;0,SUM('Flussi Cassa'!$D26:I26),0)</f>
        <v>0</v>
      </c>
      <c r="I5" s="6">
        <f>+IF(SUM('Flussi Cassa'!$D26:J26)&gt;0,SUM('Flussi Cassa'!$D26:J26),0)</f>
        <v>0</v>
      </c>
      <c r="J5" s="6">
        <f>+IF(SUM('Flussi Cassa'!$D26:K26)&gt;0,SUM('Flussi Cassa'!$D26:K26),0)</f>
        <v>0</v>
      </c>
      <c r="K5" s="6">
        <f>+IF(SUM('Flussi Cassa'!$D26:L26)&gt;0,SUM('Flussi Cassa'!$D26:L26),0)</f>
        <v>0</v>
      </c>
      <c r="L5" s="6">
        <f>+IF(SUM('Flussi Cassa'!$D26:M26)&gt;0,SUM('Flussi Cassa'!$D26:M26),0)</f>
        <v>0</v>
      </c>
      <c r="M5" s="6">
        <f>+IF(SUM('Flussi Cassa'!$D26:N26)&gt;0,SUM('Flussi Cassa'!$D26:N26),0)</f>
        <v>0</v>
      </c>
      <c r="N5" s="6">
        <f>+IF(SUM('Flussi Cassa'!$D26:O26)&gt;0,SUM('Flussi Cassa'!$D26:O26),0)</f>
        <v>0</v>
      </c>
      <c r="O5" s="6">
        <f>+IF(SUM('Flussi Cassa'!$D26:P26)&gt;0,SUM('Flussi Cassa'!$D26:P26),0)</f>
        <v>0</v>
      </c>
      <c r="P5" s="6">
        <f>+IF(SUM('Flussi Cassa'!$D26:Q26)&gt;0,SUM('Flussi Cassa'!$D26:Q26),0)</f>
        <v>0</v>
      </c>
      <c r="Q5" s="6">
        <f>+IF(SUM('Flussi Cassa'!$D26:R26)&gt;0,SUM('Flussi Cassa'!$D26:R26),0)</f>
        <v>0</v>
      </c>
      <c r="R5" s="6">
        <f>+IF(SUM('Flussi Cassa'!$D26:S26)&gt;0,SUM('Flussi Cassa'!$D26:S26),0)</f>
        <v>0</v>
      </c>
      <c r="S5" s="6">
        <f>+IF(SUM('Flussi Cassa'!$D26:T26)&gt;0,SUM('Flussi Cassa'!$D26:T26),0)</f>
        <v>0</v>
      </c>
      <c r="T5" s="6">
        <f>+IF(SUM('Flussi Cassa'!$D26:U26)&gt;0,SUM('Flussi Cassa'!$D26:U26),0)</f>
        <v>0</v>
      </c>
      <c r="U5" s="6">
        <f>+IF(SUM('Flussi Cassa'!$D26:V26)&gt;0,SUM('Flussi Cassa'!$D26:V26),0)</f>
        <v>0</v>
      </c>
      <c r="V5" s="6">
        <f>+IF(SUM('Flussi Cassa'!$D26:W26)&gt;0,SUM('Flussi Cassa'!$D26:W26),0)</f>
        <v>0</v>
      </c>
      <c r="W5" s="6">
        <f>+IF(SUM('Flussi Cassa'!$D26:X26)&gt;0,SUM('Flussi Cassa'!$D26:X26),0)</f>
        <v>0</v>
      </c>
      <c r="X5" s="6">
        <f>+IF(SUM('Flussi Cassa'!$D26:Y26)&gt;0,SUM('Flussi Cassa'!$D26:Y26),0)</f>
        <v>0</v>
      </c>
      <c r="Y5" s="6">
        <f>+IF(SUM('Flussi Cassa'!$D26:Z26)&gt;0,SUM('Flussi Cassa'!$D26:Z26),0)</f>
        <v>0</v>
      </c>
      <c r="Z5" s="6">
        <f>+IF(SUM('Flussi Cassa'!$D26:AA26)&gt;0,SUM('Flussi Cassa'!$D26:AA26),0)</f>
        <v>0</v>
      </c>
      <c r="AA5" s="6">
        <f>+IF(SUM('Flussi Cassa'!$D26:AB26)&gt;0,SUM('Flussi Cassa'!$D26:AB26),0)</f>
        <v>0</v>
      </c>
      <c r="AB5" s="6">
        <f>+IF(SUM('Flussi Cassa'!$D26:AC26)&gt;0,SUM('Flussi Cassa'!$D26:AC26),0)</f>
        <v>0</v>
      </c>
      <c r="AC5" s="6">
        <f>+IF(SUM('Flussi Cassa'!$D26:AD26)&gt;0,SUM('Flussi Cassa'!$D26:AD26),0)</f>
        <v>0</v>
      </c>
      <c r="AD5" s="6">
        <f>+IF(SUM('Flussi Cassa'!$D26:AE26)&gt;0,SUM('Flussi Cassa'!$D26:AE26),0)</f>
        <v>0</v>
      </c>
      <c r="AE5" s="6">
        <f>+IF(SUM('Flussi Cassa'!$D26:AF26)&gt;0,SUM('Flussi Cassa'!$D26:AF26),0)</f>
        <v>0</v>
      </c>
      <c r="AF5" s="6">
        <f>+IF(SUM('Flussi Cassa'!$D26:AG26)&gt;0,SUM('Flussi Cassa'!$D26:AG26),0)</f>
        <v>0</v>
      </c>
      <c r="AG5" s="6">
        <f>+IF(SUM('Flussi Cassa'!$D26:AH26)&gt;0,SUM('Flussi Cassa'!$D26:AH26),0)</f>
        <v>0</v>
      </c>
      <c r="AH5" s="6">
        <f>+IF(SUM('Flussi Cassa'!$D26:AI26)&gt;0,SUM('Flussi Cassa'!$D26:AI26),0)</f>
        <v>0</v>
      </c>
      <c r="AI5" s="6">
        <f>+IF(SUM('Flussi Cassa'!$D26:AJ26)&gt;0,SUM('Flussi Cassa'!$D26:AJ26),0)</f>
        <v>0</v>
      </c>
      <c r="AJ5" s="6">
        <f>+IF(SUM('Flussi Cassa'!$D26:AK26)&gt;0,SUM('Flussi Cassa'!$D26:AK26),0)</f>
        <v>0</v>
      </c>
      <c r="AK5" s="6">
        <f>+IF(SUM('Flussi Cassa'!$D26:AL26)&gt;0,SUM('Flussi Cassa'!$D26:AL26),0)</f>
        <v>0</v>
      </c>
      <c r="AL5" s="6">
        <f>+IF(SUM('Flussi Cassa'!$D26:AM26)&gt;0,SUM('Flussi Cassa'!$D26:AM26),0)</f>
        <v>0</v>
      </c>
      <c r="AM5" s="6">
        <f>+IF(SUM('Flussi Cassa'!$D26:AN26)&gt;0,SUM('Flussi Cassa'!$D26:AN26),0)</f>
        <v>0</v>
      </c>
      <c r="AN5" s="6">
        <f>+IF(SUM('Flussi Cassa'!$D26:AO26)&gt;0,SUM('Flussi Cassa'!$D26:AO26),0)</f>
        <v>0</v>
      </c>
      <c r="AO5" s="6">
        <f>+IF(SUM('Flussi Cassa'!$D26:AP26)&gt;0,SUM('Flussi Cassa'!$D26:AP26),0)</f>
        <v>0</v>
      </c>
      <c r="AP5" s="6">
        <f>+IF(SUM('Flussi Cassa'!$D26:AQ26)&gt;0,SUM('Flussi Cassa'!$D26:AQ26),0)</f>
        <v>0</v>
      </c>
      <c r="AQ5" s="6">
        <f>+IF(SUM('Flussi Cassa'!$D26:AR26)&gt;0,SUM('Flussi Cassa'!$D26:AR26),0)</f>
        <v>0</v>
      </c>
      <c r="AR5" s="6">
        <f>+IF(SUM('Flussi Cassa'!$D26:AS26)&gt;0,SUM('Flussi Cassa'!$D26:AS26),0)</f>
        <v>0</v>
      </c>
      <c r="AS5" s="6">
        <f>+IF(SUM('Flussi Cassa'!$D26:AT26)&gt;0,SUM('Flussi Cassa'!$D26:AT26),0)</f>
        <v>0</v>
      </c>
      <c r="AT5" s="6">
        <f>+IF(SUM('Flussi Cassa'!$D26:AU26)&gt;0,SUM('Flussi Cassa'!$D26:AU26),0)</f>
        <v>0</v>
      </c>
      <c r="AU5" s="6">
        <f>+IF(SUM('Flussi Cassa'!$D26:AV26)&gt;0,SUM('Flussi Cassa'!$D26:AV26),0)</f>
        <v>0</v>
      </c>
      <c r="AV5" s="6">
        <f>+IF(SUM('Flussi Cassa'!$D26:AW26)&gt;0,SUM('Flussi Cassa'!$D26:AW26),0)</f>
        <v>0</v>
      </c>
      <c r="AW5" s="6">
        <f>+IF(SUM('Flussi Cassa'!$D26:AX26)&gt;0,SUM('Flussi Cassa'!$D26:AX26),0)</f>
        <v>0</v>
      </c>
      <c r="AX5" s="6">
        <f>+IF(SUM('Flussi Cassa'!$D26:AY26)&gt;0,SUM('Flussi Cassa'!$D26:AY26),0)</f>
        <v>0</v>
      </c>
      <c r="AY5" s="6">
        <f>+IF(SUM('Flussi Cassa'!$D26:AZ26)&gt;0,SUM('Flussi Cassa'!$D26:AZ26),0)</f>
        <v>0</v>
      </c>
      <c r="AZ5" s="6">
        <f>+IF(SUM('Flussi Cassa'!$D26:BA26)&gt;0,SUM('Flussi Cassa'!$D26:BA26),0)</f>
        <v>0</v>
      </c>
      <c r="BA5" s="6">
        <f>+IF(SUM('Flussi Cassa'!$D26:BB26)&gt;0,SUM('Flussi Cassa'!$D26:BB26),0)</f>
        <v>0</v>
      </c>
      <c r="BB5" s="6">
        <f>+IF(SUM('Flussi Cassa'!$D26:BC26)&gt;0,SUM('Flussi Cassa'!$D26:BC26),0)</f>
        <v>0</v>
      </c>
      <c r="BC5" s="6">
        <f>+IF(SUM('Flussi Cassa'!$D26:BD26)&gt;0,SUM('Flussi Cassa'!$D26:BD26),0)</f>
        <v>0</v>
      </c>
      <c r="BD5" s="6">
        <f>+IF(SUM('Flussi Cassa'!$D26:BE26)&gt;0,SUM('Flussi Cassa'!$D26:BE26),0)</f>
        <v>0</v>
      </c>
      <c r="BE5" s="6">
        <f>+IF(SUM('Flussi Cassa'!$D26:BF26)&gt;0,SUM('Flussi Cassa'!$D26:BF26),0)</f>
        <v>0</v>
      </c>
      <c r="BF5" s="6">
        <f>+IF(SUM('Flussi Cassa'!$D26:BG26)&gt;0,SUM('Flussi Cassa'!$D26:BG26),0)</f>
        <v>0</v>
      </c>
      <c r="BG5" s="6">
        <f>+IF(SUM('Flussi Cassa'!$D26:BH26)&gt;0,SUM('Flussi Cassa'!$D26:BH26),0)</f>
        <v>0</v>
      </c>
      <c r="BH5" s="6">
        <f>+IF(SUM('Flussi Cassa'!$D26:BI26)&gt;0,SUM('Flussi Cassa'!$D26:BI26),0)</f>
        <v>0</v>
      </c>
      <c r="BI5" s="6">
        <f>+IF(SUM('Flussi Cassa'!$D26:BJ26)&gt;0,SUM('Flussi Cassa'!$D26:BJ26),0)</f>
        <v>0</v>
      </c>
      <c r="BJ5" s="6">
        <f>+IF(SUM('Flussi Cassa'!$D26:BK26)&gt;0,SUM('Flussi Cassa'!$D26:BK26),0)</f>
        <v>0</v>
      </c>
    </row>
    <row r="6" spans="1:63" x14ac:dyDescent="0.2">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row>
    <row r="8" spans="1:63" x14ac:dyDescent="0.2">
      <c r="A8" s="2" t="s">
        <v>2</v>
      </c>
      <c r="B8" s="3">
        <f>SUM(B9:B13)</f>
        <v>0</v>
      </c>
      <c r="C8" s="3">
        <f>SUM(C9:C13)</f>
        <v>0</v>
      </c>
      <c r="D8" s="3">
        <f t="shared" ref="D8:BJ8" si="0">SUM(D9:D13)</f>
        <v>0</v>
      </c>
      <c r="E8" s="3">
        <f t="shared" si="0"/>
        <v>0</v>
      </c>
      <c r="F8" s="3">
        <f t="shared" si="0"/>
        <v>0</v>
      </c>
      <c r="G8" s="3">
        <f t="shared" si="0"/>
        <v>0</v>
      </c>
      <c r="H8" s="3">
        <f t="shared" si="0"/>
        <v>0</v>
      </c>
      <c r="I8" s="3">
        <f t="shared" si="0"/>
        <v>0</v>
      </c>
      <c r="J8" s="3">
        <f t="shared" si="0"/>
        <v>0</v>
      </c>
      <c r="K8" s="3">
        <f t="shared" si="0"/>
        <v>0</v>
      </c>
      <c r="L8" s="3">
        <f t="shared" si="0"/>
        <v>0</v>
      </c>
      <c r="M8" s="3">
        <f t="shared" si="0"/>
        <v>0</v>
      </c>
      <c r="N8" s="3">
        <f t="shared" si="0"/>
        <v>0</v>
      </c>
      <c r="O8" s="3">
        <f t="shared" si="0"/>
        <v>0</v>
      </c>
      <c r="P8" s="3">
        <f t="shared" si="0"/>
        <v>0</v>
      </c>
      <c r="Q8" s="3">
        <f t="shared" si="0"/>
        <v>0</v>
      </c>
      <c r="R8" s="3">
        <f t="shared" si="0"/>
        <v>0</v>
      </c>
      <c r="S8" s="3">
        <f t="shared" si="0"/>
        <v>0</v>
      </c>
      <c r="T8" s="3">
        <f t="shared" si="0"/>
        <v>0</v>
      </c>
      <c r="U8" s="3">
        <f t="shared" si="0"/>
        <v>0</v>
      </c>
      <c r="V8" s="3">
        <f t="shared" si="0"/>
        <v>0</v>
      </c>
      <c r="W8" s="3">
        <f t="shared" si="0"/>
        <v>0</v>
      </c>
      <c r="X8" s="3">
        <f t="shared" si="0"/>
        <v>0</v>
      </c>
      <c r="Y8" s="3">
        <f t="shared" si="0"/>
        <v>0</v>
      </c>
      <c r="Z8" s="3">
        <f t="shared" si="0"/>
        <v>0</v>
      </c>
      <c r="AA8" s="3">
        <f t="shared" si="0"/>
        <v>0</v>
      </c>
      <c r="AB8" s="3">
        <f t="shared" si="0"/>
        <v>0</v>
      </c>
      <c r="AC8" s="3">
        <f t="shared" si="0"/>
        <v>0</v>
      </c>
      <c r="AD8" s="3">
        <f t="shared" si="0"/>
        <v>0</v>
      </c>
      <c r="AE8" s="3">
        <f t="shared" si="0"/>
        <v>0</v>
      </c>
      <c r="AF8" s="3">
        <f t="shared" si="0"/>
        <v>0</v>
      </c>
      <c r="AG8" s="3">
        <f t="shared" si="0"/>
        <v>0</v>
      </c>
      <c r="AH8" s="3">
        <f t="shared" si="0"/>
        <v>0</v>
      </c>
      <c r="AI8" s="3">
        <f t="shared" si="0"/>
        <v>0</v>
      </c>
      <c r="AJ8" s="3">
        <f t="shared" si="0"/>
        <v>0</v>
      </c>
      <c r="AK8" s="3">
        <f t="shared" si="0"/>
        <v>0</v>
      </c>
      <c r="AL8" s="3">
        <f t="shared" si="0"/>
        <v>0</v>
      </c>
      <c r="AM8" s="3">
        <f t="shared" si="0"/>
        <v>0</v>
      </c>
      <c r="AN8" s="3">
        <f t="shared" si="0"/>
        <v>0</v>
      </c>
      <c r="AO8" s="3">
        <f t="shared" si="0"/>
        <v>0</v>
      </c>
      <c r="AP8" s="3">
        <f t="shared" si="0"/>
        <v>0</v>
      </c>
      <c r="AQ8" s="3">
        <f t="shared" si="0"/>
        <v>0</v>
      </c>
      <c r="AR8" s="3">
        <f t="shared" si="0"/>
        <v>0</v>
      </c>
      <c r="AS8" s="3">
        <f t="shared" si="0"/>
        <v>0</v>
      </c>
      <c r="AT8" s="3">
        <f t="shared" si="0"/>
        <v>0</v>
      </c>
      <c r="AU8" s="3">
        <f t="shared" si="0"/>
        <v>0</v>
      </c>
      <c r="AV8" s="3">
        <f t="shared" si="0"/>
        <v>0</v>
      </c>
      <c r="AW8" s="3">
        <f t="shared" si="0"/>
        <v>0</v>
      </c>
      <c r="AX8" s="3">
        <f t="shared" si="0"/>
        <v>0</v>
      </c>
      <c r="AY8" s="3">
        <f t="shared" si="0"/>
        <v>0</v>
      </c>
      <c r="AZ8" s="3">
        <f t="shared" si="0"/>
        <v>0</v>
      </c>
      <c r="BA8" s="3">
        <f t="shared" si="0"/>
        <v>0</v>
      </c>
      <c r="BB8" s="3">
        <f t="shared" si="0"/>
        <v>0</v>
      </c>
      <c r="BC8" s="3">
        <f t="shared" si="0"/>
        <v>0</v>
      </c>
      <c r="BD8" s="3">
        <f t="shared" si="0"/>
        <v>0</v>
      </c>
      <c r="BE8" s="3">
        <f t="shared" si="0"/>
        <v>0</v>
      </c>
      <c r="BF8" s="3">
        <f t="shared" si="0"/>
        <v>0</v>
      </c>
      <c r="BG8" s="3">
        <f t="shared" si="0"/>
        <v>0</v>
      </c>
      <c r="BH8" s="3">
        <f t="shared" si="0"/>
        <v>0</v>
      </c>
      <c r="BI8" s="3">
        <f t="shared" si="0"/>
        <v>0</v>
      </c>
      <c r="BJ8" s="3">
        <f t="shared" si="0"/>
        <v>0</v>
      </c>
    </row>
    <row r="9" spans="1:63" x14ac:dyDescent="0.2">
      <c r="A9" s="1" t="s">
        <v>3</v>
      </c>
      <c r="B9" s="6">
        <v>0</v>
      </c>
      <c r="C9" s="6">
        <f>+'Variazioni Patrimoniali'!D6</f>
        <v>0</v>
      </c>
      <c r="D9" s="6">
        <f>+'Variazioni Patrimoniali'!E6</f>
        <v>0</v>
      </c>
      <c r="E9" s="6">
        <f>+'Variazioni Patrimoniali'!F6</f>
        <v>0</v>
      </c>
      <c r="F9" s="6">
        <f>+'Variazioni Patrimoniali'!G6</f>
        <v>0</v>
      </c>
      <c r="G9" s="6">
        <f>+'Variazioni Patrimoniali'!H6</f>
        <v>0</v>
      </c>
      <c r="H9" s="6">
        <f>+'Variazioni Patrimoniali'!I6</f>
        <v>0</v>
      </c>
      <c r="I9" s="6">
        <f>+'Variazioni Patrimoniali'!J6</f>
        <v>0</v>
      </c>
      <c r="J9" s="6">
        <f>+'Variazioni Patrimoniali'!K6</f>
        <v>0</v>
      </c>
      <c r="K9" s="6">
        <f>+'Variazioni Patrimoniali'!L6</f>
        <v>0</v>
      </c>
      <c r="L9" s="6">
        <f>+'Variazioni Patrimoniali'!M6</f>
        <v>0</v>
      </c>
      <c r="M9" s="6">
        <f>+'Variazioni Patrimoniali'!N6</f>
        <v>0</v>
      </c>
      <c r="N9" s="6">
        <f>+'Variazioni Patrimoniali'!O6</f>
        <v>0</v>
      </c>
      <c r="O9" s="6">
        <f>+'Variazioni Patrimoniali'!P6</f>
        <v>0</v>
      </c>
      <c r="P9" s="6">
        <f>+'Variazioni Patrimoniali'!Q6</f>
        <v>0</v>
      </c>
      <c r="Q9" s="6">
        <f>+'Variazioni Patrimoniali'!R6</f>
        <v>0</v>
      </c>
      <c r="R9" s="6">
        <f>+'Variazioni Patrimoniali'!S6</f>
        <v>0</v>
      </c>
      <c r="S9" s="6">
        <f>+'Variazioni Patrimoniali'!T6</f>
        <v>0</v>
      </c>
      <c r="T9" s="6">
        <f>+'Variazioni Patrimoniali'!U6</f>
        <v>0</v>
      </c>
      <c r="U9" s="6">
        <f>+'Variazioni Patrimoniali'!V6</f>
        <v>0</v>
      </c>
      <c r="V9" s="6">
        <f>+'Variazioni Patrimoniali'!W6</f>
        <v>0</v>
      </c>
      <c r="W9" s="6">
        <f>+'Variazioni Patrimoniali'!X6</f>
        <v>0</v>
      </c>
      <c r="X9" s="6">
        <f>+'Variazioni Patrimoniali'!Y6</f>
        <v>0</v>
      </c>
      <c r="Y9" s="6">
        <f>+'Variazioni Patrimoniali'!Z6</f>
        <v>0</v>
      </c>
      <c r="Z9" s="6">
        <f>+'Variazioni Patrimoniali'!AA6</f>
        <v>0</v>
      </c>
      <c r="AA9" s="6">
        <f>+'Variazioni Patrimoniali'!AB6</f>
        <v>0</v>
      </c>
      <c r="AB9" s="6">
        <f>+'Variazioni Patrimoniali'!AC6</f>
        <v>0</v>
      </c>
      <c r="AC9" s="6">
        <f>+'Variazioni Patrimoniali'!AD6</f>
        <v>0</v>
      </c>
      <c r="AD9" s="6">
        <f>+'Variazioni Patrimoniali'!AE6</f>
        <v>0</v>
      </c>
      <c r="AE9" s="6">
        <f>+'Variazioni Patrimoniali'!AF6</f>
        <v>0</v>
      </c>
      <c r="AF9" s="6">
        <f>+'Variazioni Patrimoniali'!AG6</f>
        <v>0</v>
      </c>
      <c r="AG9" s="6">
        <f>+'Variazioni Patrimoniali'!AH6</f>
        <v>0</v>
      </c>
      <c r="AH9" s="6">
        <f>+'Variazioni Patrimoniali'!AI6</f>
        <v>0</v>
      </c>
      <c r="AI9" s="6">
        <f>+'Variazioni Patrimoniali'!AJ6</f>
        <v>0</v>
      </c>
      <c r="AJ9" s="6">
        <f>+'Variazioni Patrimoniali'!AK6</f>
        <v>0</v>
      </c>
      <c r="AK9" s="6">
        <f>+'Variazioni Patrimoniali'!AL6</f>
        <v>0</v>
      </c>
      <c r="AL9" s="6">
        <f>+'Variazioni Patrimoniali'!AM6</f>
        <v>0</v>
      </c>
      <c r="AM9" s="6">
        <f>+'Variazioni Patrimoniali'!AN6</f>
        <v>0</v>
      </c>
      <c r="AN9" s="6">
        <f>+'Variazioni Patrimoniali'!AO6</f>
        <v>0</v>
      </c>
      <c r="AO9" s="6">
        <f>+'Variazioni Patrimoniali'!AP6</f>
        <v>0</v>
      </c>
      <c r="AP9" s="6">
        <f>+'Variazioni Patrimoniali'!AQ6</f>
        <v>0</v>
      </c>
      <c r="AQ9" s="6">
        <f>+'Variazioni Patrimoniali'!AR6</f>
        <v>0</v>
      </c>
      <c r="AR9" s="6">
        <f>+'Variazioni Patrimoniali'!AS6</f>
        <v>0</v>
      </c>
      <c r="AS9" s="6">
        <f>+'Variazioni Patrimoniali'!AT6</f>
        <v>0</v>
      </c>
      <c r="AT9" s="6">
        <f>+'Variazioni Patrimoniali'!AU6</f>
        <v>0</v>
      </c>
      <c r="AU9" s="6">
        <f>+'Variazioni Patrimoniali'!AV6</f>
        <v>0</v>
      </c>
      <c r="AV9" s="6">
        <f>+'Variazioni Patrimoniali'!AW6</f>
        <v>0</v>
      </c>
      <c r="AW9" s="6">
        <f>+'Variazioni Patrimoniali'!AX6</f>
        <v>0</v>
      </c>
      <c r="AX9" s="6">
        <f>+'Variazioni Patrimoniali'!AY6</f>
        <v>0</v>
      </c>
      <c r="AY9" s="6">
        <f>+'Variazioni Patrimoniali'!AZ6</f>
        <v>0</v>
      </c>
      <c r="AZ9" s="6">
        <f>+'Variazioni Patrimoniali'!BA6</f>
        <v>0</v>
      </c>
      <c r="BA9" s="6">
        <f>+'Variazioni Patrimoniali'!BB6</f>
        <v>0</v>
      </c>
      <c r="BB9" s="6">
        <f>+'Variazioni Patrimoniali'!BC6</f>
        <v>0</v>
      </c>
      <c r="BC9" s="6">
        <f>+'Variazioni Patrimoniali'!BD6</f>
        <v>0</v>
      </c>
      <c r="BD9" s="6">
        <f>+'Variazioni Patrimoniali'!BE6</f>
        <v>0</v>
      </c>
      <c r="BE9" s="6">
        <f>+'Variazioni Patrimoniali'!BF6</f>
        <v>0</v>
      </c>
      <c r="BF9" s="6">
        <f>+'Variazioni Patrimoniali'!BG6</f>
        <v>0</v>
      </c>
      <c r="BG9" s="6">
        <f>+'Variazioni Patrimoniali'!BH6</f>
        <v>0</v>
      </c>
      <c r="BH9" s="6">
        <f>+'Variazioni Patrimoniali'!BI6</f>
        <v>0</v>
      </c>
      <c r="BI9" s="6">
        <f>+'Variazioni Patrimoniali'!BJ6</f>
        <v>0</v>
      </c>
      <c r="BJ9" s="6">
        <f>+'Variazioni Patrimoniali'!BK6</f>
        <v>0</v>
      </c>
    </row>
    <row r="10" spans="1:63" x14ac:dyDescent="0.2">
      <c r="A10" s="1" t="s">
        <v>4</v>
      </c>
      <c r="B10" s="6">
        <v>0</v>
      </c>
      <c r="C10" s="6">
        <f t="shared" ref="C10" si="1">+B10</f>
        <v>0</v>
      </c>
      <c r="D10" s="6">
        <f t="shared" ref="D10:BJ10" si="2">+C10</f>
        <v>0</v>
      </c>
      <c r="E10" s="6">
        <f t="shared" si="2"/>
        <v>0</v>
      </c>
      <c r="F10" s="6">
        <f t="shared" si="2"/>
        <v>0</v>
      </c>
      <c r="G10" s="6">
        <f t="shared" si="2"/>
        <v>0</v>
      </c>
      <c r="H10" s="6">
        <f t="shared" si="2"/>
        <v>0</v>
      </c>
      <c r="I10" s="6">
        <f t="shared" si="2"/>
        <v>0</v>
      </c>
      <c r="J10" s="6">
        <f t="shared" si="2"/>
        <v>0</v>
      </c>
      <c r="K10" s="6">
        <f t="shared" si="2"/>
        <v>0</v>
      </c>
      <c r="L10" s="6">
        <f t="shared" si="2"/>
        <v>0</v>
      </c>
      <c r="M10" s="6">
        <f t="shared" si="2"/>
        <v>0</v>
      </c>
      <c r="N10" s="6">
        <f t="shared" si="2"/>
        <v>0</v>
      </c>
      <c r="O10" s="6">
        <f t="shared" si="2"/>
        <v>0</v>
      </c>
      <c r="P10" s="6">
        <f t="shared" si="2"/>
        <v>0</v>
      </c>
      <c r="Q10" s="6">
        <f t="shared" si="2"/>
        <v>0</v>
      </c>
      <c r="R10" s="6">
        <f t="shared" si="2"/>
        <v>0</v>
      </c>
      <c r="S10" s="6">
        <f t="shared" si="2"/>
        <v>0</v>
      </c>
      <c r="T10" s="6">
        <f t="shared" si="2"/>
        <v>0</v>
      </c>
      <c r="U10" s="6">
        <f t="shared" si="2"/>
        <v>0</v>
      </c>
      <c r="V10" s="6">
        <f t="shared" si="2"/>
        <v>0</v>
      </c>
      <c r="W10" s="6">
        <f t="shared" si="2"/>
        <v>0</v>
      </c>
      <c r="X10" s="6">
        <f t="shared" si="2"/>
        <v>0</v>
      </c>
      <c r="Y10" s="6">
        <f t="shared" si="2"/>
        <v>0</v>
      </c>
      <c r="Z10" s="6">
        <f t="shared" si="2"/>
        <v>0</v>
      </c>
      <c r="AA10" s="6">
        <f t="shared" si="2"/>
        <v>0</v>
      </c>
      <c r="AB10" s="6">
        <f t="shared" si="2"/>
        <v>0</v>
      </c>
      <c r="AC10" s="6">
        <f t="shared" si="2"/>
        <v>0</v>
      </c>
      <c r="AD10" s="6">
        <f t="shared" si="2"/>
        <v>0</v>
      </c>
      <c r="AE10" s="6">
        <f t="shared" si="2"/>
        <v>0</v>
      </c>
      <c r="AF10" s="6">
        <f t="shared" si="2"/>
        <v>0</v>
      </c>
      <c r="AG10" s="6">
        <f t="shared" si="2"/>
        <v>0</v>
      </c>
      <c r="AH10" s="6">
        <f t="shared" si="2"/>
        <v>0</v>
      </c>
      <c r="AI10" s="6">
        <f t="shared" si="2"/>
        <v>0</v>
      </c>
      <c r="AJ10" s="6">
        <f t="shared" si="2"/>
        <v>0</v>
      </c>
      <c r="AK10" s="6">
        <f t="shared" si="2"/>
        <v>0</v>
      </c>
      <c r="AL10" s="6">
        <f t="shared" si="2"/>
        <v>0</v>
      </c>
      <c r="AM10" s="6">
        <f t="shared" si="2"/>
        <v>0</v>
      </c>
      <c r="AN10" s="6">
        <f t="shared" si="2"/>
        <v>0</v>
      </c>
      <c r="AO10" s="6">
        <f t="shared" si="2"/>
        <v>0</v>
      </c>
      <c r="AP10" s="6">
        <f t="shared" si="2"/>
        <v>0</v>
      </c>
      <c r="AQ10" s="6">
        <f t="shared" si="2"/>
        <v>0</v>
      </c>
      <c r="AR10" s="6">
        <f t="shared" si="2"/>
        <v>0</v>
      </c>
      <c r="AS10" s="6">
        <f t="shared" si="2"/>
        <v>0</v>
      </c>
      <c r="AT10" s="6">
        <f t="shared" si="2"/>
        <v>0</v>
      </c>
      <c r="AU10" s="6">
        <f t="shared" si="2"/>
        <v>0</v>
      </c>
      <c r="AV10" s="6">
        <f t="shared" si="2"/>
        <v>0</v>
      </c>
      <c r="AW10" s="6">
        <f t="shared" si="2"/>
        <v>0</v>
      </c>
      <c r="AX10" s="6">
        <f t="shared" si="2"/>
        <v>0</v>
      </c>
      <c r="AY10" s="6">
        <f t="shared" si="2"/>
        <v>0</v>
      </c>
      <c r="AZ10" s="6">
        <f t="shared" si="2"/>
        <v>0</v>
      </c>
      <c r="BA10" s="6">
        <f t="shared" si="2"/>
        <v>0</v>
      </c>
      <c r="BB10" s="6">
        <f t="shared" si="2"/>
        <v>0</v>
      </c>
      <c r="BC10" s="6">
        <f t="shared" si="2"/>
        <v>0</v>
      </c>
      <c r="BD10" s="6">
        <f t="shared" si="2"/>
        <v>0</v>
      </c>
      <c r="BE10" s="6">
        <f t="shared" si="2"/>
        <v>0</v>
      </c>
      <c r="BF10" s="6">
        <f t="shared" si="2"/>
        <v>0</v>
      </c>
      <c r="BG10" s="6">
        <f t="shared" si="2"/>
        <v>0</v>
      </c>
      <c r="BH10" s="6">
        <f t="shared" si="2"/>
        <v>0</v>
      </c>
      <c r="BI10" s="6">
        <f t="shared" si="2"/>
        <v>0</v>
      </c>
      <c r="BJ10" s="6">
        <f t="shared" si="2"/>
        <v>0</v>
      </c>
    </row>
    <row r="11" spans="1:63" x14ac:dyDescent="0.2">
      <c r="A11" s="1" t="s">
        <v>376</v>
      </c>
      <c r="B11" s="6">
        <v>0</v>
      </c>
      <c r="C11" s="6">
        <f>'Variazioni Patrimoniali'!D12+'Variazioni Patrimoniali'!D14</f>
        <v>0</v>
      </c>
      <c r="D11" s="6">
        <f>'Variazioni Patrimoniali'!E12+'Variazioni Patrimoniali'!E14</f>
        <v>0</v>
      </c>
      <c r="E11" s="6">
        <f>'Variazioni Patrimoniali'!F12+'Variazioni Patrimoniali'!F14</f>
        <v>0</v>
      </c>
      <c r="F11" s="6">
        <f>'Variazioni Patrimoniali'!G12+'Variazioni Patrimoniali'!G14</f>
        <v>0</v>
      </c>
      <c r="G11" s="6">
        <f>'Variazioni Patrimoniali'!H12+'Variazioni Patrimoniali'!H14</f>
        <v>0</v>
      </c>
      <c r="H11" s="6">
        <f>'Variazioni Patrimoniali'!I12+'Variazioni Patrimoniali'!I14</f>
        <v>0</v>
      </c>
      <c r="I11" s="6">
        <f>'Variazioni Patrimoniali'!J12+'Variazioni Patrimoniali'!J14</f>
        <v>0</v>
      </c>
      <c r="J11" s="6">
        <f>'Variazioni Patrimoniali'!K12+'Variazioni Patrimoniali'!K14</f>
        <v>0</v>
      </c>
      <c r="K11" s="6">
        <f>'Variazioni Patrimoniali'!L12+'Variazioni Patrimoniali'!L14</f>
        <v>0</v>
      </c>
      <c r="L11" s="6">
        <f>'Variazioni Patrimoniali'!M12+'Variazioni Patrimoniali'!M14</f>
        <v>0</v>
      </c>
      <c r="M11" s="6">
        <f>'Variazioni Patrimoniali'!N12+'Variazioni Patrimoniali'!N14</f>
        <v>0</v>
      </c>
      <c r="N11" s="6">
        <f>'Variazioni Patrimoniali'!O12+'Variazioni Patrimoniali'!O14</f>
        <v>0</v>
      </c>
      <c r="O11" s="6">
        <f>'Variazioni Patrimoniali'!P12+'Variazioni Patrimoniali'!P14</f>
        <v>0</v>
      </c>
      <c r="P11" s="6">
        <f>'Variazioni Patrimoniali'!Q12+'Variazioni Patrimoniali'!Q14</f>
        <v>0</v>
      </c>
      <c r="Q11" s="6">
        <f>'Variazioni Patrimoniali'!R12+'Variazioni Patrimoniali'!R14</f>
        <v>0</v>
      </c>
      <c r="R11" s="6">
        <f>'Variazioni Patrimoniali'!S12+'Variazioni Patrimoniali'!S14</f>
        <v>0</v>
      </c>
      <c r="S11" s="6">
        <f>'Variazioni Patrimoniali'!T12+'Variazioni Patrimoniali'!T14</f>
        <v>0</v>
      </c>
      <c r="T11" s="6">
        <f>'Variazioni Patrimoniali'!U12+'Variazioni Patrimoniali'!U14</f>
        <v>0</v>
      </c>
      <c r="U11" s="6">
        <f>'Variazioni Patrimoniali'!V12+'Variazioni Patrimoniali'!V14</f>
        <v>0</v>
      </c>
      <c r="V11" s="6">
        <f>'Variazioni Patrimoniali'!W12+'Variazioni Patrimoniali'!W14</f>
        <v>0</v>
      </c>
      <c r="W11" s="6">
        <f>'Variazioni Patrimoniali'!X12+'Variazioni Patrimoniali'!X14</f>
        <v>0</v>
      </c>
      <c r="X11" s="6">
        <f>'Variazioni Patrimoniali'!Y12+'Variazioni Patrimoniali'!Y14</f>
        <v>0</v>
      </c>
      <c r="Y11" s="6">
        <f>'Variazioni Patrimoniali'!Z12+'Variazioni Patrimoniali'!Z14</f>
        <v>0</v>
      </c>
      <c r="Z11" s="6">
        <f>'Variazioni Patrimoniali'!AA12+'Variazioni Patrimoniali'!AA14</f>
        <v>0</v>
      </c>
      <c r="AA11" s="6">
        <f>'Variazioni Patrimoniali'!AB12+'Variazioni Patrimoniali'!AB14</f>
        <v>0</v>
      </c>
      <c r="AB11" s="6">
        <f>'Variazioni Patrimoniali'!AC12+'Variazioni Patrimoniali'!AC14</f>
        <v>0</v>
      </c>
      <c r="AC11" s="6">
        <f>'Variazioni Patrimoniali'!AD12+'Variazioni Patrimoniali'!AD14</f>
        <v>0</v>
      </c>
      <c r="AD11" s="6">
        <f>'Variazioni Patrimoniali'!AE12+'Variazioni Patrimoniali'!AE14</f>
        <v>0</v>
      </c>
      <c r="AE11" s="6">
        <f>'Variazioni Patrimoniali'!AF12+'Variazioni Patrimoniali'!AF14</f>
        <v>0</v>
      </c>
      <c r="AF11" s="6">
        <f>'Variazioni Patrimoniali'!AG12+'Variazioni Patrimoniali'!AG14</f>
        <v>0</v>
      </c>
      <c r="AG11" s="6">
        <f>'Variazioni Patrimoniali'!AH12+'Variazioni Patrimoniali'!AH14</f>
        <v>0</v>
      </c>
      <c r="AH11" s="6">
        <f>'Variazioni Patrimoniali'!AI12+'Variazioni Patrimoniali'!AI14</f>
        <v>0</v>
      </c>
      <c r="AI11" s="6">
        <f>'Variazioni Patrimoniali'!AJ12+'Variazioni Patrimoniali'!AJ14</f>
        <v>0</v>
      </c>
      <c r="AJ11" s="6">
        <f>'Variazioni Patrimoniali'!AK12+'Variazioni Patrimoniali'!AK14</f>
        <v>0</v>
      </c>
      <c r="AK11" s="6">
        <f>'Variazioni Patrimoniali'!AL12+'Variazioni Patrimoniali'!AL14</f>
        <v>0</v>
      </c>
      <c r="AL11" s="6">
        <f>'Variazioni Patrimoniali'!AM12+'Variazioni Patrimoniali'!AM14</f>
        <v>0</v>
      </c>
      <c r="AM11" s="6">
        <f>'Variazioni Patrimoniali'!AN12+'Variazioni Patrimoniali'!AN14</f>
        <v>0</v>
      </c>
      <c r="AN11" s="6">
        <f>'Variazioni Patrimoniali'!AO12+'Variazioni Patrimoniali'!AO14</f>
        <v>0</v>
      </c>
      <c r="AO11" s="6">
        <f>'Variazioni Patrimoniali'!AP12+'Variazioni Patrimoniali'!AP14</f>
        <v>0</v>
      </c>
      <c r="AP11" s="6">
        <f>'Variazioni Patrimoniali'!AQ12+'Variazioni Patrimoniali'!AQ14</f>
        <v>0</v>
      </c>
      <c r="AQ11" s="6">
        <f>'Variazioni Patrimoniali'!AR12+'Variazioni Patrimoniali'!AR14</f>
        <v>0</v>
      </c>
      <c r="AR11" s="6">
        <f>'Variazioni Patrimoniali'!AS12+'Variazioni Patrimoniali'!AS14</f>
        <v>0</v>
      </c>
      <c r="AS11" s="6">
        <f>'Variazioni Patrimoniali'!AT12+'Variazioni Patrimoniali'!AT14</f>
        <v>0</v>
      </c>
      <c r="AT11" s="6">
        <f>'Variazioni Patrimoniali'!AU12+'Variazioni Patrimoniali'!AU14</f>
        <v>0</v>
      </c>
      <c r="AU11" s="6">
        <f>'Variazioni Patrimoniali'!AV12+'Variazioni Patrimoniali'!AV14</f>
        <v>0</v>
      </c>
      <c r="AV11" s="6">
        <f>'Variazioni Patrimoniali'!AW12+'Variazioni Patrimoniali'!AW14</f>
        <v>0</v>
      </c>
      <c r="AW11" s="6">
        <f>'Variazioni Patrimoniali'!AX12+'Variazioni Patrimoniali'!AX14</f>
        <v>0</v>
      </c>
      <c r="AX11" s="6">
        <f>'Variazioni Patrimoniali'!AY12+'Variazioni Patrimoniali'!AY14</f>
        <v>0</v>
      </c>
      <c r="AY11" s="6">
        <f>'Variazioni Patrimoniali'!AZ12+'Variazioni Patrimoniali'!AZ14</f>
        <v>0</v>
      </c>
      <c r="AZ11" s="6">
        <f>'Variazioni Patrimoniali'!BA12+'Variazioni Patrimoniali'!BA14</f>
        <v>0</v>
      </c>
      <c r="BA11" s="6">
        <f>'Variazioni Patrimoniali'!BB12+'Variazioni Patrimoniali'!BB14</f>
        <v>0</v>
      </c>
      <c r="BB11" s="6">
        <f>'Variazioni Patrimoniali'!BC12+'Variazioni Patrimoniali'!BC14</f>
        <v>0</v>
      </c>
      <c r="BC11" s="6">
        <f>'Variazioni Patrimoniali'!BD12+'Variazioni Patrimoniali'!BD14</f>
        <v>0</v>
      </c>
      <c r="BD11" s="6">
        <f>'Variazioni Patrimoniali'!BE12+'Variazioni Patrimoniali'!BE14</f>
        <v>0</v>
      </c>
      <c r="BE11" s="6">
        <f>'Variazioni Patrimoniali'!BF12+'Variazioni Patrimoniali'!BF14</f>
        <v>0</v>
      </c>
      <c r="BF11" s="6">
        <f>'Variazioni Patrimoniali'!BG12+'Variazioni Patrimoniali'!BG14</f>
        <v>0</v>
      </c>
      <c r="BG11" s="6">
        <f>'Variazioni Patrimoniali'!BH12+'Variazioni Patrimoniali'!BH14</f>
        <v>0</v>
      </c>
      <c r="BH11" s="6">
        <f>'Variazioni Patrimoniali'!BI12+'Variazioni Patrimoniali'!BI14</f>
        <v>0</v>
      </c>
      <c r="BI11" s="6">
        <f>'Variazioni Patrimoniali'!BJ12+'Variazioni Patrimoniali'!BJ14</f>
        <v>0</v>
      </c>
      <c r="BJ11" s="6">
        <f>'Variazioni Patrimoniali'!BK12+'Variazioni Patrimoniali'!BK14</f>
        <v>0</v>
      </c>
    </row>
    <row r="12" spans="1:63" ht="16.5" customHeight="1" x14ac:dyDescent="0.2">
      <c r="A12" s="1" t="s">
        <v>133</v>
      </c>
      <c r="B12" s="6">
        <v>0</v>
      </c>
      <c r="C12" s="6">
        <f>'Variazioni Patrimoniali'!D5</f>
        <v>0</v>
      </c>
      <c r="D12" s="6">
        <f>'Variazioni Patrimoniali'!E5</f>
        <v>0</v>
      </c>
      <c r="E12" s="6">
        <f>'Variazioni Patrimoniali'!F5</f>
        <v>0</v>
      </c>
      <c r="F12" s="6">
        <f>'Variazioni Patrimoniali'!G5</f>
        <v>0</v>
      </c>
      <c r="G12" s="6">
        <f>'Variazioni Patrimoniali'!H5</f>
        <v>0</v>
      </c>
      <c r="H12" s="6">
        <f>'Variazioni Patrimoniali'!I5</f>
        <v>0</v>
      </c>
      <c r="I12" s="6">
        <f>'Variazioni Patrimoniali'!J5</f>
        <v>0</v>
      </c>
      <c r="J12" s="6">
        <f>'Variazioni Patrimoniali'!K5</f>
        <v>0</v>
      </c>
      <c r="K12" s="6">
        <f>'Variazioni Patrimoniali'!L5</f>
        <v>0</v>
      </c>
      <c r="L12" s="6">
        <f>'Variazioni Patrimoniali'!M5</f>
        <v>0</v>
      </c>
      <c r="M12" s="6">
        <f>'Variazioni Patrimoniali'!N5</f>
        <v>0</v>
      </c>
      <c r="N12" s="6">
        <f>'Variazioni Patrimoniali'!O5</f>
        <v>0</v>
      </c>
      <c r="O12" s="6">
        <f>'Variazioni Patrimoniali'!P5</f>
        <v>0</v>
      </c>
      <c r="P12" s="6">
        <f>'Variazioni Patrimoniali'!Q5</f>
        <v>0</v>
      </c>
      <c r="Q12" s="6">
        <f>'Variazioni Patrimoniali'!R5</f>
        <v>0</v>
      </c>
      <c r="R12" s="6">
        <f>'Variazioni Patrimoniali'!S5</f>
        <v>0</v>
      </c>
      <c r="S12" s="6">
        <f>'Variazioni Patrimoniali'!T5</f>
        <v>0</v>
      </c>
      <c r="T12" s="6">
        <f>'Variazioni Patrimoniali'!U5</f>
        <v>0</v>
      </c>
      <c r="U12" s="6">
        <f>'Variazioni Patrimoniali'!V5</f>
        <v>0</v>
      </c>
      <c r="V12" s="6">
        <f>'Variazioni Patrimoniali'!W5</f>
        <v>0</v>
      </c>
      <c r="W12" s="6">
        <f>'Variazioni Patrimoniali'!X5</f>
        <v>0</v>
      </c>
      <c r="X12" s="6">
        <f>'Variazioni Patrimoniali'!Y5</f>
        <v>0</v>
      </c>
      <c r="Y12" s="6">
        <f>'Variazioni Patrimoniali'!Z5</f>
        <v>0</v>
      </c>
      <c r="Z12" s="6">
        <f>'Variazioni Patrimoniali'!AA5</f>
        <v>0</v>
      </c>
      <c r="AA12" s="6">
        <f>'Variazioni Patrimoniali'!AB5</f>
        <v>0</v>
      </c>
      <c r="AB12" s="6">
        <f>'Variazioni Patrimoniali'!AC5</f>
        <v>0</v>
      </c>
      <c r="AC12" s="6">
        <f>'Variazioni Patrimoniali'!AD5</f>
        <v>0</v>
      </c>
      <c r="AD12" s="6">
        <f>'Variazioni Patrimoniali'!AE5</f>
        <v>0</v>
      </c>
      <c r="AE12" s="6">
        <f>'Variazioni Patrimoniali'!AF5</f>
        <v>0</v>
      </c>
      <c r="AF12" s="6">
        <f>'Variazioni Patrimoniali'!AG5</f>
        <v>0</v>
      </c>
      <c r="AG12" s="6">
        <f>'Variazioni Patrimoniali'!AH5</f>
        <v>0</v>
      </c>
      <c r="AH12" s="6">
        <f>'Variazioni Patrimoniali'!AI5</f>
        <v>0</v>
      </c>
      <c r="AI12" s="6">
        <f>'Variazioni Patrimoniali'!AJ5</f>
        <v>0</v>
      </c>
      <c r="AJ12" s="6">
        <f>'Variazioni Patrimoniali'!AK5</f>
        <v>0</v>
      </c>
      <c r="AK12" s="6">
        <f>'Variazioni Patrimoniali'!AL5</f>
        <v>0</v>
      </c>
      <c r="AL12" s="6">
        <f>'Variazioni Patrimoniali'!AM5</f>
        <v>0</v>
      </c>
      <c r="AM12" s="6">
        <f>'Variazioni Patrimoniali'!AN5</f>
        <v>0</v>
      </c>
      <c r="AN12" s="6">
        <f>'Variazioni Patrimoniali'!AO5</f>
        <v>0</v>
      </c>
      <c r="AO12" s="6">
        <f>'Variazioni Patrimoniali'!AP5</f>
        <v>0</v>
      </c>
      <c r="AP12" s="6">
        <f>'Variazioni Patrimoniali'!AQ5</f>
        <v>0</v>
      </c>
      <c r="AQ12" s="6">
        <f>'Variazioni Patrimoniali'!AR5</f>
        <v>0</v>
      </c>
      <c r="AR12" s="6">
        <f>'Variazioni Patrimoniali'!AS5</f>
        <v>0</v>
      </c>
      <c r="AS12" s="6">
        <f>'Variazioni Patrimoniali'!AT5</f>
        <v>0</v>
      </c>
      <c r="AT12" s="6">
        <f>'Variazioni Patrimoniali'!AU5</f>
        <v>0</v>
      </c>
      <c r="AU12" s="6">
        <f>'Variazioni Patrimoniali'!AV5</f>
        <v>0</v>
      </c>
      <c r="AV12" s="6">
        <f>'Variazioni Patrimoniali'!AW5</f>
        <v>0</v>
      </c>
      <c r="AW12" s="6">
        <f>'Variazioni Patrimoniali'!AX5</f>
        <v>0</v>
      </c>
      <c r="AX12" s="6">
        <f>'Variazioni Patrimoniali'!AY5</f>
        <v>0</v>
      </c>
      <c r="AY12" s="6">
        <f>'Variazioni Patrimoniali'!AZ5</f>
        <v>0</v>
      </c>
      <c r="AZ12" s="6">
        <f>'Variazioni Patrimoniali'!BA5</f>
        <v>0</v>
      </c>
      <c r="BA12" s="6">
        <f>'Variazioni Patrimoniali'!BB5</f>
        <v>0</v>
      </c>
      <c r="BB12" s="6">
        <f>'Variazioni Patrimoniali'!BC5</f>
        <v>0</v>
      </c>
      <c r="BC12" s="6">
        <f>'Variazioni Patrimoniali'!BD5</f>
        <v>0</v>
      </c>
      <c r="BD12" s="6">
        <f>'Variazioni Patrimoniali'!BE5</f>
        <v>0</v>
      </c>
      <c r="BE12" s="6">
        <f>'Variazioni Patrimoniali'!BF5</f>
        <v>0</v>
      </c>
      <c r="BF12" s="6">
        <f>'Variazioni Patrimoniali'!BG5</f>
        <v>0</v>
      </c>
      <c r="BG12" s="6">
        <f>'Variazioni Patrimoniali'!BH5</f>
        <v>0</v>
      </c>
      <c r="BH12" s="6">
        <f>'Variazioni Patrimoniali'!BI5</f>
        <v>0</v>
      </c>
      <c r="BI12" s="6">
        <f>'Variazioni Patrimoniali'!BJ5</f>
        <v>0</v>
      </c>
      <c r="BJ12" s="6">
        <f>'Variazioni Patrimoniali'!BK5</f>
        <v>0</v>
      </c>
    </row>
    <row r="13" spans="1:63" x14ac:dyDescent="0.2">
      <c r="A13" s="1" t="s">
        <v>5</v>
      </c>
      <c r="B13" s="6">
        <v>0</v>
      </c>
      <c r="C13" s="6">
        <f>+'Variazioni Patrimoniali'!D16</f>
        <v>0</v>
      </c>
      <c r="D13" s="6">
        <f>+'Variazioni Patrimoniali'!E16</f>
        <v>0</v>
      </c>
      <c r="E13" s="6">
        <f>+'Variazioni Patrimoniali'!F16</f>
        <v>0</v>
      </c>
      <c r="F13" s="6">
        <f>+'Variazioni Patrimoniali'!G16</f>
        <v>0</v>
      </c>
      <c r="G13" s="6">
        <f>+'Variazioni Patrimoniali'!H16</f>
        <v>0</v>
      </c>
      <c r="H13" s="6">
        <f>+'Variazioni Patrimoniali'!I16</f>
        <v>0</v>
      </c>
      <c r="I13" s="6">
        <f>+'Variazioni Patrimoniali'!J16</f>
        <v>0</v>
      </c>
      <c r="J13" s="6">
        <f>+'Variazioni Patrimoniali'!K16</f>
        <v>0</v>
      </c>
      <c r="K13" s="6">
        <f>+'Variazioni Patrimoniali'!L16</f>
        <v>0</v>
      </c>
      <c r="L13" s="6">
        <f>+'Variazioni Patrimoniali'!M16</f>
        <v>0</v>
      </c>
      <c r="M13" s="6">
        <f>+'Variazioni Patrimoniali'!N16</f>
        <v>0</v>
      </c>
      <c r="N13" s="6">
        <f>+'Variazioni Patrimoniali'!O16</f>
        <v>0</v>
      </c>
      <c r="O13" s="6">
        <f>+'Variazioni Patrimoniali'!P16</f>
        <v>0</v>
      </c>
      <c r="P13" s="6">
        <f>+'Variazioni Patrimoniali'!Q16</f>
        <v>0</v>
      </c>
      <c r="Q13" s="6">
        <f>+'Variazioni Patrimoniali'!R16</f>
        <v>0</v>
      </c>
      <c r="R13" s="6">
        <f>+'Variazioni Patrimoniali'!S16</f>
        <v>0</v>
      </c>
      <c r="S13" s="6">
        <f>+'Variazioni Patrimoniali'!T16</f>
        <v>0</v>
      </c>
      <c r="T13" s="6">
        <f>+'Variazioni Patrimoniali'!U16</f>
        <v>0</v>
      </c>
      <c r="U13" s="6">
        <f>+'Variazioni Patrimoniali'!V16</f>
        <v>0</v>
      </c>
      <c r="V13" s="6">
        <f>+'Variazioni Patrimoniali'!W16</f>
        <v>0</v>
      </c>
      <c r="W13" s="6">
        <f>+'Variazioni Patrimoniali'!X16</f>
        <v>0</v>
      </c>
      <c r="X13" s="6">
        <f>+'Variazioni Patrimoniali'!Y16</f>
        <v>0</v>
      </c>
      <c r="Y13" s="6">
        <f>+'Variazioni Patrimoniali'!Z16</f>
        <v>0</v>
      </c>
      <c r="Z13" s="6">
        <f>+'Variazioni Patrimoniali'!AA16</f>
        <v>0</v>
      </c>
      <c r="AA13" s="6">
        <f>+'Variazioni Patrimoniali'!AB16</f>
        <v>0</v>
      </c>
      <c r="AB13" s="6">
        <f>+'Variazioni Patrimoniali'!AC16</f>
        <v>0</v>
      </c>
      <c r="AC13" s="6">
        <f>+'Variazioni Patrimoniali'!AD16</f>
        <v>0</v>
      </c>
      <c r="AD13" s="6">
        <f>+'Variazioni Patrimoniali'!AE16</f>
        <v>0</v>
      </c>
      <c r="AE13" s="6">
        <f>+'Variazioni Patrimoniali'!AF16</f>
        <v>0</v>
      </c>
      <c r="AF13" s="6">
        <f>+'Variazioni Patrimoniali'!AG16</f>
        <v>0</v>
      </c>
      <c r="AG13" s="6">
        <f>+'Variazioni Patrimoniali'!AH16</f>
        <v>0</v>
      </c>
      <c r="AH13" s="6">
        <f>+'Variazioni Patrimoniali'!AI16</f>
        <v>0</v>
      </c>
      <c r="AI13" s="6">
        <f>+'Variazioni Patrimoniali'!AJ16</f>
        <v>0</v>
      </c>
      <c r="AJ13" s="6">
        <f>+'Variazioni Patrimoniali'!AK16</f>
        <v>0</v>
      </c>
      <c r="AK13" s="6">
        <f>+'Variazioni Patrimoniali'!AL16</f>
        <v>0</v>
      </c>
      <c r="AL13" s="6">
        <f>+'Variazioni Patrimoniali'!AM16</f>
        <v>0</v>
      </c>
      <c r="AM13" s="6">
        <f>+'Variazioni Patrimoniali'!AN16</f>
        <v>0</v>
      </c>
      <c r="AN13" s="6">
        <f>+'Variazioni Patrimoniali'!AO16</f>
        <v>0</v>
      </c>
      <c r="AO13" s="6">
        <f>+'Variazioni Patrimoniali'!AP16</f>
        <v>0</v>
      </c>
      <c r="AP13" s="6">
        <f>+'Variazioni Patrimoniali'!AQ16</f>
        <v>0</v>
      </c>
      <c r="AQ13" s="6">
        <f>+'Variazioni Patrimoniali'!AR16</f>
        <v>0</v>
      </c>
      <c r="AR13" s="6">
        <f>+'Variazioni Patrimoniali'!AS16</f>
        <v>0</v>
      </c>
      <c r="AS13" s="6">
        <f>+'Variazioni Patrimoniali'!AT16</f>
        <v>0</v>
      </c>
      <c r="AT13" s="6">
        <f>+'Variazioni Patrimoniali'!AU16</f>
        <v>0</v>
      </c>
      <c r="AU13" s="6">
        <f>+'Variazioni Patrimoniali'!AV16</f>
        <v>0</v>
      </c>
      <c r="AV13" s="6">
        <f>+'Variazioni Patrimoniali'!AW16</f>
        <v>0</v>
      </c>
      <c r="AW13" s="6">
        <f>+'Variazioni Patrimoniali'!AX16</f>
        <v>0</v>
      </c>
      <c r="AX13" s="6">
        <f>+'Variazioni Patrimoniali'!AY16</f>
        <v>0</v>
      </c>
      <c r="AY13" s="6">
        <f>+'Variazioni Patrimoniali'!AZ16</f>
        <v>0</v>
      </c>
      <c r="AZ13" s="6">
        <f>+'Variazioni Patrimoniali'!BA16</f>
        <v>0</v>
      </c>
      <c r="BA13" s="6">
        <f>+'Variazioni Patrimoniali'!BB16</f>
        <v>0</v>
      </c>
      <c r="BB13" s="6">
        <f>+'Variazioni Patrimoniali'!BC16</f>
        <v>0</v>
      </c>
      <c r="BC13" s="6">
        <f>+'Variazioni Patrimoniali'!BD16</f>
        <v>0</v>
      </c>
      <c r="BD13" s="6">
        <f>+'Variazioni Patrimoniali'!BE16</f>
        <v>0</v>
      </c>
      <c r="BE13" s="6">
        <f>+'Variazioni Patrimoniali'!BF16</f>
        <v>0</v>
      </c>
      <c r="BF13" s="6">
        <f>+'Variazioni Patrimoniali'!BG16</f>
        <v>0</v>
      </c>
      <c r="BG13" s="6">
        <f>+'Variazioni Patrimoniali'!BH16</f>
        <v>0</v>
      </c>
      <c r="BH13" s="6">
        <f>+'Variazioni Patrimoniali'!BI16</f>
        <v>0</v>
      </c>
      <c r="BI13" s="6">
        <f>+'Variazioni Patrimoniali'!BJ16</f>
        <v>0</v>
      </c>
      <c r="BJ13" s="6">
        <f>+'Variazioni Patrimoniali'!BK16</f>
        <v>0</v>
      </c>
    </row>
    <row r="15" spans="1:63" x14ac:dyDescent="0.2">
      <c r="A15" s="2" t="s">
        <v>6</v>
      </c>
      <c r="B15" s="3">
        <f>SUM(B16:B17)</f>
        <v>0</v>
      </c>
      <c r="C15" s="44">
        <f>SUM(C16:C17)</f>
        <v>0</v>
      </c>
      <c r="D15" s="44">
        <f t="shared" ref="D15:BJ15" si="3">SUM(D16:D17)</f>
        <v>0</v>
      </c>
      <c r="E15" s="44">
        <f t="shared" si="3"/>
        <v>0</v>
      </c>
      <c r="F15" s="44">
        <f t="shared" si="3"/>
        <v>0</v>
      </c>
      <c r="G15" s="44">
        <f t="shared" si="3"/>
        <v>0</v>
      </c>
      <c r="H15" s="44">
        <f t="shared" si="3"/>
        <v>0</v>
      </c>
      <c r="I15" s="44">
        <f t="shared" si="3"/>
        <v>0</v>
      </c>
      <c r="J15" s="44">
        <f t="shared" si="3"/>
        <v>0</v>
      </c>
      <c r="K15" s="44">
        <f t="shared" si="3"/>
        <v>0</v>
      </c>
      <c r="L15" s="44">
        <f t="shared" si="3"/>
        <v>0</v>
      </c>
      <c r="M15" s="44">
        <f t="shared" si="3"/>
        <v>0</v>
      </c>
      <c r="N15" s="44">
        <f t="shared" si="3"/>
        <v>0</v>
      </c>
      <c r="O15" s="44">
        <f t="shared" si="3"/>
        <v>0</v>
      </c>
      <c r="P15" s="44">
        <f t="shared" si="3"/>
        <v>0</v>
      </c>
      <c r="Q15" s="44">
        <f t="shared" si="3"/>
        <v>0</v>
      </c>
      <c r="R15" s="44">
        <f t="shared" si="3"/>
        <v>0</v>
      </c>
      <c r="S15" s="44">
        <f t="shared" si="3"/>
        <v>0</v>
      </c>
      <c r="T15" s="44">
        <f t="shared" si="3"/>
        <v>0</v>
      </c>
      <c r="U15" s="44">
        <f t="shared" si="3"/>
        <v>0</v>
      </c>
      <c r="V15" s="44">
        <f t="shared" si="3"/>
        <v>0</v>
      </c>
      <c r="W15" s="44">
        <f t="shared" si="3"/>
        <v>0</v>
      </c>
      <c r="X15" s="44">
        <f t="shared" si="3"/>
        <v>0</v>
      </c>
      <c r="Y15" s="44">
        <f t="shared" si="3"/>
        <v>0</v>
      </c>
      <c r="Z15" s="44">
        <f t="shared" si="3"/>
        <v>0</v>
      </c>
      <c r="AA15" s="44">
        <f t="shared" si="3"/>
        <v>0</v>
      </c>
      <c r="AB15" s="44">
        <f t="shared" si="3"/>
        <v>0</v>
      </c>
      <c r="AC15" s="44">
        <f t="shared" si="3"/>
        <v>0</v>
      </c>
      <c r="AD15" s="44">
        <f t="shared" si="3"/>
        <v>0</v>
      </c>
      <c r="AE15" s="44">
        <f t="shared" si="3"/>
        <v>0</v>
      </c>
      <c r="AF15" s="44">
        <f t="shared" si="3"/>
        <v>0</v>
      </c>
      <c r="AG15" s="44">
        <f t="shared" si="3"/>
        <v>0</v>
      </c>
      <c r="AH15" s="44">
        <f t="shared" si="3"/>
        <v>0</v>
      </c>
      <c r="AI15" s="44">
        <f t="shared" si="3"/>
        <v>0</v>
      </c>
      <c r="AJ15" s="44">
        <f t="shared" si="3"/>
        <v>0</v>
      </c>
      <c r="AK15" s="44">
        <f t="shared" si="3"/>
        <v>0</v>
      </c>
      <c r="AL15" s="44">
        <f t="shared" si="3"/>
        <v>0</v>
      </c>
      <c r="AM15" s="44">
        <f t="shared" si="3"/>
        <v>0</v>
      </c>
      <c r="AN15" s="44">
        <f t="shared" si="3"/>
        <v>0</v>
      </c>
      <c r="AO15" s="44">
        <f t="shared" si="3"/>
        <v>0</v>
      </c>
      <c r="AP15" s="44">
        <f t="shared" si="3"/>
        <v>0</v>
      </c>
      <c r="AQ15" s="44">
        <f t="shared" si="3"/>
        <v>0</v>
      </c>
      <c r="AR15" s="44">
        <f t="shared" si="3"/>
        <v>0</v>
      </c>
      <c r="AS15" s="44">
        <f t="shared" si="3"/>
        <v>0</v>
      </c>
      <c r="AT15" s="44">
        <f t="shared" si="3"/>
        <v>0</v>
      </c>
      <c r="AU15" s="44">
        <f t="shared" si="3"/>
        <v>0</v>
      </c>
      <c r="AV15" s="44">
        <f t="shared" si="3"/>
        <v>0</v>
      </c>
      <c r="AW15" s="44">
        <f t="shared" si="3"/>
        <v>0</v>
      </c>
      <c r="AX15" s="44">
        <f t="shared" si="3"/>
        <v>0</v>
      </c>
      <c r="AY15" s="44">
        <f t="shared" si="3"/>
        <v>0</v>
      </c>
      <c r="AZ15" s="44">
        <f t="shared" si="3"/>
        <v>0</v>
      </c>
      <c r="BA15" s="44">
        <f t="shared" si="3"/>
        <v>0</v>
      </c>
      <c r="BB15" s="44">
        <f t="shared" si="3"/>
        <v>0</v>
      </c>
      <c r="BC15" s="44">
        <f t="shared" si="3"/>
        <v>0</v>
      </c>
      <c r="BD15" s="44">
        <f t="shared" si="3"/>
        <v>0</v>
      </c>
      <c r="BE15" s="44">
        <f t="shared" si="3"/>
        <v>0</v>
      </c>
      <c r="BF15" s="44">
        <f t="shared" si="3"/>
        <v>0</v>
      </c>
      <c r="BG15" s="44">
        <f t="shared" si="3"/>
        <v>0</v>
      </c>
      <c r="BH15" s="44">
        <f t="shared" si="3"/>
        <v>0</v>
      </c>
      <c r="BI15" s="44">
        <f t="shared" si="3"/>
        <v>0</v>
      </c>
      <c r="BJ15" s="44">
        <f t="shared" si="3"/>
        <v>0</v>
      </c>
    </row>
    <row r="16" spans="1:63" x14ac:dyDescent="0.2">
      <c r="A16" s="1" t="s">
        <v>7</v>
      </c>
      <c r="B16" s="6">
        <v>0</v>
      </c>
      <c r="C16" s="43">
        <f>+B16</f>
        <v>0</v>
      </c>
      <c r="D16" s="43">
        <f t="shared" ref="D16:BJ16" si="4">+C16</f>
        <v>0</v>
      </c>
      <c r="E16" s="43">
        <f t="shared" si="4"/>
        <v>0</v>
      </c>
      <c r="F16" s="43">
        <f t="shared" si="4"/>
        <v>0</v>
      </c>
      <c r="G16" s="43">
        <f t="shared" si="4"/>
        <v>0</v>
      </c>
      <c r="H16" s="43">
        <f t="shared" si="4"/>
        <v>0</v>
      </c>
      <c r="I16" s="43">
        <f t="shared" si="4"/>
        <v>0</v>
      </c>
      <c r="J16" s="43">
        <f t="shared" si="4"/>
        <v>0</v>
      </c>
      <c r="K16" s="43">
        <f t="shared" si="4"/>
        <v>0</v>
      </c>
      <c r="L16" s="43">
        <f t="shared" si="4"/>
        <v>0</v>
      </c>
      <c r="M16" s="43">
        <f t="shared" si="4"/>
        <v>0</v>
      </c>
      <c r="N16" s="43">
        <f t="shared" si="4"/>
        <v>0</v>
      </c>
      <c r="O16" s="43">
        <f t="shared" si="4"/>
        <v>0</v>
      </c>
      <c r="P16" s="43">
        <f t="shared" si="4"/>
        <v>0</v>
      </c>
      <c r="Q16" s="43">
        <f t="shared" si="4"/>
        <v>0</v>
      </c>
      <c r="R16" s="43">
        <f t="shared" si="4"/>
        <v>0</v>
      </c>
      <c r="S16" s="43">
        <f t="shared" si="4"/>
        <v>0</v>
      </c>
      <c r="T16" s="43">
        <f t="shared" si="4"/>
        <v>0</v>
      </c>
      <c r="U16" s="43">
        <f t="shared" si="4"/>
        <v>0</v>
      </c>
      <c r="V16" s="43">
        <f t="shared" si="4"/>
        <v>0</v>
      </c>
      <c r="W16" s="43">
        <f t="shared" si="4"/>
        <v>0</v>
      </c>
      <c r="X16" s="43">
        <f t="shared" si="4"/>
        <v>0</v>
      </c>
      <c r="Y16" s="43">
        <f t="shared" si="4"/>
        <v>0</v>
      </c>
      <c r="Z16" s="43">
        <f t="shared" si="4"/>
        <v>0</v>
      </c>
      <c r="AA16" s="43">
        <f t="shared" si="4"/>
        <v>0</v>
      </c>
      <c r="AB16" s="43">
        <f t="shared" si="4"/>
        <v>0</v>
      </c>
      <c r="AC16" s="43">
        <f t="shared" si="4"/>
        <v>0</v>
      </c>
      <c r="AD16" s="43">
        <f t="shared" si="4"/>
        <v>0</v>
      </c>
      <c r="AE16" s="43">
        <f t="shared" si="4"/>
        <v>0</v>
      </c>
      <c r="AF16" s="43">
        <f t="shared" si="4"/>
        <v>0</v>
      </c>
      <c r="AG16" s="43">
        <f t="shared" si="4"/>
        <v>0</v>
      </c>
      <c r="AH16" s="43">
        <f t="shared" si="4"/>
        <v>0</v>
      </c>
      <c r="AI16" s="43">
        <f t="shared" si="4"/>
        <v>0</v>
      </c>
      <c r="AJ16" s="43">
        <f t="shared" si="4"/>
        <v>0</v>
      </c>
      <c r="AK16" s="43">
        <f t="shared" si="4"/>
        <v>0</v>
      </c>
      <c r="AL16" s="43">
        <f t="shared" si="4"/>
        <v>0</v>
      </c>
      <c r="AM16" s="43">
        <f t="shared" si="4"/>
        <v>0</v>
      </c>
      <c r="AN16" s="43">
        <f t="shared" si="4"/>
        <v>0</v>
      </c>
      <c r="AO16" s="43">
        <f t="shared" si="4"/>
        <v>0</v>
      </c>
      <c r="AP16" s="43">
        <f t="shared" si="4"/>
        <v>0</v>
      </c>
      <c r="AQ16" s="43">
        <f t="shared" si="4"/>
        <v>0</v>
      </c>
      <c r="AR16" s="43">
        <f t="shared" si="4"/>
        <v>0</v>
      </c>
      <c r="AS16" s="43">
        <f t="shared" si="4"/>
        <v>0</v>
      </c>
      <c r="AT16" s="43">
        <f t="shared" si="4"/>
        <v>0</v>
      </c>
      <c r="AU16" s="43">
        <f t="shared" si="4"/>
        <v>0</v>
      </c>
      <c r="AV16" s="43">
        <f t="shared" si="4"/>
        <v>0</v>
      </c>
      <c r="AW16" s="43">
        <f t="shared" si="4"/>
        <v>0</v>
      </c>
      <c r="AX16" s="43">
        <f t="shared" si="4"/>
        <v>0</v>
      </c>
      <c r="AY16" s="43">
        <f t="shared" si="4"/>
        <v>0</v>
      </c>
      <c r="AZ16" s="43">
        <f t="shared" si="4"/>
        <v>0</v>
      </c>
      <c r="BA16" s="43">
        <f t="shared" si="4"/>
        <v>0</v>
      </c>
      <c r="BB16" s="43">
        <f t="shared" si="4"/>
        <v>0</v>
      </c>
      <c r="BC16" s="43">
        <f t="shared" si="4"/>
        <v>0</v>
      </c>
      <c r="BD16" s="43">
        <f t="shared" si="4"/>
        <v>0</v>
      </c>
      <c r="BE16" s="43">
        <f t="shared" si="4"/>
        <v>0</v>
      </c>
      <c r="BF16" s="43">
        <f t="shared" si="4"/>
        <v>0</v>
      </c>
      <c r="BG16" s="43">
        <f t="shared" si="4"/>
        <v>0</v>
      </c>
      <c r="BH16" s="43">
        <f t="shared" si="4"/>
        <v>0</v>
      </c>
      <c r="BI16" s="43">
        <f t="shared" si="4"/>
        <v>0</v>
      </c>
      <c r="BJ16" s="43">
        <f t="shared" si="4"/>
        <v>0</v>
      </c>
    </row>
    <row r="17" spans="1:62" x14ac:dyDescent="0.2">
      <c r="A17" s="1" t="s">
        <v>8</v>
      </c>
      <c r="B17" s="6">
        <v>0</v>
      </c>
      <c r="C17" s="43">
        <f>+CEm!B5</f>
        <v>0</v>
      </c>
      <c r="D17" s="43">
        <f>+CEm!C5</f>
        <v>0</v>
      </c>
      <c r="E17" s="43">
        <f>+CEm!D5</f>
        <v>0</v>
      </c>
      <c r="F17" s="43">
        <f>+CEm!E5</f>
        <v>0</v>
      </c>
      <c r="G17" s="43">
        <f>+CEm!F5</f>
        <v>0</v>
      </c>
      <c r="H17" s="43">
        <f>+CEm!G5</f>
        <v>0</v>
      </c>
      <c r="I17" s="43">
        <f>+CEm!H5</f>
        <v>0</v>
      </c>
      <c r="J17" s="43">
        <f>+CEm!I5</f>
        <v>0</v>
      </c>
      <c r="K17" s="43">
        <f>+CEm!J5</f>
        <v>0</v>
      </c>
      <c r="L17" s="43">
        <f>+CEm!K5</f>
        <v>0</v>
      </c>
      <c r="M17" s="43">
        <f>+CEm!L5</f>
        <v>0</v>
      </c>
      <c r="N17" s="43">
        <f>+CEm!M5</f>
        <v>0</v>
      </c>
      <c r="O17" s="43">
        <f>+CEm!N5</f>
        <v>0</v>
      </c>
      <c r="P17" s="43">
        <f>+CEm!O5</f>
        <v>0</v>
      </c>
      <c r="Q17" s="43">
        <f>+CEm!P5</f>
        <v>0</v>
      </c>
      <c r="R17" s="43">
        <f>+CEm!Q5</f>
        <v>0</v>
      </c>
      <c r="S17" s="43">
        <f>+CEm!R5</f>
        <v>0</v>
      </c>
      <c r="T17" s="43">
        <f>+CEm!S5</f>
        <v>0</v>
      </c>
      <c r="U17" s="43">
        <f>+CEm!T5</f>
        <v>0</v>
      </c>
      <c r="V17" s="43">
        <f>+CEm!U5</f>
        <v>0</v>
      </c>
      <c r="W17" s="43">
        <f>+CEm!V5</f>
        <v>0</v>
      </c>
      <c r="X17" s="43">
        <f>+CEm!W5</f>
        <v>0</v>
      </c>
      <c r="Y17" s="43">
        <f>+CEm!X5</f>
        <v>0</v>
      </c>
      <c r="Z17" s="43">
        <f>+CEm!Y5</f>
        <v>0</v>
      </c>
      <c r="AA17" s="43">
        <f>+CEm!Z5</f>
        <v>0</v>
      </c>
      <c r="AB17" s="43">
        <f>+CEm!AA5</f>
        <v>0</v>
      </c>
      <c r="AC17" s="43">
        <f>+CEm!AB5</f>
        <v>0</v>
      </c>
      <c r="AD17" s="43">
        <f>+CEm!AC5</f>
        <v>0</v>
      </c>
      <c r="AE17" s="43">
        <f>+CEm!AD5</f>
        <v>0</v>
      </c>
      <c r="AF17" s="43">
        <f>+CEm!AE5</f>
        <v>0</v>
      </c>
      <c r="AG17" s="43">
        <f>+CEm!AF5</f>
        <v>0</v>
      </c>
      <c r="AH17" s="43">
        <f>+CEm!AG5</f>
        <v>0</v>
      </c>
      <c r="AI17" s="43">
        <f>+CEm!AH5</f>
        <v>0</v>
      </c>
      <c r="AJ17" s="43">
        <f>+CEm!AI5</f>
        <v>0</v>
      </c>
      <c r="AK17" s="43">
        <f>+CEm!AJ5</f>
        <v>0</v>
      </c>
      <c r="AL17" s="43">
        <f>+CEm!AK5</f>
        <v>0</v>
      </c>
      <c r="AM17" s="43">
        <f>+CEm!AL5</f>
        <v>0</v>
      </c>
      <c r="AN17" s="43">
        <f>+CEm!AM5</f>
        <v>0</v>
      </c>
      <c r="AO17" s="43">
        <f>+CEm!AN5</f>
        <v>0</v>
      </c>
      <c r="AP17" s="43">
        <f>+CEm!AO5</f>
        <v>0</v>
      </c>
      <c r="AQ17" s="43">
        <f>+CEm!AP5</f>
        <v>0</v>
      </c>
      <c r="AR17" s="43">
        <f>+CEm!AQ5</f>
        <v>0</v>
      </c>
      <c r="AS17" s="43">
        <f>+CEm!AR5</f>
        <v>0</v>
      </c>
      <c r="AT17" s="43">
        <f>+CEm!AS5</f>
        <v>0</v>
      </c>
      <c r="AU17" s="43">
        <f>+CEm!AT5</f>
        <v>0</v>
      </c>
      <c r="AV17" s="43">
        <f>+CEm!AU5</f>
        <v>0</v>
      </c>
      <c r="AW17" s="43">
        <f>+CEm!AV5</f>
        <v>0</v>
      </c>
      <c r="AX17" s="43">
        <f>+CEm!AW5</f>
        <v>0</v>
      </c>
      <c r="AY17" s="43">
        <f>+CEm!AX5</f>
        <v>0</v>
      </c>
      <c r="AZ17" s="43">
        <f>+CEm!AY5</f>
        <v>0</v>
      </c>
      <c r="BA17" s="43">
        <f>+CEm!AZ5</f>
        <v>0</v>
      </c>
      <c r="BB17" s="43">
        <f>+CEm!BA5</f>
        <v>0</v>
      </c>
      <c r="BC17" s="43">
        <f>+CEm!BB5</f>
        <v>0</v>
      </c>
      <c r="BD17" s="43">
        <f>+CEm!BC5</f>
        <v>0</v>
      </c>
      <c r="BE17" s="43">
        <f>+CEm!BD5</f>
        <v>0</v>
      </c>
      <c r="BF17" s="43">
        <f>+CEm!BE5</f>
        <v>0</v>
      </c>
      <c r="BG17" s="43">
        <f>+CEm!BF5</f>
        <v>0</v>
      </c>
      <c r="BH17" s="43">
        <f>+CEm!BG5</f>
        <v>0</v>
      </c>
      <c r="BI17" s="43">
        <f>+CEm!BH5</f>
        <v>0</v>
      </c>
      <c r="BJ17" s="43">
        <f>+CEm!BI5</f>
        <v>0</v>
      </c>
    </row>
    <row r="18" spans="1:62" x14ac:dyDescent="0.2">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row>
    <row r="19" spans="1:62" x14ac:dyDescent="0.2">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row>
    <row r="20" spans="1:62" x14ac:dyDescent="0.2">
      <c r="A20" s="2" t="s">
        <v>9</v>
      </c>
      <c r="B20" s="3">
        <f>+B21-B23+B24-B27</f>
        <v>0</v>
      </c>
      <c r="C20" s="3">
        <f>+C21-C23+C24-C27</f>
        <v>0</v>
      </c>
      <c r="D20" s="3">
        <f>+D21-D23+D24-D27</f>
        <v>0</v>
      </c>
      <c r="E20" s="3">
        <f t="shared" ref="E20:BJ20" si="5">+E21-E23+E24-E27</f>
        <v>0</v>
      </c>
      <c r="F20" s="3">
        <f t="shared" si="5"/>
        <v>0</v>
      </c>
      <c r="G20" s="3">
        <f t="shared" si="5"/>
        <v>0</v>
      </c>
      <c r="H20" s="3">
        <f t="shared" si="5"/>
        <v>0</v>
      </c>
      <c r="I20" s="3">
        <f t="shared" si="5"/>
        <v>0</v>
      </c>
      <c r="J20" s="3">
        <f t="shared" si="5"/>
        <v>0</v>
      </c>
      <c r="K20" s="3">
        <f t="shared" si="5"/>
        <v>0</v>
      </c>
      <c r="L20" s="3">
        <f t="shared" si="5"/>
        <v>0</v>
      </c>
      <c r="M20" s="3">
        <f t="shared" si="5"/>
        <v>0</v>
      </c>
      <c r="N20" s="3">
        <f t="shared" si="5"/>
        <v>0</v>
      </c>
      <c r="O20" s="3">
        <f t="shared" si="5"/>
        <v>0</v>
      </c>
      <c r="P20" s="3">
        <f t="shared" si="5"/>
        <v>0</v>
      </c>
      <c r="Q20" s="3">
        <f t="shared" si="5"/>
        <v>0</v>
      </c>
      <c r="R20" s="3">
        <f t="shared" si="5"/>
        <v>0</v>
      </c>
      <c r="S20" s="3">
        <f t="shared" si="5"/>
        <v>0</v>
      </c>
      <c r="T20" s="3">
        <f t="shared" si="5"/>
        <v>0</v>
      </c>
      <c r="U20" s="3">
        <f t="shared" si="5"/>
        <v>0</v>
      </c>
      <c r="V20" s="3">
        <f t="shared" si="5"/>
        <v>0</v>
      </c>
      <c r="W20" s="3">
        <f t="shared" si="5"/>
        <v>0</v>
      </c>
      <c r="X20" s="3">
        <f t="shared" si="5"/>
        <v>0</v>
      </c>
      <c r="Y20" s="3">
        <f t="shared" si="5"/>
        <v>0</v>
      </c>
      <c r="Z20" s="3">
        <f t="shared" si="5"/>
        <v>0</v>
      </c>
      <c r="AA20" s="3">
        <f t="shared" si="5"/>
        <v>0</v>
      </c>
      <c r="AB20" s="3">
        <f t="shared" si="5"/>
        <v>0</v>
      </c>
      <c r="AC20" s="3">
        <f t="shared" si="5"/>
        <v>0</v>
      </c>
      <c r="AD20" s="3">
        <f t="shared" si="5"/>
        <v>0</v>
      </c>
      <c r="AE20" s="3">
        <f t="shared" si="5"/>
        <v>0</v>
      </c>
      <c r="AF20" s="3">
        <f t="shared" si="5"/>
        <v>0</v>
      </c>
      <c r="AG20" s="3">
        <f t="shared" si="5"/>
        <v>0</v>
      </c>
      <c r="AH20" s="3">
        <f t="shared" si="5"/>
        <v>0</v>
      </c>
      <c r="AI20" s="3">
        <f t="shared" si="5"/>
        <v>0</v>
      </c>
      <c r="AJ20" s="3">
        <f t="shared" si="5"/>
        <v>0</v>
      </c>
      <c r="AK20" s="3">
        <f t="shared" si="5"/>
        <v>0</v>
      </c>
      <c r="AL20" s="3">
        <f t="shared" si="5"/>
        <v>0</v>
      </c>
      <c r="AM20" s="3">
        <f t="shared" si="5"/>
        <v>0</v>
      </c>
      <c r="AN20" s="3">
        <f t="shared" si="5"/>
        <v>0</v>
      </c>
      <c r="AO20" s="3">
        <f t="shared" si="5"/>
        <v>0</v>
      </c>
      <c r="AP20" s="3">
        <f t="shared" si="5"/>
        <v>0</v>
      </c>
      <c r="AQ20" s="3">
        <f t="shared" si="5"/>
        <v>0</v>
      </c>
      <c r="AR20" s="3">
        <f t="shared" si="5"/>
        <v>0</v>
      </c>
      <c r="AS20" s="3">
        <f t="shared" si="5"/>
        <v>0</v>
      </c>
      <c r="AT20" s="3">
        <f t="shared" si="5"/>
        <v>0</v>
      </c>
      <c r="AU20" s="3">
        <f t="shared" si="5"/>
        <v>0</v>
      </c>
      <c r="AV20" s="3">
        <f t="shared" si="5"/>
        <v>0</v>
      </c>
      <c r="AW20" s="3">
        <f t="shared" si="5"/>
        <v>0</v>
      </c>
      <c r="AX20" s="3">
        <f t="shared" si="5"/>
        <v>0</v>
      </c>
      <c r="AY20" s="3">
        <f t="shared" si="5"/>
        <v>0</v>
      </c>
      <c r="AZ20" s="3">
        <f t="shared" si="5"/>
        <v>0</v>
      </c>
      <c r="BA20" s="3">
        <f t="shared" si="5"/>
        <v>0</v>
      </c>
      <c r="BB20" s="3">
        <f t="shared" si="5"/>
        <v>0</v>
      </c>
      <c r="BC20" s="3">
        <f t="shared" si="5"/>
        <v>0</v>
      </c>
      <c r="BD20" s="3">
        <f t="shared" si="5"/>
        <v>0</v>
      </c>
      <c r="BE20" s="3">
        <f t="shared" si="5"/>
        <v>0</v>
      </c>
      <c r="BF20" s="3">
        <f t="shared" si="5"/>
        <v>0</v>
      </c>
      <c r="BG20" s="3">
        <f t="shared" si="5"/>
        <v>0</v>
      </c>
      <c r="BH20" s="3">
        <f t="shared" si="5"/>
        <v>0</v>
      </c>
      <c r="BI20" s="3">
        <f t="shared" si="5"/>
        <v>0</v>
      </c>
      <c r="BJ20" s="3">
        <f t="shared" si="5"/>
        <v>0</v>
      </c>
    </row>
    <row r="21" spans="1:62" x14ac:dyDescent="0.2">
      <c r="A21" s="4" t="s">
        <v>10</v>
      </c>
      <c r="B21" s="3">
        <f>+B22</f>
        <v>0</v>
      </c>
      <c r="C21" s="3">
        <f>+C22</f>
        <v>0</v>
      </c>
      <c r="D21" s="3">
        <f>+D22</f>
        <v>0</v>
      </c>
      <c r="E21" s="3">
        <f t="shared" ref="E21:BJ21" si="6">+E22</f>
        <v>0</v>
      </c>
      <c r="F21" s="3">
        <f t="shared" si="6"/>
        <v>0</v>
      </c>
      <c r="G21" s="3">
        <f t="shared" si="6"/>
        <v>0</v>
      </c>
      <c r="H21" s="3">
        <f t="shared" si="6"/>
        <v>0</v>
      </c>
      <c r="I21" s="3">
        <f t="shared" si="6"/>
        <v>0</v>
      </c>
      <c r="J21" s="3">
        <f t="shared" si="6"/>
        <v>0</v>
      </c>
      <c r="K21" s="3">
        <f t="shared" si="6"/>
        <v>0</v>
      </c>
      <c r="L21" s="3">
        <f t="shared" si="6"/>
        <v>0</v>
      </c>
      <c r="M21" s="3">
        <f t="shared" si="6"/>
        <v>0</v>
      </c>
      <c r="N21" s="3">
        <f t="shared" si="6"/>
        <v>0</v>
      </c>
      <c r="O21" s="3">
        <f t="shared" si="6"/>
        <v>0</v>
      </c>
      <c r="P21" s="3">
        <f t="shared" si="6"/>
        <v>0</v>
      </c>
      <c r="Q21" s="3">
        <f t="shared" si="6"/>
        <v>0</v>
      </c>
      <c r="R21" s="3">
        <f t="shared" si="6"/>
        <v>0</v>
      </c>
      <c r="S21" s="3">
        <f t="shared" si="6"/>
        <v>0</v>
      </c>
      <c r="T21" s="3">
        <f t="shared" si="6"/>
        <v>0</v>
      </c>
      <c r="U21" s="3">
        <f t="shared" si="6"/>
        <v>0</v>
      </c>
      <c r="V21" s="3">
        <f t="shared" si="6"/>
        <v>0</v>
      </c>
      <c r="W21" s="3">
        <f t="shared" si="6"/>
        <v>0</v>
      </c>
      <c r="X21" s="3">
        <f t="shared" si="6"/>
        <v>0</v>
      </c>
      <c r="Y21" s="3">
        <f t="shared" si="6"/>
        <v>0</v>
      </c>
      <c r="Z21" s="3">
        <f t="shared" si="6"/>
        <v>0</v>
      </c>
      <c r="AA21" s="3">
        <f t="shared" si="6"/>
        <v>0</v>
      </c>
      <c r="AB21" s="3">
        <f t="shared" si="6"/>
        <v>0</v>
      </c>
      <c r="AC21" s="3">
        <f t="shared" si="6"/>
        <v>0</v>
      </c>
      <c r="AD21" s="3">
        <f t="shared" si="6"/>
        <v>0</v>
      </c>
      <c r="AE21" s="3">
        <f t="shared" si="6"/>
        <v>0</v>
      </c>
      <c r="AF21" s="3">
        <f t="shared" si="6"/>
        <v>0</v>
      </c>
      <c r="AG21" s="3">
        <f t="shared" si="6"/>
        <v>0</v>
      </c>
      <c r="AH21" s="3">
        <f t="shared" si="6"/>
        <v>0</v>
      </c>
      <c r="AI21" s="3">
        <f t="shared" si="6"/>
        <v>0</v>
      </c>
      <c r="AJ21" s="3">
        <f t="shared" si="6"/>
        <v>0</v>
      </c>
      <c r="AK21" s="3">
        <f t="shared" si="6"/>
        <v>0</v>
      </c>
      <c r="AL21" s="3">
        <f t="shared" si="6"/>
        <v>0</v>
      </c>
      <c r="AM21" s="3">
        <f t="shared" si="6"/>
        <v>0</v>
      </c>
      <c r="AN21" s="3">
        <f t="shared" si="6"/>
        <v>0</v>
      </c>
      <c r="AO21" s="3">
        <f t="shared" si="6"/>
        <v>0</v>
      </c>
      <c r="AP21" s="3">
        <f t="shared" si="6"/>
        <v>0</v>
      </c>
      <c r="AQ21" s="3">
        <f t="shared" si="6"/>
        <v>0</v>
      </c>
      <c r="AR21" s="3">
        <f t="shared" si="6"/>
        <v>0</v>
      </c>
      <c r="AS21" s="3">
        <f t="shared" si="6"/>
        <v>0</v>
      </c>
      <c r="AT21" s="3">
        <f t="shared" si="6"/>
        <v>0</v>
      </c>
      <c r="AU21" s="3">
        <f t="shared" si="6"/>
        <v>0</v>
      </c>
      <c r="AV21" s="3">
        <f t="shared" si="6"/>
        <v>0</v>
      </c>
      <c r="AW21" s="3">
        <f t="shared" si="6"/>
        <v>0</v>
      </c>
      <c r="AX21" s="3">
        <f t="shared" si="6"/>
        <v>0</v>
      </c>
      <c r="AY21" s="3">
        <f t="shared" si="6"/>
        <v>0</v>
      </c>
      <c r="AZ21" s="3">
        <f t="shared" si="6"/>
        <v>0</v>
      </c>
      <c r="BA21" s="3">
        <f t="shared" si="6"/>
        <v>0</v>
      </c>
      <c r="BB21" s="3">
        <f t="shared" si="6"/>
        <v>0</v>
      </c>
      <c r="BC21" s="3">
        <f t="shared" si="6"/>
        <v>0</v>
      </c>
      <c r="BD21" s="3">
        <f t="shared" si="6"/>
        <v>0</v>
      </c>
      <c r="BE21" s="3">
        <f t="shared" si="6"/>
        <v>0</v>
      </c>
      <c r="BF21" s="3">
        <f t="shared" si="6"/>
        <v>0</v>
      </c>
      <c r="BG21" s="3">
        <f t="shared" si="6"/>
        <v>0</v>
      </c>
      <c r="BH21" s="3">
        <f t="shared" si="6"/>
        <v>0</v>
      </c>
      <c r="BI21" s="3">
        <f t="shared" si="6"/>
        <v>0</v>
      </c>
      <c r="BJ21" s="3">
        <f t="shared" si="6"/>
        <v>0</v>
      </c>
    </row>
    <row r="22" spans="1:62" x14ac:dyDescent="0.2">
      <c r="A22" s="1" t="s">
        <v>11</v>
      </c>
      <c r="B22" s="6">
        <v>0</v>
      </c>
      <c r="C22" s="43">
        <f>+M_Inv!F5</f>
        <v>0</v>
      </c>
      <c r="D22" s="43">
        <f>+M_Inv!G5+C22</f>
        <v>0</v>
      </c>
      <c r="E22" s="43">
        <f>+M_Inv!H5+D22</f>
        <v>0</v>
      </c>
      <c r="F22" s="43">
        <f>+M_Inv!I5+E22</f>
        <v>0</v>
      </c>
      <c r="G22" s="43">
        <f>+M_Inv!J5+F22</f>
        <v>0</v>
      </c>
      <c r="H22" s="43">
        <f>+M_Inv!K5+G22</f>
        <v>0</v>
      </c>
      <c r="I22" s="43">
        <f>+M_Inv!L5+H22</f>
        <v>0</v>
      </c>
      <c r="J22" s="43">
        <f>+M_Inv!M5+I22</f>
        <v>0</v>
      </c>
      <c r="K22" s="43">
        <f>+M_Inv!N5+J22</f>
        <v>0</v>
      </c>
      <c r="L22" s="43">
        <f>+M_Inv!O5+K22</f>
        <v>0</v>
      </c>
      <c r="M22" s="43">
        <f>+M_Inv!P5+L22</f>
        <v>0</v>
      </c>
      <c r="N22" s="43">
        <f>+M_Inv!Q5+M22</f>
        <v>0</v>
      </c>
      <c r="O22" s="43">
        <f>+M_Inv!R5+N22</f>
        <v>0</v>
      </c>
      <c r="P22" s="43">
        <f>+M_Inv!S5+O22</f>
        <v>0</v>
      </c>
      <c r="Q22" s="43">
        <f>+M_Inv!T5+P22</f>
        <v>0</v>
      </c>
      <c r="R22" s="43">
        <f>+M_Inv!U5+Q22</f>
        <v>0</v>
      </c>
      <c r="S22" s="43">
        <f>+M_Inv!V5+R22</f>
        <v>0</v>
      </c>
      <c r="T22" s="43">
        <f>+M_Inv!W5+S22</f>
        <v>0</v>
      </c>
      <c r="U22" s="43">
        <f>+M_Inv!X5+T22</f>
        <v>0</v>
      </c>
      <c r="V22" s="43">
        <f>+M_Inv!Y5+U22</f>
        <v>0</v>
      </c>
      <c r="W22" s="43">
        <f>+M_Inv!Z5+V22</f>
        <v>0</v>
      </c>
      <c r="X22" s="43">
        <f>+M_Inv!AA5+W22</f>
        <v>0</v>
      </c>
      <c r="Y22" s="43">
        <f>+M_Inv!AB5+X22</f>
        <v>0</v>
      </c>
      <c r="Z22" s="43">
        <f>+M_Inv!AC5+Y22</f>
        <v>0</v>
      </c>
      <c r="AA22" s="43">
        <f>+M_Inv!AD5+Z22</f>
        <v>0</v>
      </c>
      <c r="AB22" s="43">
        <f>+M_Inv!AE5+AA22</f>
        <v>0</v>
      </c>
      <c r="AC22" s="43">
        <f>+M_Inv!AF5+AB22</f>
        <v>0</v>
      </c>
      <c r="AD22" s="43">
        <f>+M_Inv!AG5+AC22</f>
        <v>0</v>
      </c>
      <c r="AE22" s="43">
        <f>+M_Inv!AH5+AD22</f>
        <v>0</v>
      </c>
      <c r="AF22" s="43">
        <f>+M_Inv!AI5+AE22</f>
        <v>0</v>
      </c>
      <c r="AG22" s="43">
        <f>+M_Inv!AJ5+AF22</f>
        <v>0</v>
      </c>
      <c r="AH22" s="43">
        <f>+M_Inv!AK5+AG22</f>
        <v>0</v>
      </c>
      <c r="AI22" s="43">
        <f>+M_Inv!AL5+AH22</f>
        <v>0</v>
      </c>
      <c r="AJ22" s="43">
        <f>+M_Inv!AM5+AI22</f>
        <v>0</v>
      </c>
      <c r="AK22" s="43">
        <f>+M_Inv!AN5+AJ22</f>
        <v>0</v>
      </c>
      <c r="AL22" s="43">
        <f>+M_Inv!AO5+AK22</f>
        <v>0</v>
      </c>
      <c r="AM22" s="43">
        <f>+M_Inv!AP5+AL22</f>
        <v>0</v>
      </c>
      <c r="AN22" s="43">
        <f>+M_Inv!AQ5+AM22</f>
        <v>0</v>
      </c>
      <c r="AO22" s="43">
        <f>+M_Inv!AR5+AN22</f>
        <v>0</v>
      </c>
      <c r="AP22" s="43">
        <f>+M_Inv!AS5+AO22</f>
        <v>0</v>
      </c>
      <c r="AQ22" s="43">
        <f>+M_Inv!AT5+AP22</f>
        <v>0</v>
      </c>
      <c r="AR22" s="43">
        <f>+M_Inv!AU5+AQ22</f>
        <v>0</v>
      </c>
      <c r="AS22" s="43">
        <f>+M_Inv!AV5+AR22</f>
        <v>0</v>
      </c>
      <c r="AT22" s="43">
        <f>+M_Inv!AW5+AS22</f>
        <v>0</v>
      </c>
      <c r="AU22" s="43">
        <f>+M_Inv!AX5+AT22</f>
        <v>0</v>
      </c>
      <c r="AV22" s="43">
        <f>+M_Inv!AY5+AU22</f>
        <v>0</v>
      </c>
      <c r="AW22" s="43">
        <f>+M_Inv!AZ5+AV22</f>
        <v>0</v>
      </c>
      <c r="AX22" s="43">
        <f>+M_Inv!BA5+AW22</f>
        <v>0</v>
      </c>
      <c r="AY22" s="43">
        <f>+M_Inv!BB5+AX22</f>
        <v>0</v>
      </c>
      <c r="AZ22" s="43">
        <f>+M_Inv!BC5+AY22</f>
        <v>0</v>
      </c>
      <c r="BA22" s="43">
        <f>+M_Inv!BD5+AZ22</f>
        <v>0</v>
      </c>
      <c r="BB22" s="43">
        <f>+M_Inv!BE5+BA22</f>
        <v>0</v>
      </c>
      <c r="BC22" s="43">
        <f>+M_Inv!BF5+BB22</f>
        <v>0</v>
      </c>
      <c r="BD22" s="43">
        <f>+M_Inv!BG5+BC22</f>
        <v>0</v>
      </c>
      <c r="BE22" s="43">
        <f>+M_Inv!BH5+BD22</f>
        <v>0</v>
      </c>
      <c r="BF22" s="43">
        <f>+M_Inv!BI5+BE22</f>
        <v>0</v>
      </c>
      <c r="BG22" s="43">
        <f>+M_Inv!BJ5+BF22</f>
        <v>0</v>
      </c>
      <c r="BH22" s="43">
        <f>+M_Inv!BK5+BG22</f>
        <v>0</v>
      </c>
      <c r="BI22" s="43">
        <f>+M_Inv!BL5+BH22</f>
        <v>0</v>
      </c>
      <c r="BJ22" s="43">
        <f>+M_Inv!BM5+BI22</f>
        <v>0</v>
      </c>
    </row>
    <row r="23" spans="1:62" x14ac:dyDescent="0.2">
      <c r="A23" s="4" t="s">
        <v>12</v>
      </c>
      <c r="B23" s="3">
        <v>0</v>
      </c>
      <c r="C23" s="3">
        <f>+M_Inv!F948</f>
        <v>0</v>
      </c>
      <c r="D23" s="3">
        <f>+M_Inv!G948</f>
        <v>0</v>
      </c>
      <c r="E23" s="3">
        <f>+M_Inv!H948</f>
        <v>0</v>
      </c>
      <c r="F23" s="3">
        <f>+M_Inv!I948</f>
        <v>0</v>
      </c>
      <c r="G23" s="3">
        <f>+M_Inv!J948</f>
        <v>0</v>
      </c>
      <c r="H23" s="3">
        <f>+M_Inv!K948</f>
        <v>0</v>
      </c>
      <c r="I23" s="3">
        <f>+M_Inv!L948</f>
        <v>0</v>
      </c>
      <c r="J23" s="3">
        <f>+M_Inv!M948</f>
        <v>0</v>
      </c>
      <c r="K23" s="3">
        <f>+M_Inv!N948</f>
        <v>0</v>
      </c>
      <c r="L23" s="3">
        <f>+M_Inv!O948</f>
        <v>0</v>
      </c>
      <c r="M23" s="3">
        <f>+M_Inv!P948</f>
        <v>0</v>
      </c>
      <c r="N23" s="3">
        <f>+M_Inv!Q948</f>
        <v>0</v>
      </c>
      <c r="O23" s="3">
        <f>+M_Inv!R948</f>
        <v>0</v>
      </c>
      <c r="P23" s="3">
        <f>+M_Inv!S948</f>
        <v>0</v>
      </c>
      <c r="Q23" s="3">
        <f>+M_Inv!T948</f>
        <v>0</v>
      </c>
      <c r="R23" s="3">
        <f>+M_Inv!U948</f>
        <v>0</v>
      </c>
      <c r="S23" s="3">
        <f>+M_Inv!V948</f>
        <v>0</v>
      </c>
      <c r="T23" s="3">
        <f>+M_Inv!W948</f>
        <v>0</v>
      </c>
      <c r="U23" s="3">
        <f>+M_Inv!X948</f>
        <v>0</v>
      </c>
      <c r="V23" s="3">
        <f>+M_Inv!Y948</f>
        <v>0</v>
      </c>
      <c r="W23" s="3">
        <f>+M_Inv!Z948</f>
        <v>0</v>
      </c>
      <c r="X23" s="3">
        <f>+M_Inv!AA948</f>
        <v>0</v>
      </c>
      <c r="Y23" s="3">
        <f>+M_Inv!AB948</f>
        <v>0</v>
      </c>
      <c r="Z23" s="3">
        <f>+M_Inv!AC948</f>
        <v>0</v>
      </c>
      <c r="AA23" s="3">
        <f>+M_Inv!AD948</f>
        <v>0</v>
      </c>
      <c r="AB23" s="3">
        <f>+M_Inv!AE948</f>
        <v>0</v>
      </c>
      <c r="AC23" s="3">
        <f>+M_Inv!AF948</f>
        <v>0</v>
      </c>
      <c r="AD23" s="3">
        <f>+M_Inv!AG948</f>
        <v>0</v>
      </c>
      <c r="AE23" s="3">
        <f>+M_Inv!AH948</f>
        <v>0</v>
      </c>
      <c r="AF23" s="3">
        <f>+M_Inv!AI948</f>
        <v>0</v>
      </c>
      <c r="AG23" s="3">
        <f>+M_Inv!AJ948</f>
        <v>0</v>
      </c>
      <c r="AH23" s="3">
        <f>+M_Inv!AK948</f>
        <v>0</v>
      </c>
      <c r="AI23" s="3">
        <f>+M_Inv!AL948</f>
        <v>0</v>
      </c>
      <c r="AJ23" s="3">
        <f>+M_Inv!AM948</f>
        <v>0</v>
      </c>
      <c r="AK23" s="3">
        <f>+M_Inv!AN948</f>
        <v>0</v>
      </c>
      <c r="AL23" s="3">
        <f>+M_Inv!AO948</f>
        <v>0</v>
      </c>
      <c r="AM23" s="3">
        <f>+M_Inv!AP948</f>
        <v>0</v>
      </c>
      <c r="AN23" s="3">
        <f>+M_Inv!AQ948</f>
        <v>0</v>
      </c>
      <c r="AO23" s="3">
        <f>+M_Inv!AR948</f>
        <v>0</v>
      </c>
      <c r="AP23" s="3">
        <f>+M_Inv!AS948</f>
        <v>0</v>
      </c>
      <c r="AQ23" s="3">
        <f>+M_Inv!AT948</f>
        <v>0</v>
      </c>
      <c r="AR23" s="3">
        <f>+M_Inv!AU948</f>
        <v>0</v>
      </c>
      <c r="AS23" s="3">
        <f>+M_Inv!AV948</f>
        <v>0</v>
      </c>
      <c r="AT23" s="3">
        <f>+M_Inv!AW948</f>
        <v>0</v>
      </c>
      <c r="AU23" s="3">
        <f>+M_Inv!AX948</f>
        <v>0</v>
      </c>
      <c r="AV23" s="3">
        <f>+M_Inv!AY948</f>
        <v>0</v>
      </c>
      <c r="AW23" s="3">
        <f>+M_Inv!AZ948</f>
        <v>0</v>
      </c>
      <c r="AX23" s="3">
        <f>+M_Inv!BA948</f>
        <v>0</v>
      </c>
      <c r="AY23" s="3">
        <f>+M_Inv!BB948</f>
        <v>0</v>
      </c>
      <c r="AZ23" s="3">
        <f>+M_Inv!BC948</f>
        <v>0</v>
      </c>
      <c r="BA23" s="3">
        <f>+M_Inv!BD948</f>
        <v>0</v>
      </c>
      <c r="BB23" s="3">
        <f>+M_Inv!BE948</f>
        <v>0</v>
      </c>
      <c r="BC23" s="3">
        <f>+M_Inv!BF948</f>
        <v>0</v>
      </c>
      <c r="BD23" s="3">
        <f>+M_Inv!BG948</f>
        <v>0</v>
      </c>
      <c r="BE23" s="3">
        <f>+M_Inv!BH948</f>
        <v>0</v>
      </c>
      <c r="BF23" s="3">
        <f>+M_Inv!BI948</f>
        <v>0</v>
      </c>
      <c r="BG23" s="3">
        <f>+M_Inv!BJ948</f>
        <v>0</v>
      </c>
      <c r="BH23" s="3">
        <f>+M_Inv!BK948</f>
        <v>0</v>
      </c>
      <c r="BI23" s="3">
        <f>+M_Inv!BL948</f>
        <v>0</v>
      </c>
      <c r="BJ23" s="3">
        <f>+M_Inv!BM948</f>
        <v>0</v>
      </c>
    </row>
    <row r="24" spans="1:62" x14ac:dyDescent="0.2">
      <c r="A24" s="4" t="s">
        <v>13</v>
      </c>
      <c r="B24" s="3">
        <f>+B25+B26</f>
        <v>0</v>
      </c>
      <c r="C24" s="3">
        <f>+C25+C26</f>
        <v>0</v>
      </c>
      <c r="D24" s="3">
        <f>+D25+D26</f>
        <v>0</v>
      </c>
      <c r="E24" s="3">
        <f t="shared" ref="E24:BJ24" si="7">+E25+E26</f>
        <v>0</v>
      </c>
      <c r="F24" s="3">
        <f t="shared" si="7"/>
        <v>0</v>
      </c>
      <c r="G24" s="3">
        <f t="shared" si="7"/>
        <v>0</v>
      </c>
      <c r="H24" s="3">
        <f t="shared" si="7"/>
        <v>0</v>
      </c>
      <c r="I24" s="3">
        <f t="shared" si="7"/>
        <v>0</v>
      </c>
      <c r="J24" s="3">
        <f t="shared" si="7"/>
        <v>0</v>
      </c>
      <c r="K24" s="3">
        <f t="shared" si="7"/>
        <v>0</v>
      </c>
      <c r="L24" s="3">
        <f t="shared" si="7"/>
        <v>0</v>
      </c>
      <c r="M24" s="3">
        <f t="shared" si="7"/>
        <v>0</v>
      </c>
      <c r="N24" s="3">
        <f t="shared" si="7"/>
        <v>0</v>
      </c>
      <c r="O24" s="3">
        <f t="shared" si="7"/>
        <v>0</v>
      </c>
      <c r="P24" s="3">
        <f t="shared" si="7"/>
        <v>0</v>
      </c>
      <c r="Q24" s="3">
        <f t="shared" si="7"/>
        <v>0</v>
      </c>
      <c r="R24" s="3">
        <f t="shared" si="7"/>
        <v>0</v>
      </c>
      <c r="S24" s="3">
        <f t="shared" si="7"/>
        <v>0</v>
      </c>
      <c r="T24" s="3">
        <f t="shared" si="7"/>
        <v>0</v>
      </c>
      <c r="U24" s="3">
        <f t="shared" si="7"/>
        <v>0</v>
      </c>
      <c r="V24" s="3">
        <f t="shared" si="7"/>
        <v>0</v>
      </c>
      <c r="W24" s="3">
        <f t="shared" si="7"/>
        <v>0</v>
      </c>
      <c r="X24" s="3">
        <f t="shared" si="7"/>
        <v>0</v>
      </c>
      <c r="Y24" s="3">
        <f t="shared" si="7"/>
        <v>0</v>
      </c>
      <c r="Z24" s="3">
        <f t="shared" si="7"/>
        <v>0</v>
      </c>
      <c r="AA24" s="3">
        <f t="shared" si="7"/>
        <v>0</v>
      </c>
      <c r="AB24" s="3">
        <f t="shared" si="7"/>
        <v>0</v>
      </c>
      <c r="AC24" s="3">
        <f t="shared" si="7"/>
        <v>0</v>
      </c>
      <c r="AD24" s="3">
        <f t="shared" si="7"/>
        <v>0</v>
      </c>
      <c r="AE24" s="3">
        <f t="shared" si="7"/>
        <v>0</v>
      </c>
      <c r="AF24" s="3">
        <f t="shared" si="7"/>
        <v>0</v>
      </c>
      <c r="AG24" s="3">
        <f t="shared" si="7"/>
        <v>0</v>
      </c>
      <c r="AH24" s="3">
        <f t="shared" si="7"/>
        <v>0</v>
      </c>
      <c r="AI24" s="3">
        <f t="shared" si="7"/>
        <v>0</v>
      </c>
      <c r="AJ24" s="3">
        <f t="shared" si="7"/>
        <v>0</v>
      </c>
      <c r="AK24" s="3">
        <f t="shared" si="7"/>
        <v>0</v>
      </c>
      <c r="AL24" s="3">
        <f t="shared" si="7"/>
        <v>0</v>
      </c>
      <c r="AM24" s="3">
        <f t="shared" si="7"/>
        <v>0</v>
      </c>
      <c r="AN24" s="3">
        <f t="shared" si="7"/>
        <v>0</v>
      </c>
      <c r="AO24" s="3">
        <f t="shared" si="7"/>
        <v>0</v>
      </c>
      <c r="AP24" s="3">
        <f t="shared" si="7"/>
        <v>0</v>
      </c>
      <c r="AQ24" s="3">
        <f t="shared" si="7"/>
        <v>0</v>
      </c>
      <c r="AR24" s="3">
        <f t="shared" si="7"/>
        <v>0</v>
      </c>
      <c r="AS24" s="3">
        <f t="shared" si="7"/>
        <v>0</v>
      </c>
      <c r="AT24" s="3">
        <f t="shared" si="7"/>
        <v>0</v>
      </c>
      <c r="AU24" s="3">
        <f t="shared" si="7"/>
        <v>0</v>
      </c>
      <c r="AV24" s="3">
        <f t="shared" si="7"/>
        <v>0</v>
      </c>
      <c r="AW24" s="3">
        <f t="shared" si="7"/>
        <v>0</v>
      </c>
      <c r="AX24" s="3">
        <f t="shared" si="7"/>
        <v>0</v>
      </c>
      <c r="AY24" s="3">
        <f t="shared" si="7"/>
        <v>0</v>
      </c>
      <c r="AZ24" s="3">
        <f t="shared" si="7"/>
        <v>0</v>
      </c>
      <c r="BA24" s="3">
        <f t="shared" si="7"/>
        <v>0</v>
      </c>
      <c r="BB24" s="3">
        <f t="shared" si="7"/>
        <v>0</v>
      </c>
      <c r="BC24" s="3">
        <f t="shared" si="7"/>
        <v>0</v>
      </c>
      <c r="BD24" s="3">
        <f t="shared" si="7"/>
        <v>0</v>
      </c>
      <c r="BE24" s="3">
        <f t="shared" si="7"/>
        <v>0</v>
      </c>
      <c r="BF24" s="3">
        <f t="shared" si="7"/>
        <v>0</v>
      </c>
      <c r="BG24" s="3">
        <f t="shared" si="7"/>
        <v>0</v>
      </c>
      <c r="BH24" s="3">
        <f t="shared" si="7"/>
        <v>0</v>
      </c>
      <c r="BI24" s="3">
        <f t="shared" si="7"/>
        <v>0</v>
      </c>
      <c r="BJ24" s="3">
        <f t="shared" si="7"/>
        <v>0</v>
      </c>
    </row>
    <row r="25" spans="1:62" x14ac:dyDescent="0.2">
      <c r="A25" s="1" t="s">
        <v>14</v>
      </c>
      <c r="B25" s="6">
        <v>0</v>
      </c>
      <c r="C25" s="6">
        <f>+M_Inv!F6</f>
        <v>0</v>
      </c>
      <c r="D25" s="6">
        <f>+M_Inv!G6+C25</f>
        <v>0</v>
      </c>
      <c r="E25" s="6">
        <f>+M_Inv!H6+D25</f>
        <v>0</v>
      </c>
      <c r="F25" s="6">
        <f>+M_Inv!I6+E25</f>
        <v>0</v>
      </c>
      <c r="G25" s="6">
        <f>+M_Inv!J6+F25</f>
        <v>0</v>
      </c>
      <c r="H25" s="6">
        <f>+M_Inv!K6+G25</f>
        <v>0</v>
      </c>
      <c r="I25" s="6">
        <f>+M_Inv!L6+H25</f>
        <v>0</v>
      </c>
      <c r="J25" s="6">
        <f>+M_Inv!M6+I25</f>
        <v>0</v>
      </c>
      <c r="K25" s="6">
        <f>+M_Inv!N6+J25</f>
        <v>0</v>
      </c>
      <c r="L25" s="6">
        <f>+M_Inv!O6+K25</f>
        <v>0</v>
      </c>
      <c r="M25" s="6">
        <f>+M_Inv!P6+L25</f>
        <v>0</v>
      </c>
      <c r="N25" s="6">
        <f>+M_Inv!Q6+M25</f>
        <v>0</v>
      </c>
      <c r="O25" s="6">
        <f>+M_Inv!R6+N25</f>
        <v>0</v>
      </c>
      <c r="P25" s="6">
        <f>+M_Inv!S6+O25</f>
        <v>0</v>
      </c>
      <c r="Q25" s="6">
        <f>+M_Inv!T6+P25</f>
        <v>0</v>
      </c>
      <c r="R25" s="6">
        <f>+M_Inv!U6+Q25</f>
        <v>0</v>
      </c>
      <c r="S25" s="6">
        <f>+M_Inv!V6+R25</f>
        <v>0</v>
      </c>
      <c r="T25" s="6">
        <f>+M_Inv!W6+S25</f>
        <v>0</v>
      </c>
      <c r="U25" s="6">
        <f>+M_Inv!X6+T25</f>
        <v>0</v>
      </c>
      <c r="V25" s="6">
        <f>+M_Inv!Y6+U25</f>
        <v>0</v>
      </c>
      <c r="W25" s="6">
        <f>+M_Inv!Z6+V25</f>
        <v>0</v>
      </c>
      <c r="X25" s="6">
        <f>+M_Inv!AA6+W25</f>
        <v>0</v>
      </c>
      <c r="Y25" s="6">
        <f>+M_Inv!AB6+X25</f>
        <v>0</v>
      </c>
      <c r="Z25" s="6">
        <f>+M_Inv!AC6+Y25</f>
        <v>0</v>
      </c>
      <c r="AA25" s="6">
        <f>+M_Inv!AD6+Z25</f>
        <v>0</v>
      </c>
      <c r="AB25" s="6">
        <f>+M_Inv!AE6+AA25</f>
        <v>0</v>
      </c>
      <c r="AC25" s="6">
        <f>+M_Inv!AF6+AB25</f>
        <v>0</v>
      </c>
      <c r="AD25" s="6">
        <f>+M_Inv!AG6+AC25</f>
        <v>0</v>
      </c>
      <c r="AE25" s="6">
        <f>+M_Inv!AH6+AD25</f>
        <v>0</v>
      </c>
      <c r="AF25" s="6">
        <f>+M_Inv!AI6+AE25</f>
        <v>0</v>
      </c>
      <c r="AG25" s="6">
        <f>+M_Inv!AJ6+AF25</f>
        <v>0</v>
      </c>
      <c r="AH25" s="6">
        <f>+M_Inv!AK6+AG25</f>
        <v>0</v>
      </c>
      <c r="AI25" s="6">
        <f>+M_Inv!AL6+AH25</f>
        <v>0</v>
      </c>
      <c r="AJ25" s="6">
        <f>+M_Inv!AM6+AI25</f>
        <v>0</v>
      </c>
      <c r="AK25" s="6">
        <f>+M_Inv!AN6+AJ25</f>
        <v>0</v>
      </c>
      <c r="AL25" s="6">
        <f>+M_Inv!AO6+AK25</f>
        <v>0</v>
      </c>
      <c r="AM25" s="6">
        <f>+M_Inv!AP6+AL25</f>
        <v>0</v>
      </c>
      <c r="AN25" s="6">
        <f>+M_Inv!AQ6+AM25</f>
        <v>0</v>
      </c>
      <c r="AO25" s="6">
        <f>+M_Inv!AR6+AN25</f>
        <v>0</v>
      </c>
      <c r="AP25" s="6">
        <f>+M_Inv!AS6+AO25</f>
        <v>0</v>
      </c>
      <c r="AQ25" s="6">
        <f>+M_Inv!AT6+AP25</f>
        <v>0</v>
      </c>
      <c r="AR25" s="6">
        <f>+M_Inv!AU6+AQ25</f>
        <v>0</v>
      </c>
      <c r="AS25" s="6">
        <f>+M_Inv!AV6+AR25</f>
        <v>0</v>
      </c>
      <c r="AT25" s="6">
        <f>+M_Inv!AW6+AS25</f>
        <v>0</v>
      </c>
      <c r="AU25" s="6">
        <f>+M_Inv!AX6+AT25</f>
        <v>0</v>
      </c>
      <c r="AV25" s="6">
        <f>+M_Inv!AY6+AU25</f>
        <v>0</v>
      </c>
      <c r="AW25" s="6">
        <f>+M_Inv!AZ6+AV25</f>
        <v>0</v>
      </c>
      <c r="AX25" s="6">
        <f>+M_Inv!BA6+AW25</f>
        <v>0</v>
      </c>
      <c r="AY25" s="6">
        <f>+M_Inv!BB6+AX25</f>
        <v>0</v>
      </c>
      <c r="AZ25" s="6">
        <f>+M_Inv!BC6+AY25</f>
        <v>0</v>
      </c>
      <c r="BA25" s="6">
        <f>+M_Inv!BD6+AZ25</f>
        <v>0</v>
      </c>
      <c r="BB25" s="6">
        <f>+M_Inv!BE6+BA25</f>
        <v>0</v>
      </c>
      <c r="BC25" s="6">
        <f>+M_Inv!BF6+BB25</f>
        <v>0</v>
      </c>
      <c r="BD25" s="6">
        <f>+M_Inv!BG6+BC25</f>
        <v>0</v>
      </c>
      <c r="BE25" s="6">
        <f>+M_Inv!BH6+BD25</f>
        <v>0</v>
      </c>
      <c r="BF25" s="6">
        <f>+M_Inv!BI6+BE25</f>
        <v>0</v>
      </c>
      <c r="BG25" s="6">
        <f>+M_Inv!BJ6+BF25</f>
        <v>0</v>
      </c>
      <c r="BH25" s="6">
        <f>+M_Inv!BK6+BG25</f>
        <v>0</v>
      </c>
      <c r="BI25" s="6">
        <f>+M_Inv!BL6+BH25</f>
        <v>0</v>
      </c>
      <c r="BJ25" s="6">
        <f>+M_Inv!BM6+BI25</f>
        <v>0</v>
      </c>
    </row>
    <row r="26" spans="1:62" x14ac:dyDescent="0.2">
      <c r="A26" s="1" t="s">
        <v>15</v>
      </c>
      <c r="B26" s="6">
        <v>0</v>
      </c>
      <c r="C26" s="6">
        <f>+M_Inv!F7</f>
        <v>0</v>
      </c>
      <c r="D26" s="6">
        <f>+M_Inv!G7+C26</f>
        <v>0</v>
      </c>
      <c r="E26" s="6">
        <f>+M_Inv!H7+D26</f>
        <v>0</v>
      </c>
      <c r="F26" s="6">
        <f>+M_Inv!I7+E26</f>
        <v>0</v>
      </c>
      <c r="G26" s="6">
        <f>+M_Inv!J7+F26</f>
        <v>0</v>
      </c>
      <c r="H26" s="6">
        <f>+M_Inv!K7+G26</f>
        <v>0</v>
      </c>
      <c r="I26" s="6">
        <f>+M_Inv!L7+H26</f>
        <v>0</v>
      </c>
      <c r="J26" s="6">
        <f>+M_Inv!M7+I26</f>
        <v>0</v>
      </c>
      <c r="K26" s="6">
        <f>+M_Inv!N7+J26</f>
        <v>0</v>
      </c>
      <c r="L26" s="6">
        <f>+M_Inv!O7+K26</f>
        <v>0</v>
      </c>
      <c r="M26" s="6">
        <f>+M_Inv!P7+L26</f>
        <v>0</v>
      </c>
      <c r="N26" s="6">
        <f>+M_Inv!Q7+M26</f>
        <v>0</v>
      </c>
      <c r="O26" s="6">
        <f>+M_Inv!R7+N26</f>
        <v>0</v>
      </c>
      <c r="P26" s="6">
        <f>+M_Inv!S7+O26</f>
        <v>0</v>
      </c>
      <c r="Q26" s="6">
        <f>+M_Inv!T7+P26</f>
        <v>0</v>
      </c>
      <c r="R26" s="6">
        <f>+M_Inv!U7+Q26</f>
        <v>0</v>
      </c>
      <c r="S26" s="6">
        <f>+M_Inv!V7+R26</f>
        <v>0</v>
      </c>
      <c r="T26" s="6">
        <f>+M_Inv!W7+S26</f>
        <v>0</v>
      </c>
      <c r="U26" s="6">
        <f>+M_Inv!X7+T26</f>
        <v>0</v>
      </c>
      <c r="V26" s="6">
        <f>+M_Inv!Y7+U26</f>
        <v>0</v>
      </c>
      <c r="W26" s="6">
        <f>+M_Inv!Z7+V26</f>
        <v>0</v>
      </c>
      <c r="X26" s="6">
        <f>+M_Inv!AA7+W26</f>
        <v>0</v>
      </c>
      <c r="Y26" s="6">
        <f>+M_Inv!AB7+X26</f>
        <v>0</v>
      </c>
      <c r="Z26" s="6">
        <f>+M_Inv!AC7+Y26</f>
        <v>0</v>
      </c>
      <c r="AA26" s="6">
        <f>+M_Inv!AD7+Z26</f>
        <v>0</v>
      </c>
      <c r="AB26" s="6">
        <f>+M_Inv!AE7+AA26</f>
        <v>0</v>
      </c>
      <c r="AC26" s="6">
        <f>+M_Inv!AF7+AB26</f>
        <v>0</v>
      </c>
      <c r="AD26" s="6">
        <f>+M_Inv!AG7+AC26</f>
        <v>0</v>
      </c>
      <c r="AE26" s="6">
        <f>+M_Inv!AH7+AD26</f>
        <v>0</v>
      </c>
      <c r="AF26" s="6">
        <f>+M_Inv!AI7+AE26</f>
        <v>0</v>
      </c>
      <c r="AG26" s="6">
        <f>+M_Inv!AJ7+AF26</f>
        <v>0</v>
      </c>
      <c r="AH26" s="6">
        <f>+M_Inv!AK7+AG26</f>
        <v>0</v>
      </c>
      <c r="AI26" s="6">
        <f>+M_Inv!AL7+AH26</f>
        <v>0</v>
      </c>
      <c r="AJ26" s="6">
        <f>+M_Inv!AM7+AI26</f>
        <v>0</v>
      </c>
      <c r="AK26" s="6">
        <f>+M_Inv!AN7+AJ26</f>
        <v>0</v>
      </c>
      <c r="AL26" s="6">
        <f>+M_Inv!AO7+AK26</f>
        <v>0</v>
      </c>
      <c r="AM26" s="6">
        <f>+M_Inv!AP7+AL26</f>
        <v>0</v>
      </c>
      <c r="AN26" s="6">
        <f>+M_Inv!AQ7+AM26</f>
        <v>0</v>
      </c>
      <c r="AO26" s="6">
        <f>+M_Inv!AR7+AN26</f>
        <v>0</v>
      </c>
      <c r="AP26" s="6">
        <f>+M_Inv!AS7+AO26</f>
        <v>0</v>
      </c>
      <c r="AQ26" s="6">
        <f>+M_Inv!AT7+AP26</f>
        <v>0</v>
      </c>
      <c r="AR26" s="6">
        <f>+M_Inv!AU7+AQ26</f>
        <v>0</v>
      </c>
      <c r="AS26" s="6">
        <f>+M_Inv!AV7+AR26</f>
        <v>0</v>
      </c>
      <c r="AT26" s="6">
        <f>+M_Inv!AW7+AS26</f>
        <v>0</v>
      </c>
      <c r="AU26" s="6">
        <f>+M_Inv!AX7+AT26</f>
        <v>0</v>
      </c>
      <c r="AV26" s="6">
        <f>+M_Inv!AY7+AU26</f>
        <v>0</v>
      </c>
      <c r="AW26" s="6">
        <f>+M_Inv!AZ7+AV26</f>
        <v>0</v>
      </c>
      <c r="AX26" s="6">
        <f>+M_Inv!BA7+AW26</f>
        <v>0</v>
      </c>
      <c r="AY26" s="6">
        <f>+M_Inv!BB7+AX26</f>
        <v>0</v>
      </c>
      <c r="AZ26" s="6">
        <f>+M_Inv!BC7+AY26</f>
        <v>0</v>
      </c>
      <c r="BA26" s="6">
        <f>+M_Inv!BD7+AZ26</f>
        <v>0</v>
      </c>
      <c r="BB26" s="6">
        <f>+M_Inv!BE7+BA26</f>
        <v>0</v>
      </c>
      <c r="BC26" s="6">
        <f>+M_Inv!BF7+BB26</f>
        <v>0</v>
      </c>
      <c r="BD26" s="6">
        <f>+M_Inv!BG7+BC26</f>
        <v>0</v>
      </c>
      <c r="BE26" s="6">
        <f>+M_Inv!BH7+BD26</f>
        <v>0</v>
      </c>
      <c r="BF26" s="6">
        <f>+M_Inv!BI7+BE26</f>
        <v>0</v>
      </c>
      <c r="BG26" s="6">
        <f>+M_Inv!BJ7+BF26</f>
        <v>0</v>
      </c>
      <c r="BH26" s="6">
        <f>+M_Inv!BK7+BG26</f>
        <v>0</v>
      </c>
      <c r="BI26" s="6">
        <f>+M_Inv!BL7+BH26</f>
        <v>0</v>
      </c>
      <c r="BJ26" s="6">
        <f>+M_Inv!BM7+BI26</f>
        <v>0</v>
      </c>
    </row>
    <row r="27" spans="1:62" x14ac:dyDescent="0.2">
      <c r="A27" s="4" t="s">
        <v>16</v>
      </c>
      <c r="B27" s="3">
        <v>0</v>
      </c>
      <c r="C27" s="3">
        <f>+M_Inv!F949+M_Inv!F950</f>
        <v>0</v>
      </c>
      <c r="D27" s="3">
        <f>+M_Inv!G949+M_Inv!G950</f>
        <v>0</v>
      </c>
      <c r="E27" s="3">
        <f>+M_Inv!H949+M_Inv!H950</f>
        <v>0</v>
      </c>
      <c r="F27" s="3">
        <f>+M_Inv!I949+M_Inv!I950</f>
        <v>0</v>
      </c>
      <c r="G27" s="3">
        <f>+M_Inv!J949+M_Inv!J950</f>
        <v>0</v>
      </c>
      <c r="H27" s="3">
        <f>+M_Inv!K949+M_Inv!K950</f>
        <v>0</v>
      </c>
      <c r="I27" s="3">
        <f>+M_Inv!L949+M_Inv!L950</f>
        <v>0</v>
      </c>
      <c r="J27" s="3">
        <f>+M_Inv!M949+M_Inv!M950</f>
        <v>0</v>
      </c>
      <c r="K27" s="3">
        <f>+M_Inv!N949+M_Inv!N950</f>
        <v>0</v>
      </c>
      <c r="L27" s="3">
        <f>+M_Inv!O949+M_Inv!O950</f>
        <v>0</v>
      </c>
      <c r="M27" s="3">
        <f>+M_Inv!P949+M_Inv!P950</f>
        <v>0</v>
      </c>
      <c r="N27" s="3">
        <f>+M_Inv!Q949+M_Inv!Q950</f>
        <v>0</v>
      </c>
      <c r="O27" s="3">
        <f>+M_Inv!R949+M_Inv!R950</f>
        <v>0</v>
      </c>
      <c r="P27" s="3">
        <f>+M_Inv!S949+M_Inv!S950</f>
        <v>0</v>
      </c>
      <c r="Q27" s="3">
        <f>+M_Inv!T949+M_Inv!T950</f>
        <v>0</v>
      </c>
      <c r="R27" s="3">
        <f>+M_Inv!U949+M_Inv!U950</f>
        <v>0</v>
      </c>
      <c r="S27" s="3">
        <f>+M_Inv!V949+M_Inv!V950</f>
        <v>0</v>
      </c>
      <c r="T27" s="3">
        <f>+M_Inv!W949+M_Inv!W950</f>
        <v>0</v>
      </c>
      <c r="U27" s="3">
        <f>+M_Inv!X949+M_Inv!X950</f>
        <v>0</v>
      </c>
      <c r="V27" s="3">
        <f>+M_Inv!Y949+M_Inv!Y950</f>
        <v>0</v>
      </c>
      <c r="W27" s="3">
        <f>+M_Inv!Z949+M_Inv!Z950</f>
        <v>0</v>
      </c>
      <c r="X27" s="3">
        <f>+M_Inv!AA949+M_Inv!AA950</f>
        <v>0</v>
      </c>
      <c r="Y27" s="3">
        <f>+M_Inv!AB949+M_Inv!AB950</f>
        <v>0</v>
      </c>
      <c r="Z27" s="3">
        <f>+M_Inv!AC949+M_Inv!AC950</f>
        <v>0</v>
      </c>
      <c r="AA27" s="3">
        <f>+M_Inv!AD949+M_Inv!AD950</f>
        <v>0</v>
      </c>
      <c r="AB27" s="3">
        <f>+M_Inv!AE949+M_Inv!AE950</f>
        <v>0</v>
      </c>
      <c r="AC27" s="3">
        <f>+M_Inv!AF949+M_Inv!AF950</f>
        <v>0</v>
      </c>
      <c r="AD27" s="3">
        <f>+M_Inv!AG949+M_Inv!AG950</f>
        <v>0</v>
      </c>
      <c r="AE27" s="3">
        <f>+M_Inv!AH949+M_Inv!AH950</f>
        <v>0</v>
      </c>
      <c r="AF27" s="3">
        <f>+M_Inv!AI949+M_Inv!AI950</f>
        <v>0</v>
      </c>
      <c r="AG27" s="3">
        <f>+M_Inv!AJ949+M_Inv!AJ950</f>
        <v>0</v>
      </c>
      <c r="AH27" s="3">
        <f>+M_Inv!AK949+M_Inv!AK950</f>
        <v>0</v>
      </c>
      <c r="AI27" s="3">
        <f>+M_Inv!AL949+M_Inv!AL950</f>
        <v>0</v>
      </c>
      <c r="AJ27" s="3">
        <f>+M_Inv!AM949+M_Inv!AM950</f>
        <v>0</v>
      </c>
      <c r="AK27" s="3">
        <f>+M_Inv!AN949+M_Inv!AN950</f>
        <v>0</v>
      </c>
      <c r="AL27" s="3">
        <f>+M_Inv!AO949+M_Inv!AO950</f>
        <v>0</v>
      </c>
      <c r="AM27" s="3">
        <f>+M_Inv!AP949+M_Inv!AP950</f>
        <v>0</v>
      </c>
      <c r="AN27" s="3">
        <f>+M_Inv!AQ949+M_Inv!AQ950</f>
        <v>0</v>
      </c>
      <c r="AO27" s="3">
        <f>+M_Inv!AR949+M_Inv!AR950</f>
        <v>0</v>
      </c>
      <c r="AP27" s="3">
        <f>+M_Inv!AS949+M_Inv!AS950</f>
        <v>0</v>
      </c>
      <c r="AQ27" s="3">
        <f>+M_Inv!AT949+M_Inv!AT950</f>
        <v>0</v>
      </c>
      <c r="AR27" s="3">
        <f>+M_Inv!AU949+M_Inv!AU950</f>
        <v>0</v>
      </c>
      <c r="AS27" s="3">
        <f>+M_Inv!AV949+M_Inv!AV950</f>
        <v>0</v>
      </c>
      <c r="AT27" s="3">
        <f>+M_Inv!AW949+M_Inv!AW950</f>
        <v>0</v>
      </c>
      <c r="AU27" s="3">
        <f>+M_Inv!AX949+M_Inv!AX950</f>
        <v>0</v>
      </c>
      <c r="AV27" s="3">
        <f>+M_Inv!AY949+M_Inv!AY950</f>
        <v>0</v>
      </c>
      <c r="AW27" s="3">
        <f>+M_Inv!AZ949+M_Inv!AZ950</f>
        <v>0</v>
      </c>
      <c r="AX27" s="3">
        <f>+M_Inv!BA949+M_Inv!BA950</f>
        <v>0</v>
      </c>
      <c r="AY27" s="3">
        <f>+M_Inv!BB949+M_Inv!BB950</f>
        <v>0</v>
      </c>
      <c r="AZ27" s="3">
        <f>+M_Inv!BC949+M_Inv!BC950</f>
        <v>0</v>
      </c>
      <c r="BA27" s="3">
        <f>+M_Inv!BD949+M_Inv!BD950</f>
        <v>0</v>
      </c>
      <c r="BB27" s="3">
        <f>+M_Inv!BE949+M_Inv!BE950</f>
        <v>0</v>
      </c>
      <c r="BC27" s="3">
        <f>+M_Inv!BF949+M_Inv!BF950</f>
        <v>0</v>
      </c>
      <c r="BD27" s="3">
        <f>+M_Inv!BG949+M_Inv!BG950</f>
        <v>0</v>
      </c>
      <c r="BE27" s="3">
        <f>+M_Inv!BH949+M_Inv!BH950</f>
        <v>0</v>
      </c>
      <c r="BF27" s="3">
        <f>+M_Inv!BI949+M_Inv!BI950</f>
        <v>0</v>
      </c>
      <c r="BG27" s="3">
        <f>+M_Inv!BJ949+M_Inv!BJ950</f>
        <v>0</v>
      </c>
      <c r="BH27" s="3">
        <f>+M_Inv!BK949+M_Inv!BK950</f>
        <v>0</v>
      </c>
      <c r="BI27" s="3">
        <f>+M_Inv!BL949+M_Inv!BL950</f>
        <v>0</v>
      </c>
      <c r="BJ27" s="3">
        <f>+M_Inv!BM949+M_Inv!BM950</f>
        <v>0</v>
      </c>
    </row>
    <row r="28" spans="1:62" x14ac:dyDescent="0.2">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row>
    <row r="29" spans="1:62" x14ac:dyDescent="0.2">
      <c r="A29" s="2" t="s">
        <v>17</v>
      </c>
      <c r="B29" s="3">
        <f>+B30-B34</f>
        <v>0</v>
      </c>
      <c r="C29" s="3">
        <f>+C30-C34</f>
        <v>0</v>
      </c>
      <c r="D29" s="3">
        <f>+D30-D34</f>
        <v>0</v>
      </c>
      <c r="E29" s="3">
        <f t="shared" ref="E29:BJ29" si="8">+E30-E34</f>
        <v>0</v>
      </c>
      <c r="F29" s="3">
        <f t="shared" si="8"/>
        <v>0</v>
      </c>
      <c r="G29" s="3">
        <f t="shared" si="8"/>
        <v>0</v>
      </c>
      <c r="H29" s="3">
        <f t="shared" si="8"/>
        <v>0</v>
      </c>
      <c r="I29" s="3">
        <f t="shared" si="8"/>
        <v>0</v>
      </c>
      <c r="J29" s="3">
        <f t="shared" si="8"/>
        <v>0</v>
      </c>
      <c r="K29" s="3">
        <f t="shared" si="8"/>
        <v>0</v>
      </c>
      <c r="L29" s="3">
        <f t="shared" si="8"/>
        <v>0</v>
      </c>
      <c r="M29" s="3">
        <f t="shared" si="8"/>
        <v>0</v>
      </c>
      <c r="N29" s="3">
        <f t="shared" si="8"/>
        <v>0</v>
      </c>
      <c r="O29" s="3">
        <f t="shared" si="8"/>
        <v>0</v>
      </c>
      <c r="P29" s="3">
        <f t="shared" si="8"/>
        <v>0</v>
      </c>
      <c r="Q29" s="3">
        <f t="shared" si="8"/>
        <v>0</v>
      </c>
      <c r="R29" s="3">
        <f t="shared" si="8"/>
        <v>0</v>
      </c>
      <c r="S29" s="3">
        <f t="shared" si="8"/>
        <v>0</v>
      </c>
      <c r="T29" s="3">
        <f t="shared" si="8"/>
        <v>0</v>
      </c>
      <c r="U29" s="3">
        <f t="shared" si="8"/>
        <v>0</v>
      </c>
      <c r="V29" s="3">
        <f t="shared" si="8"/>
        <v>0</v>
      </c>
      <c r="W29" s="3">
        <f t="shared" si="8"/>
        <v>0</v>
      </c>
      <c r="X29" s="3">
        <f t="shared" si="8"/>
        <v>0</v>
      </c>
      <c r="Y29" s="3">
        <f t="shared" si="8"/>
        <v>0</v>
      </c>
      <c r="Z29" s="3">
        <f t="shared" si="8"/>
        <v>0</v>
      </c>
      <c r="AA29" s="3">
        <f t="shared" si="8"/>
        <v>0</v>
      </c>
      <c r="AB29" s="3">
        <f t="shared" si="8"/>
        <v>0</v>
      </c>
      <c r="AC29" s="3">
        <f t="shared" si="8"/>
        <v>0</v>
      </c>
      <c r="AD29" s="3">
        <f t="shared" si="8"/>
        <v>0</v>
      </c>
      <c r="AE29" s="3">
        <f t="shared" si="8"/>
        <v>0</v>
      </c>
      <c r="AF29" s="3">
        <f t="shared" si="8"/>
        <v>0</v>
      </c>
      <c r="AG29" s="3">
        <f t="shared" si="8"/>
        <v>0</v>
      </c>
      <c r="AH29" s="3">
        <f t="shared" si="8"/>
        <v>0</v>
      </c>
      <c r="AI29" s="3">
        <f t="shared" si="8"/>
        <v>0</v>
      </c>
      <c r="AJ29" s="3">
        <f t="shared" si="8"/>
        <v>0</v>
      </c>
      <c r="AK29" s="3">
        <f t="shared" si="8"/>
        <v>0</v>
      </c>
      <c r="AL29" s="3">
        <f t="shared" si="8"/>
        <v>0</v>
      </c>
      <c r="AM29" s="3">
        <f t="shared" si="8"/>
        <v>0</v>
      </c>
      <c r="AN29" s="3">
        <f t="shared" si="8"/>
        <v>0</v>
      </c>
      <c r="AO29" s="3">
        <f t="shared" si="8"/>
        <v>0</v>
      </c>
      <c r="AP29" s="3">
        <f t="shared" si="8"/>
        <v>0</v>
      </c>
      <c r="AQ29" s="3">
        <f t="shared" si="8"/>
        <v>0</v>
      </c>
      <c r="AR29" s="3">
        <f t="shared" si="8"/>
        <v>0</v>
      </c>
      <c r="AS29" s="3">
        <f t="shared" si="8"/>
        <v>0</v>
      </c>
      <c r="AT29" s="3">
        <f t="shared" si="8"/>
        <v>0</v>
      </c>
      <c r="AU29" s="3">
        <f t="shared" si="8"/>
        <v>0</v>
      </c>
      <c r="AV29" s="3">
        <f t="shared" si="8"/>
        <v>0</v>
      </c>
      <c r="AW29" s="3">
        <f t="shared" si="8"/>
        <v>0</v>
      </c>
      <c r="AX29" s="3">
        <f t="shared" si="8"/>
        <v>0</v>
      </c>
      <c r="AY29" s="3">
        <f t="shared" si="8"/>
        <v>0</v>
      </c>
      <c r="AZ29" s="3">
        <f t="shared" si="8"/>
        <v>0</v>
      </c>
      <c r="BA29" s="3">
        <f t="shared" si="8"/>
        <v>0</v>
      </c>
      <c r="BB29" s="3">
        <f t="shared" si="8"/>
        <v>0</v>
      </c>
      <c r="BC29" s="3">
        <f t="shared" si="8"/>
        <v>0</v>
      </c>
      <c r="BD29" s="3">
        <f t="shared" si="8"/>
        <v>0</v>
      </c>
      <c r="BE29" s="3">
        <f t="shared" si="8"/>
        <v>0</v>
      </c>
      <c r="BF29" s="3">
        <f t="shared" si="8"/>
        <v>0</v>
      </c>
      <c r="BG29" s="3">
        <f t="shared" si="8"/>
        <v>0</v>
      </c>
      <c r="BH29" s="3">
        <f t="shared" si="8"/>
        <v>0</v>
      </c>
      <c r="BI29" s="3">
        <f t="shared" si="8"/>
        <v>0</v>
      </c>
      <c r="BJ29" s="3">
        <f t="shared" si="8"/>
        <v>0</v>
      </c>
    </row>
    <row r="30" spans="1:62" x14ac:dyDescent="0.2">
      <c r="A30" s="4" t="s">
        <v>18</v>
      </c>
      <c r="B30" s="3">
        <f>+SUM(B31:B33)</f>
        <v>0</v>
      </c>
      <c r="C30" s="3">
        <f>+SUM(C31:C33)</f>
        <v>0</v>
      </c>
      <c r="D30" s="3">
        <f>+SUM(D31:D33)</f>
        <v>0</v>
      </c>
      <c r="E30" s="3">
        <f t="shared" ref="E30:BJ30" si="9">+SUM(E31:E33)</f>
        <v>0</v>
      </c>
      <c r="F30" s="3">
        <f t="shared" si="9"/>
        <v>0</v>
      </c>
      <c r="G30" s="3">
        <f t="shared" si="9"/>
        <v>0</v>
      </c>
      <c r="H30" s="3">
        <f t="shared" si="9"/>
        <v>0</v>
      </c>
      <c r="I30" s="3">
        <f t="shared" si="9"/>
        <v>0</v>
      </c>
      <c r="J30" s="3">
        <f t="shared" si="9"/>
        <v>0</v>
      </c>
      <c r="K30" s="3">
        <f t="shared" si="9"/>
        <v>0</v>
      </c>
      <c r="L30" s="3">
        <f t="shared" si="9"/>
        <v>0</v>
      </c>
      <c r="M30" s="3">
        <f t="shared" si="9"/>
        <v>0</v>
      </c>
      <c r="N30" s="3">
        <f t="shared" si="9"/>
        <v>0</v>
      </c>
      <c r="O30" s="3">
        <f t="shared" si="9"/>
        <v>0</v>
      </c>
      <c r="P30" s="3">
        <f t="shared" si="9"/>
        <v>0</v>
      </c>
      <c r="Q30" s="3">
        <f t="shared" si="9"/>
        <v>0</v>
      </c>
      <c r="R30" s="3">
        <f t="shared" si="9"/>
        <v>0</v>
      </c>
      <c r="S30" s="3">
        <f t="shared" si="9"/>
        <v>0</v>
      </c>
      <c r="T30" s="3">
        <f t="shared" si="9"/>
        <v>0</v>
      </c>
      <c r="U30" s="3">
        <f t="shared" si="9"/>
        <v>0</v>
      </c>
      <c r="V30" s="3">
        <f t="shared" si="9"/>
        <v>0</v>
      </c>
      <c r="W30" s="3">
        <f t="shared" si="9"/>
        <v>0</v>
      </c>
      <c r="X30" s="3">
        <f t="shared" si="9"/>
        <v>0</v>
      </c>
      <c r="Y30" s="3">
        <f t="shared" si="9"/>
        <v>0</v>
      </c>
      <c r="Z30" s="3">
        <f t="shared" si="9"/>
        <v>0</v>
      </c>
      <c r="AA30" s="3">
        <f t="shared" si="9"/>
        <v>0</v>
      </c>
      <c r="AB30" s="3">
        <f t="shared" si="9"/>
        <v>0</v>
      </c>
      <c r="AC30" s="3">
        <f t="shared" si="9"/>
        <v>0</v>
      </c>
      <c r="AD30" s="3">
        <f t="shared" si="9"/>
        <v>0</v>
      </c>
      <c r="AE30" s="3">
        <f t="shared" si="9"/>
        <v>0</v>
      </c>
      <c r="AF30" s="3">
        <f t="shared" si="9"/>
        <v>0</v>
      </c>
      <c r="AG30" s="3">
        <f t="shared" si="9"/>
        <v>0</v>
      </c>
      <c r="AH30" s="3">
        <f t="shared" si="9"/>
        <v>0</v>
      </c>
      <c r="AI30" s="3">
        <f t="shared" si="9"/>
        <v>0</v>
      </c>
      <c r="AJ30" s="3">
        <f t="shared" si="9"/>
        <v>0</v>
      </c>
      <c r="AK30" s="3">
        <f t="shared" si="9"/>
        <v>0</v>
      </c>
      <c r="AL30" s="3">
        <f t="shared" si="9"/>
        <v>0</v>
      </c>
      <c r="AM30" s="3">
        <f t="shared" si="9"/>
        <v>0</v>
      </c>
      <c r="AN30" s="3">
        <f t="shared" si="9"/>
        <v>0</v>
      </c>
      <c r="AO30" s="3">
        <f t="shared" si="9"/>
        <v>0</v>
      </c>
      <c r="AP30" s="3">
        <f t="shared" si="9"/>
        <v>0</v>
      </c>
      <c r="AQ30" s="3">
        <f t="shared" si="9"/>
        <v>0</v>
      </c>
      <c r="AR30" s="3">
        <f t="shared" si="9"/>
        <v>0</v>
      </c>
      <c r="AS30" s="3">
        <f t="shared" si="9"/>
        <v>0</v>
      </c>
      <c r="AT30" s="3">
        <f t="shared" si="9"/>
        <v>0</v>
      </c>
      <c r="AU30" s="3">
        <f t="shared" si="9"/>
        <v>0</v>
      </c>
      <c r="AV30" s="3">
        <f t="shared" si="9"/>
        <v>0</v>
      </c>
      <c r="AW30" s="3">
        <f t="shared" si="9"/>
        <v>0</v>
      </c>
      <c r="AX30" s="3">
        <f t="shared" si="9"/>
        <v>0</v>
      </c>
      <c r="AY30" s="3">
        <f t="shared" si="9"/>
        <v>0</v>
      </c>
      <c r="AZ30" s="3">
        <f t="shared" si="9"/>
        <v>0</v>
      </c>
      <c r="BA30" s="3">
        <f t="shared" si="9"/>
        <v>0</v>
      </c>
      <c r="BB30" s="3">
        <f t="shared" si="9"/>
        <v>0</v>
      </c>
      <c r="BC30" s="3">
        <f t="shared" si="9"/>
        <v>0</v>
      </c>
      <c r="BD30" s="3">
        <f t="shared" si="9"/>
        <v>0</v>
      </c>
      <c r="BE30" s="3">
        <f t="shared" si="9"/>
        <v>0</v>
      </c>
      <c r="BF30" s="3">
        <f t="shared" si="9"/>
        <v>0</v>
      </c>
      <c r="BG30" s="3">
        <f t="shared" si="9"/>
        <v>0</v>
      </c>
      <c r="BH30" s="3">
        <f t="shared" si="9"/>
        <v>0</v>
      </c>
      <c r="BI30" s="3">
        <f t="shared" si="9"/>
        <v>0</v>
      </c>
      <c r="BJ30" s="3">
        <f t="shared" si="9"/>
        <v>0</v>
      </c>
    </row>
    <row r="31" spans="1:62" x14ac:dyDescent="0.2">
      <c r="A31" s="1" t="s">
        <v>19</v>
      </c>
      <c r="B31" s="6">
        <v>0</v>
      </c>
      <c r="C31" s="6">
        <f>+M_Inv!F8</f>
        <v>0</v>
      </c>
      <c r="D31" s="6">
        <f>+M_Inv!G8+C31</f>
        <v>0</v>
      </c>
      <c r="E31" s="6">
        <f>+M_Inv!H8+D31</f>
        <v>0</v>
      </c>
      <c r="F31" s="6">
        <f>+M_Inv!I8+E31</f>
        <v>0</v>
      </c>
      <c r="G31" s="6">
        <f>+M_Inv!J8+F31</f>
        <v>0</v>
      </c>
      <c r="H31" s="6">
        <f>+M_Inv!K8+G31</f>
        <v>0</v>
      </c>
      <c r="I31" s="6">
        <f>+M_Inv!L8+H31</f>
        <v>0</v>
      </c>
      <c r="J31" s="6">
        <f>+M_Inv!M8+I31</f>
        <v>0</v>
      </c>
      <c r="K31" s="6">
        <f>+M_Inv!N8+J31</f>
        <v>0</v>
      </c>
      <c r="L31" s="6">
        <f>+M_Inv!O8+K31</f>
        <v>0</v>
      </c>
      <c r="M31" s="6">
        <f>+M_Inv!P8+L31</f>
        <v>0</v>
      </c>
      <c r="N31" s="6">
        <f>+M_Inv!Q8+M31</f>
        <v>0</v>
      </c>
      <c r="O31" s="6">
        <f>+M_Inv!R8+N31</f>
        <v>0</v>
      </c>
      <c r="P31" s="6">
        <f>+M_Inv!S8+O31</f>
        <v>0</v>
      </c>
      <c r="Q31" s="6">
        <f>+M_Inv!T8+P31</f>
        <v>0</v>
      </c>
      <c r="R31" s="6">
        <f>+M_Inv!U8+Q31</f>
        <v>0</v>
      </c>
      <c r="S31" s="6">
        <f>+M_Inv!V8+R31</f>
        <v>0</v>
      </c>
      <c r="T31" s="6">
        <f>+M_Inv!W8+S31</f>
        <v>0</v>
      </c>
      <c r="U31" s="6">
        <f>+M_Inv!X8+T31</f>
        <v>0</v>
      </c>
      <c r="V31" s="6">
        <f>+M_Inv!Y8+U31</f>
        <v>0</v>
      </c>
      <c r="W31" s="6">
        <f>+M_Inv!Z8+V31</f>
        <v>0</v>
      </c>
      <c r="X31" s="6">
        <f>+M_Inv!AA8+W31</f>
        <v>0</v>
      </c>
      <c r="Y31" s="6">
        <f>+M_Inv!AB8+X31</f>
        <v>0</v>
      </c>
      <c r="Z31" s="6">
        <f>+M_Inv!AC8+Y31</f>
        <v>0</v>
      </c>
      <c r="AA31" s="6">
        <f>+M_Inv!AD8+Z31</f>
        <v>0</v>
      </c>
      <c r="AB31" s="6">
        <f>+M_Inv!AE8+AA31</f>
        <v>0</v>
      </c>
      <c r="AC31" s="6">
        <f>+M_Inv!AF8+AB31</f>
        <v>0</v>
      </c>
      <c r="AD31" s="6">
        <f>+M_Inv!AG8+AC31</f>
        <v>0</v>
      </c>
      <c r="AE31" s="6">
        <f>+M_Inv!AH8+AD31</f>
        <v>0</v>
      </c>
      <c r="AF31" s="6">
        <f>+M_Inv!AI8+AE31</f>
        <v>0</v>
      </c>
      <c r="AG31" s="6">
        <f>+M_Inv!AJ8+AF31</f>
        <v>0</v>
      </c>
      <c r="AH31" s="6">
        <f>+M_Inv!AK8+AG31</f>
        <v>0</v>
      </c>
      <c r="AI31" s="6">
        <f>+M_Inv!AL8+AH31</f>
        <v>0</v>
      </c>
      <c r="AJ31" s="6">
        <f>+M_Inv!AM8+AI31</f>
        <v>0</v>
      </c>
      <c r="AK31" s="6">
        <f>+M_Inv!AN8+AJ31</f>
        <v>0</v>
      </c>
      <c r="AL31" s="6">
        <f>+M_Inv!AO8+AK31</f>
        <v>0</v>
      </c>
      <c r="AM31" s="6">
        <f>+M_Inv!AP8+AL31</f>
        <v>0</v>
      </c>
      <c r="AN31" s="6">
        <f>+M_Inv!AQ8+AM31</f>
        <v>0</v>
      </c>
      <c r="AO31" s="6">
        <f>+M_Inv!AR8+AN31</f>
        <v>0</v>
      </c>
      <c r="AP31" s="6">
        <f>+M_Inv!AS8+AO31</f>
        <v>0</v>
      </c>
      <c r="AQ31" s="6">
        <f>+M_Inv!AT8+AP31</f>
        <v>0</v>
      </c>
      <c r="AR31" s="6">
        <f>+M_Inv!AU8+AQ31</f>
        <v>0</v>
      </c>
      <c r="AS31" s="6">
        <f>+M_Inv!AV8+AR31</f>
        <v>0</v>
      </c>
      <c r="AT31" s="6">
        <f>+M_Inv!AW8+AS31</f>
        <v>0</v>
      </c>
      <c r="AU31" s="6">
        <f>+M_Inv!AX8+AT31</f>
        <v>0</v>
      </c>
      <c r="AV31" s="6">
        <f>+M_Inv!AY8+AU31</f>
        <v>0</v>
      </c>
      <c r="AW31" s="6">
        <f>+M_Inv!AZ8+AV31</f>
        <v>0</v>
      </c>
      <c r="AX31" s="6">
        <f>+M_Inv!BA8+AW31</f>
        <v>0</v>
      </c>
      <c r="AY31" s="6">
        <f>+M_Inv!BB8+AX31</f>
        <v>0</v>
      </c>
      <c r="AZ31" s="6">
        <f>+M_Inv!BC8+AY31</f>
        <v>0</v>
      </c>
      <c r="BA31" s="6">
        <f>+M_Inv!BD8+AZ31</f>
        <v>0</v>
      </c>
      <c r="BB31" s="6">
        <f>+M_Inv!BE8+BA31</f>
        <v>0</v>
      </c>
      <c r="BC31" s="6">
        <f>+M_Inv!BF8+BB31</f>
        <v>0</v>
      </c>
      <c r="BD31" s="6">
        <f>+M_Inv!BG8+BC31</f>
        <v>0</v>
      </c>
      <c r="BE31" s="6">
        <f>+M_Inv!BH8+BD31</f>
        <v>0</v>
      </c>
      <c r="BF31" s="6">
        <f>+M_Inv!BI8+BE31</f>
        <v>0</v>
      </c>
      <c r="BG31" s="6">
        <f>+M_Inv!BJ8+BF31</f>
        <v>0</v>
      </c>
      <c r="BH31" s="6">
        <f>+M_Inv!BK8+BG31</f>
        <v>0</v>
      </c>
      <c r="BI31" s="6">
        <f>+M_Inv!BL8+BH31</f>
        <v>0</v>
      </c>
      <c r="BJ31" s="6">
        <f>+M_Inv!BM8+BI31</f>
        <v>0</v>
      </c>
    </row>
    <row r="32" spans="1:62" x14ac:dyDescent="0.2">
      <c r="A32" s="1" t="s">
        <v>20</v>
      </c>
      <c r="B32" s="6">
        <v>0</v>
      </c>
      <c r="C32" s="6">
        <f>+M_Inv!F9</f>
        <v>0</v>
      </c>
      <c r="D32" s="6">
        <f>+M_Inv!G9+C32</f>
        <v>0</v>
      </c>
      <c r="E32" s="6">
        <f>+M_Inv!H9+D32</f>
        <v>0</v>
      </c>
      <c r="F32" s="6">
        <f>+M_Inv!I9+E32</f>
        <v>0</v>
      </c>
      <c r="G32" s="6">
        <f>+M_Inv!J9+F32</f>
        <v>0</v>
      </c>
      <c r="H32" s="6">
        <f>+M_Inv!K9+G32</f>
        <v>0</v>
      </c>
      <c r="I32" s="6">
        <f>+M_Inv!L9+H32</f>
        <v>0</v>
      </c>
      <c r="J32" s="6">
        <f>+M_Inv!M9+I32</f>
        <v>0</v>
      </c>
      <c r="K32" s="6">
        <f>+M_Inv!N9+J32</f>
        <v>0</v>
      </c>
      <c r="L32" s="6">
        <f>+M_Inv!O9+K32</f>
        <v>0</v>
      </c>
      <c r="M32" s="6">
        <f>+M_Inv!P9+L32</f>
        <v>0</v>
      </c>
      <c r="N32" s="6">
        <f>+M_Inv!Q9+M32</f>
        <v>0</v>
      </c>
      <c r="O32" s="6">
        <f>+M_Inv!R9+N32</f>
        <v>0</v>
      </c>
      <c r="P32" s="6">
        <f>+M_Inv!S9+O32</f>
        <v>0</v>
      </c>
      <c r="Q32" s="6">
        <f>+M_Inv!T9+P32</f>
        <v>0</v>
      </c>
      <c r="R32" s="6">
        <f>+M_Inv!U9+Q32</f>
        <v>0</v>
      </c>
      <c r="S32" s="6">
        <f>+M_Inv!V9+R32</f>
        <v>0</v>
      </c>
      <c r="T32" s="6">
        <f>+M_Inv!W9+S32</f>
        <v>0</v>
      </c>
      <c r="U32" s="6">
        <f>+M_Inv!X9+T32</f>
        <v>0</v>
      </c>
      <c r="V32" s="6">
        <f>+M_Inv!Y9+U32</f>
        <v>0</v>
      </c>
      <c r="W32" s="6">
        <f>+M_Inv!Z9+V32</f>
        <v>0</v>
      </c>
      <c r="X32" s="6">
        <f>+M_Inv!AA9+W32</f>
        <v>0</v>
      </c>
      <c r="Y32" s="6">
        <f>+M_Inv!AB9+X32</f>
        <v>0</v>
      </c>
      <c r="Z32" s="6">
        <f>+M_Inv!AC9+Y32</f>
        <v>0</v>
      </c>
      <c r="AA32" s="6">
        <f>+M_Inv!AD9+Z32</f>
        <v>0</v>
      </c>
      <c r="AB32" s="6">
        <f>+M_Inv!AE9+AA32</f>
        <v>0</v>
      </c>
      <c r="AC32" s="6">
        <f>+M_Inv!AF9+AB32</f>
        <v>0</v>
      </c>
      <c r="AD32" s="6">
        <f>+M_Inv!AG9+AC32</f>
        <v>0</v>
      </c>
      <c r="AE32" s="6">
        <f>+M_Inv!AH9+AD32</f>
        <v>0</v>
      </c>
      <c r="AF32" s="6">
        <f>+M_Inv!AI9+AE32</f>
        <v>0</v>
      </c>
      <c r="AG32" s="6">
        <f>+M_Inv!AJ9+AF32</f>
        <v>0</v>
      </c>
      <c r="AH32" s="6">
        <f>+M_Inv!AK9+AG32</f>
        <v>0</v>
      </c>
      <c r="AI32" s="6">
        <f>+M_Inv!AL9+AH32</f>
        <v>0</v>
      </c>
      <c r="AJ32" s="6">
        <f>+M_Inv!AM9+AI32</f>
        <v>0</v>
      </c>
      <c r="AK32" s="6">
        <f>+M_Inv!AN9+AJ32</f>
        <v>0</v>
      </c>
      <c r="AL32" s="6">
        <f>+M_Inv!AO9+AK32</f>
        <v>0</v>
      </c>
      <c r="AM32" s="6">
        <f>+M_Inv!AP9+AL32</f>
        <v>0</v>
      </c>
      <c r="AN32" s="6">
        <f>+M_Inv!AQ9+AM32</f>
        <v>0</v>
      </c>
      <c r="AO32" s="6">
        <f>+M_Inv!AR9+AN32</f>
        <v>0</v>
      </c>
      <c r="AP32" s="6">
        <f>+M_Inv!AS9+AO32</f>
        <v>0</v>
      </c>
      <c r="AQ32" s="6">
        <f>+M_Inv!AT9+AP32</f>
        <v>0</v>
      </c>
      <c r="AR32" s="6">
        <f>+M_Inv!AU9+AQ32</f>
        <v>0</v>
      </c>
      <c r="AS32" s="6">
        <f>+M_Inv!AV9+AR32</f>
        <v>0</v>
      </c>
      <c r="AT32" s="6">
        <f>+M_Inv!AW9+AS32</f>
        <v>0</v>
      </c>
      <c r="AU32" s="6">
        <f>+M_Inv!AX9+AT32</f>
        <v>0</v>
      </c>
      <c r="AV32" s="6">
        <f>+M_Inv!AY9+AU32</f>
        <v>0</v>
      </c>
      <c r="AW32" s="6">
        <f>+M_Inv!AZ9+AV32</f>
        <v>0</v>
      </c>
      <c r="AX32" s="6">
        <f>+M_Inv!BA9+AW32</f>
        <v>0</v>
      </c>
      <c r="AY32" s="6">
        <f>+M_Inv!BB9+AX32</f>
        <v>0</v>
      </c>
      <c r="AZ32" s="6">
        <f>+M_Inv!BC9+AY32</f>
        <v>0</v>
      </c>
      <c r="BA32" s="6">
        <f>+M_Inv!BD9+AZ32</f>
        <v>0</v>
      </c>
      <c r="BB32" s="6">
        <f>+M_Inv!BE9+BA32</f>
        <v>0</v>
      </c>
      <c r="BC32" s="6">
        <f>+M_Inv!BF9+BB32</f>
        <v>0</v>
      </c>
      <c r="BD32" s="6">
        <f>+M_Inv!BG9+BC32</f>
        <v>0</v>
      </c>
      <c r="BE32" s="6">
        <f>+M_Inv!BH9+BD32</f>
        <v>0</v>
      </c>
      <c r="BF32" s="6">
        <f>+M_Inv!BI9+BE32</f>
        <v>0</v>
      </c>
      <c r="BG32" s="6">
        <f>+M_Inv!BJ9+BF32</f>
        <v>0</v>
      </c>
      <c r="BH32" s="6">
        <f>+M_Inv!BK9+BG32</f>
        <v>0</v>
      </c>
      <c r="BI32" s="6">
        <f>+M_Inv!BL9+BH32</f>
        <v>0</v>
      </c>
      <c r="BJ32" s="6">
        <f>+M_Inv!BM9+BI32</f>
        <v>0</v>
      </c>
    </row>
    <row r="33" spans="1:62" x14ac:dyDescent="0.2">
      <c r="A33" s="1" t="s">
        <v>21</v>
      </c>
      <c r="B33" s="6">
        <v>0</v>
      </c>
      <c r="C33" s="6">
        <f>+M_Inv!F10</f>
        <v>0</v>
      </c>
      <c r="D33" s="6">
        <f>+M_Inv!G10+C33</f>
        <v>0</v>
      </c>
      <c r="E33" s="6">
        <f>+M_Inv!H10+D33</f>
        <v>0</v>
      </c>
      <c r="F33" s="6">
        <f>+M_Inv!I10+E33</f>
        <v>0</v>
      </c>
      <c r="G33" s="6">
        <f>+M_Inv!J10+F33</f>
        <v>0</v>
      </c>
      <c r="H33" s="6">
        <f>+M_Inv!K10+G33</f>
        <v>0</v>
      </c>
      <c r="I33" s="6">
        <f>+M_Inv!L10+H33</f>
        <v>0</v>
      </c>
      <c r="J33" s="6">
        <f>+M_Inv!M10+I33</f>
        <v>0</v>
      </c>
      <c r="K33" s="6">
        <f>+M_Inv!N10+J33</f>
        <v>0</v>
      </c>
      <c r="L33" s="6">
        <f>+M_Inv!O10+K33</f>
        <v>0</v>
      </c>
      <c r="M33" s="6">
        <f>+M_Inv!P10+L33</f>
        <v>0</v>
      </c>
      <c r="N33" s="6">
        <f>+M_Inv!Q10+M33</f>
        <v>0</v>
      </c>
      <c r="O33" s="6">
        <f>+M_Inv!R10+N33</f>
        <v>0</v>
      </c>
      <c r="P33" s="6">
        <f>+M_Inv!S10+O33</f>
        <v>0</v>
      </c>
      <c r="Q33" s="6">
        <f>+M_Inv!T10+P33</f>
        <v>0</v>
      </c>
      <c r="R33" s="6">
        <f>+M_Inv!U10+Q33</f>
        <v>0</v>
      </c>
      <c r="S33" s="6">
        <f>+M_Inv!V10+R33</f>
        <v>0</v>
      </c>
      <c r="T33" s="6">
        <f>+M_Inv!W10+S33</f>
        <v>0</v>
      </c>
      <c r="U33" s="6">
        <f>+M_Inv!X10+T33</f>
        <v>0</v>
      </c>
      <c r="V33" s="6">
        <f>+M_Inv!Y10+U33</f>
        <v>0</v>
      </c>
      <c r="W33" s="6">
        <f>+M_Inv!Z10+V33</f>
        <v>0</v>
      </c>
      <c r="X33" s="6">
        <f>+M_Inv!AA10+W33</f>
        <v>0</v>
      </c>
      <c r="Y33" s="6">
        <f>+M_Inv!AB10+X33</f>
        <v>0</v>
      </c>
      <c r="Z33" s="6">
        <f>+M_Inv!AC10+Y33</f>
        <v>0</v>
      </c>
      <c r="AA33" s="6">
        <f>+M_Inv!AD10+Z33</f>
        <v>0</v>
      </c>
      <c r="AB33" s="6">
        <f>+M_Inv!AE10+AA33</f>
        <v>0</v>
      </c>
      <c r="AC33" s="6">
        <f>+M_Inv!AF10+AB33</f>
        <v>0</v>
      </c>
      <c r="AD33" s="6">
        <f>+M_Inv!AG10+AC33</f>
        <v>0</v>
      </c>
      <c r="AE33" s="6">
        <f>+M_Inv!AH10+AD33</f>
        <v>0</v>
      </c>
      <c r="AF33" s="6">
        <f>+M_Inv!AI10+AE33</f>
        <v>0</v>
      </c>
      <c r="AG33" s="6">
        <f>+M_Inv!AJ10+AF33</f>
        <v>0</v>
      </c>
      <c r="AH33" s="6">
        <f>+M_Inv!AK10+AG33</f>
        <v>0</v>
      </c>
      <c r="AI33" s="6">
        <f>+M_Inv!AL10+AH33</f>
        <v>0</v>
      </c>
      <c r="AJ33" s="6">
        <f>+M_Inv!AM10+AI33</f>
        <v>0</v>
      </c>
      <c r="AK33" s="6">
        <f>+M_Inv!AN10+AJ33</f>
        <v>0</v>
      </c>
      <c r="AL33" s="6">
        <f>+M_Inv!AO10+AK33</f>
        <v>0</v>
      </c>
      <c r="AM33" s="6">
        <f>+M_Inv!AP10+AL33</f>
        <v>0</v>
      </c>
      <c r="AN33" s="6">
        <f>+M_Inv!AQ10+AM33</f>
        <v>0</v>
      </c>
      <c r="AO33" s="6">
        <f>+M_Inv!AR10+AN33</f>
        <v>0</v>
      </c>
      <c r="AP33" s="6">
        <f>+M_Inv!AS10+AO33</f>
        <v>0</v>
      </c>
      <c r="AQ33" s="6">
        <f>+M_Inv!AT10+AP33</f>
        <v>0</v>
      </c>
      <c r="AR33" s="6">
        <f>+M_Inv!AU10+AQ33</f>
        <v>0</v>
      </c>
      <c r="AS33" s="6">
        <f>+M_Inv!AV10+AR33</f>
        <v>0</v>
      </c>
      <c r="AT33" s="6">
        <f>+M_Inv!AW10+AS33</f>
        <v>0</v>
      </c>
      <c r="AU33" s="6">
        <f>+M_Inv!AX10+AT33</f>
        <v>0</v>
      </c>
      <c r="AV33" s="6">
        <f>+M_Inv!AY10+AU33</f>
        <v>0</v>
      </c>
      <c r="AW33" s="6">
        <f>+M_Inv!AZ10+AV33</f>
        <v>0</v>
      </c>
      <c r="AX33" s="6">
        <f>+M_Inv!BA10+AW33</f>
        <v>0</v>
      </c>
      <c r="AY33" s="6">
        <f>+M_Inv!BB10+AX33</f>
        <v>0</v>
      </c>
      <c r="AZ33" s="6">
        <f>+M_Inv!BC10+AY33</f>
        <v>0</v>
      </c>
      <c r="BA33" s="6">
        <f>+M_Inv!BD10+AZ33</f>
        <v>0</v>
      </c>
      <c r="BB33" s="6">
        <f>+M_Inv!BE10+BA33</f>
        <v>0</v>
      </c>
      <c r="BC33" s="6">
        <f>+M_Inv!BF10+BB33</f>
        <v>0</v>
      </c>
      <c r="BD33" s="6">
        <f>+M_Inv!BG10+BC33</f>
        <v>0</v>
      </c>
      <c r="BE33" s="6">
        <f>+M_Inv!BH10+BD33</f>
        <v>0</v>
      </c>
      <c r="BF33" s="6">
        <f>+M_Inv!BI10+BE33</f>
        <v>0</v>
      </c>
      <c r="BG33" s="6">
        <f>+M_Inv!BJ10+BF33</f>
        <v>0</v>
      </c>
      <c r="BH33" s="6">
        <f>+M_Inv!BK10+BG33</f>
        <v>0</v>
      </c>
      <c r="BI33" s="6">
        <f>+M_Inv!BL10+BH33</f>
        <v>0</v>
      </c>
      <c r="BJ33" s="6">
        <f>+M_Inv!BM10+BI33</f>
        <v>0</v>
      </c>
    </row>
    <row r="34" spans="1:62" x14ac:dyDescent="0.2">
      <c r="A34" s="4" t="s">
        <v>22</v>
      </c>
      <c r="B34" s="3">
        <v>0</v>
      </c>
      <c r="C34" s="3">
        <f>+M_Inv!F951+M_Inv!F952+M_Inv!F953</f>
        <v>0</v>
      </c>
      <c r="D34" s="3">
        <f>+M_Inv!G951+M_Inv!G952+M_Inv!G953</f>
        <v>0</v>
      </c>
      <c r="E34" s="3">
        <f>+M_Inv!H951+M_Inv!H952+M_Inv!H953</f>
        <v>0</v>
      </c>
      <c r="F34" s="3">
        <f>+M_Inv!I951+M_Inv!I952+M_Inv!I953</f>
        <v>0</v>
      </c>
      <c r="G34" s="3">
        <f>+M_Inv!J951+M_Inv!J952+M_Inv!J953</f>
        <v>0</v>
      </c>
      <c r="H34" s="3">
        <f>+M_Inv!K951+M_Inv!K952+M_Inv!K953</f>
        <v>0</v>
      </c>
      <c r="I34" s="3">
        <f>+M_Inv!L951+M_Inv!L952+M_Inv!L953</f>
        <v>0</v>
      </c>
      <c r="J34" s="3">
        <f>+M_Inv!M951+M_Inv!M952+M_Inv!M953</f>
        <v>0</v>
      </c>
      <c r="K34" s="3">
        <f>+M_Inv!N951+M_Inv!N952+M_Inv!N953</f>
        <v>0</v>
      </c>
      <c r="L34" s="3">
        <f>+M_Inv!O951+M_Inv!O952+M_Inv!O953</f>
        <v>0</v>
      </c>
      <c r="M34" s="3">
        <f>+M_Inv!P951+M_Inv!P952+M_Inv!P953</f>
        <v>0</v>
      </c>
      <c r="N34" s="3">
        <f>+M_Inv!Q951+M_Inv!Q952+M_Inv!Q953</f>
        <v>0</v>
      </c>
      <c r="O34" s="3">
        <f>+M_Inv!R951+M_Inv!R952+M_Inv!R953</f>
        <v>0</v>
      </c>
      <c r="P34" s="3">
        <f>+M_Inv!S951+M_Inv!S952+M_Inv!S953</f>
        <v>0</v>
      </c>
      <c r="Q34" s="3">
        <f>+M_Inv!T951+M_Inv!T952+M_Inv!T953</f>
        <v>0</v>
      </c>
      <c r="R34" s="3">
        <f>+M_Inv!U951+M_Inv!U952+M_Inv!U953</f>
        <v>0</v>
      </c>
      <c r="S34" s="3">
        <f>+M_Inv!V951+M_Inv!V952+M_Inv!V953</f>
        <v>0</v>
      </c>
      <c r="T34" s="3">
        <f>+M_Inv!W951+M_Inv!W952+M_Inv!W953</f>
        <v>0</v>
      </c>
      <c r="U34" s="3">
        <f>+M_Inv!X951+M_Inv!X952+M_Inv!X953</f>
        <v>0</v>
      </c>
      <c r="V34" s="3">
        <f>+M_Inv!Y951+M_Inv!Y952+M_Inv!Y953</f>
        <v>0</v>
      </c>
      <c r="W34" s="3">
        <f>+M_Inv!Z951+M_Inv!Z952+M_Inv!Z953</f>
        <v>0</v>
      </c>
      <c r="X34" s="3">
        <f>+M_Inv!AA951+M_Inv!AA952+M_Inv!AA953</f>
        <v>0</v>
      </c>
      <c r="Y34" s="3">
        <f>+M_Inv!AB951+M_Inv!AB952+M_Inv!AB953</f>
        <v>0</v>
      </c>
      <c r="Z34" s="3">
        <f>+M_Inv!AC951+M_Inv!AC952+M_Inv!AC953</f>
        <v>0</v>
      </c>
      <c r="AA34" s="3">
        <f>+M_Inv!AD951+M_Inv!AD952+M_Inv!AD953</f>
        <v>0</v>
      </c>
      <c r="AB34" s="3">
        <f>+M_Inv!AE951+M_Inv!AE952+M_Inv!AE953</f>
        <v>0</v>
      </c>
      <c r="AC34" s="3">
        <f>+M_Inv!AF951+M_Inv!AF952+M_Inv!AF953</f>
        <v>0</v>
      </c>
      <c r="AD34" s="3">
        <f>+M_Inv!AG951+M_Inv!AG952+M_Inv!AG953</f>
        <v>0</v>
      </c>
      <c r="AE34" s="3">
        <f>+M_Inv!AH951+M_Inv!AH952+M_Inv!AH953</f>
        <v>0</v>
      </c>
      <c r="AF34" s="3">
        <f>+M_Inv!AI951+M_Inv!AI952+M_Inv!AI953</f>
        <v>0</v>
      </c>
      <c r="AG34" s="3">
        <f>+M_Inv!AJ951+M_Inv!AJ952+M_Inv!AJ953</f>
        <v>0</v>
      </c>
      <c r="AH34" s="3">
        <f>+M_Inv!AK951+M_Inv!AK952+M_Inv!AK953</f>
        <v>0</v>
      </c>
      <c r="AI34" s="3">
        <f>+M_Inv!AL951+M_Inv!AL952+M_Inv!AL953</f>
        <v>0</v>
      </c>
      <c r="AJ34" s="3">
        <f>+M_Inv!AM951+M_Inv!AM952+M_Inv!AM953</f>
        <v>0</v>
      </c>
      <c r="AK34" s="3">
        <f>+M_Inv!AN951+M_Inv!AN952+M_Inv!AN953</f>
        <v>0</v>
      </c>
      <c r="AL34" s="3">
        <f>+M_Inv!AO951+M_Inv!AO952+M_Inv!AO953</f>
        <v>0</v>
      </c>
      <c r="AM34" s="3">
        <f>+M_Inv!AP951+M_Inv!AP952+M_Inv!AP953</f>
        <v>0</v>
      </c>
      <c r="AN34" s="3">
        <f>+M_Inv!AQ951+M_Inv!AQ952+M_Inv!AQ953</f>
        <v>0</v>
      </c>
      <c r="AO34" s="3">
        <f>+M_Inv!AR951+M_Inv!AR952+M_Inv!AR953</f>
        <v>0</v>
      </c>
      <c r="AP34" s="3">
        <f>+M_Inv!AS951+M_Inv!AS952+M_Inv!AS953</f>
        <v>0</v>
      </c>
      <c r="AQ34" s="3">
        <f>+M_Inv!AT951+M_Inv!AT952+M_Inv!AT953</f>
        <v>0</v>
      </c>
      <c r="AR34" s="3">
        <f>+M_Inv!AU951+M_Inv!AU952+M_Inv!AU953</f>
        <v>0</v>
      </c>
      <c r="AS34" s="3">
        <f>+M_Inv!AV951+M_Inv!AV952+M_Inv!AV953</f>
        <v>0</v>
      </c>
      <c r="AT34" s="3">
        <f>+M_Inv!AW951+M_Inv!AW952+M_Inv!AW953</f>
        <v>0</v>
      </c>
      <c r="AU34" s="3">
        <f>+M_Inv!AX951+M_Inv!AX952+M_Inv!AX953</f>
        <v>0</v>
      </c>
      <c r="AV34" s="3">
        <f>+M_Inv!AY951+M_Inv!AY952+M_Inv!AY953</f>
        <v>0</v>
      </c>
      <c r="AW34" s="3">
        <f>+M_Inv!AZ951+M_Inv!AZ952+M_Inv!AZ953</f>
        <v>0</v>
      </c>
      <c r="AX34" s="3">
        <f>+M_Inv!BA951+M_Inv!BA952+M_Inv!BA953</f>
        <v>0</v>
      </c>
      <c r="AY34" s="3">
        <f>+M_Inv!BB951+M_Inv!BB952+M_Inv!BB953</f>
        <v>0</v>
      </c>
      <c r="AZ34" s="3">
        <f>+M_Inv!BC951+M_Inv!BC952+M_Inv!BC953</f>
        <v>0</v>
      </c>
      <c r="BA34" s="3">
        <f>+M_Inv!BD951+M_Inv!BD952+M_Inv!BD953</f>
        <v>0</v>
      </c>
      <c r="BB34" s="3">
        <f>+M_Inv!BE951+M_Inv!BE952+M_Inv!BE953</f>
        <v>0</v>
      </c>
      <c r="BC34" s="3">
        <f>+M_Inv!BF951+M_Inv!BF952+M_Inv!BF953</f>
        <v>0</v>
      </c>
      <c r="BD34" s="3">
        <f>+M_Inv!BG951+M_Inv!BG952+M_Inv!BG953</f>
        <v>0</v>
      </c>
      <c r="BE34" s="3">
        <f>+M_Inv!BH951+M_Inv!BH952+M_Inv!BH953</f>
        <v>0</v>
      </c>
      <c r="BF34" s="3">
        <f>+M_Inv!BI951+M_Inv!BI952+M_Inv!BI953</f>
        <v>0</v>
      </c>
      <c r="BG34" s="3">
        <f>+M_Inv!BJ951+M_Inv!BJ952+M_Inv!BJ953</f>
        <v>0</v>
      </c>
      <c r="BH34" s="3">
        <f>+M_Inv!BK951+M_Inv!BK952+M_Inv!BK953</f>
        <v>0</v>
      </c>
      <c r="BI34" s="3">
        <f>+M_Inv!BL951+M_Inv!BL952+M_Inv!BL953</f>
        <v>0</v>
      </c>
      <c r="BJ34" s="3">
        <f>+M_Inv!BM951+M_Inv!BM952+M_Inv!BM953</f>
        <v>0</v>
      </c>
    </row>
    <row r="35" spans="1:62" ht="15" customHeight="1" x14ac:dyDescent="0.2"/>
    <row r="36" spans="1:62" x14ac:dyDescent="0.2">
      <c r="A36" s="2" t="s">
        <v>355</v>
      </c>
      <c r="B36" s="3"/>
      <c r="C36" s="3">
        <f>+'M-Leasing'!C28-'M-Leasing'!C29</f>
        <v>0</v>
      </c>
      <c r="D36" s="3">
        <f>+'M-Leasing'!D28-'M-Leasing'!D29</f>
        <v>0</v>
      </c>
      <c r="E36" s="3">
        <f>+'M-Leasing'!E28-'M-Leasing'!E29</f>
        <v>0</v>
      </c>
      <c r="F36" s="3">
        <f>+'M-Leasing'!F28-'M-Leasing'!F29</f>
        <v>0</v>
      </c>
      <c r="G36" s="3">
        <f>+'M-Leasing'!G28-'M-Leasing'!G29</f>
        <v>0</v>
      </c>
      <c r="H36" s="3">
        <f>+'M-Leasing'!H28-'M-Leasing'!H29</f>
        <v>0</v>
      </c>
      <c r="I36" s="3">
        <f>+'M-Leasing'!I28-'M-Leasing'!I29</f>
        <v>0</v>
      </c>
      <c r="J36" s="3">
        <f>+'M-Leasing'!J28-'M-Leasing'!J29</f>
        <v>0</v>
      </c>
      <c r="K36" s="3">
        <f>+'M-Leasing'!K28-'M-Leasing'!K29</f>
        <v>0</v>
      </c>
      <c r="L36" s="3">
        <f>+'M-Leasing'!L28-'M-Leasing'!L29</f>
        <v>0</v>
      </c>
      <c r="M36" s="3">
        <f>+'M-Leasing'!M28-'M-Leasing'!M29</f>
        <v>0</v>
      </c>
      <c r="N36" s="3">
        <f>+'M-Leasing'!N28-'M-Leasing'!N29</f>
        <v>0</v>
      </c>
      <c r="O36" s="3">
        <f>+'M-Leasing'!O28-'M-Leasing'!O29</f>
        <v>0</v>
      </c>
      <c r="P36" s="3">
        <f>+'M-Leasing'!P28-'M-Leasing'!P29</f>
        <v>0</v>
      </c>
      <c r="Q36" s="3">
        <f>+'M-Leasing'!Q28-'M-Leasing'!Q29</f>
        <v>0</v>
      </c>
      <c r="R36" s="3">
        <f>+'M-Leasing'!R28-'M-Leasing'!R29</f>
        <v>0</v>
      </c>
      <c r="S36" s="3">
        <f>+'M-Leasing'!S28-'M-Leasing'!S29</f>
        <v>0</v>
      </c>
      <c r="T36" s="3">
        <f>+'M-Leasing'!T28-'M-Leasing'!T29</f>
        <v>0</v>
      </c>
      <c r="U36" s="3">
        <f>+'M-Leasing'!U28-'M-Leasing'!U29</f>
        <v>0</v>
      </c>
      <c r="V36" s="3">
        <f>+'M-Leasing'!V28-'M-Leasing'!V29</f>
        <v>0</v>
      </c>
      <c r="W36" s="3">
        <f>+'M-Leasing'!W28-'M-Leasing'!W29</f>
        <v>0</v>
      </c>
      <c r="X36" s="3">
        <f>+'M-Leasing'!X28-'M-Leasing'!X29</f>
        <v>0</v>
      </c>
      <c r="Y36" s="3">
        <f>+'M-Leasing'!Y28-'M-Leasing'!Y29</f>
        <v>0</v>
      </c>
      <c r="Z36" s="3">
        <f>+'M-Leasing'!Z28-'M-Leasing'!Z29</f>
        <v>0</v>
      </c>
      <c r="AA36" s="3">
        <f>+'M-Leasing'!AA28-'M-Leasing'!AA29</f>
        <v>0</v>
      </c>
      <c r="AB36" s="3">
        <f>+'M-Leasing'!AB28-'M-Leasing'!AB29</f>
        <v>0</v>
      </c>
      <c r="AC36" s="3">
        <f>+'M-Leasing'!AC28-'M-Leasing'!AC29</f>
        <v>0</v>
      </c>
      <c r="AD36" s="3">
        <f>+'M-Leasing'!AD28-'M-Leasing'!AD29</f>
        <v>0</v>
      </c>
      <c r="AE36" s="3">
        <f>+'M-Leasing'!AE28-'M-Leasing'!AE29</f>
        <v>0</v>
      </c>
      <c r="AF36" s="3">
        <f>+'M-Leasing'!AF28-'M-Leasing'!AF29</f>
        <v>0</v>
      </c>
      <c r="AG36" s="3">
        <f>+'M-Leasing'!AG28-'M-Leasing'!AG29</f>
        <v>0</v>
      </c>
      <c r="AH36" s="3">
        <f>+'M-Leasing'!AH28-'M-Leasing'!AH29</f>
        <v>0</v>
      </c>
      <c r="AI36" s="3">
        <f>+'M-Leasing'!AI28-'M-Leasing'!AI29</f>
        <v>0</v>
      </c>
      <c r="AJ36" s="3">
        <f>+'M-Leasing'!AJ28-'M-Leasing'!AJ29</f>
        <v>0</v>
      </c>
      <c r="AK36" s="3">
        <f>+'M-Leasing'!AK28-'M-Leasing'!AK29</f>
        <v>0</v>
      </c>
      <c r="AL36" s="3">
        <f>+'M-Leasing'!AL28-'M-Leasing'!AL29</f>
        <v>0</v>
      </c>
      <c r="AM36" s="3">
        <f>+'M-Leasing'!AM28-'M-Leasing'!AM29</f>
        <v>0</v>
      </c>
      <c r="AN36" s="3">
        <f>+'M-Leasing'!AN28-'M-Leasing'!AN29</f>
        <v>0</v>
      </c>
      <c r="AO36" s="3">
        <f>+'M-Leasing'!AO28-'M-Leasing'!AO29</f>
        <v>0</v>
      </c>
      <c r="AP36" s="3">
        <f>+'M-Leasing'!AP28-'M-Leasing'!AP29</f>
        <v>0</v>
      </c>
      <c r="AQ36" s="3">
        <f>+'M-Leasing'!AQ28-'M-Leasing'!AQ29</f>
        <v>0</v>
      </c>
      <c r="AR36" s="3">
        <f>+'M-Leasing'!AR28-'M-Leasing'!AR29</f>
        <v>0</v>
      </c>
      <c r="AS36" s="3">
        <f>+'M-Leasing'!AS28-'M-Leasing'!AS29</f>
        <v>0</v>
      </c>
      <c r="AT36" s="3">
        <f>+'M-Leasing'!AT28-'M-Leasing'!AT29</f>
        <v>0</v>
      </c>
      <c r="AU36" s="3">
        <f>+'M-Leasing'!AU28-'M-Leasing'!AU29</f>
        <v>0</v>
      </c>
      <c r="AV36" s="3">
        <f>+'M-Leasing'!AV28-'M-Leasing'!AV29</f>
        <v>0</v>
      </c>
      <c r="AW36" s="3">
        <f>+'M-Leasing'!AW28-'M-Leasing'!AW29</f>
        <v>0</v>
      </c>
      <c r="AX36" s="3">
        <f>+'M-Leasing'!AX28-'M-Leasing'!AX29</f>
        <v>0</v>
      </c>
      <c r="AY36" s="3">
        <f>+'M-Leasing'!AY28-'M-Leasing'!AY29</f>
        <v>0</v>
      </c>
      <c r="AZ36" s="3">
        <f>+'M-Leasing'!AZ28-'M-Leasing'!AZ29</f>
        <v>0</v>
      </c>
      <c r="BA36" s="3">
        <f>+'M-Leasing'!BA28-'M-Leasing'!BA29</f>
        <v>0</v>
      </c>
      <c r="BB36" s="3">
        <f>+'M-Leasing'!BB28-'M-Leasing'!BB29</f>
        <v>0</v>
      </c>
      <c r="BC36" s="3">
        <f>+'M-Leasing'!BC28-'M-Leasing'!BC29</f>
        <v>0</v>
      </c>
      <c r="BD36" s="3">
        <f>+'M-Leasing'!BD28-'M-Leasing'!BD29</f>
        <v>0</v>
      </c>
      <c r="BE36" s="3">
        <f>+'M-Leasing'!BE28-'M-Leasing'!BE29</f>
        <v>0</v>
      </c>
      <c r="BF36" s="3">
        <f>+'M-Leasing'!BF28-'M-Leasing'!BF29</f>
        <v>0</v>
      </c>
      <c r="BG36" s="3">
        <f>+'M-Leasing'!BG28-'M-Leasing'!BG29</f>
        <v>0</v>
      </c>
      <c r="BH36" s="3">
        <f>+'M-Leasing'!BH28-'M-Leasing'!BH29</f>
        <v>0</v>
      </c>
      <c r="BI36" s="3">
        <f>+'M-Leasing'!BI28-'M-Leasing'!BI29</f>
        <v>0</v>
      </c>
      <c r="BJ36" s="3">
        <f>+'M-Leasing'!BJ28-'M-Leasing'!BJ29</f>
        <v>0</v>
      </c>
    </row>
    <row r="38" spans="1:62" s="43" customFormat="1" x14ac:dyDescent="0.2">
      <c r="A38" s="44" t="s">
        <v>23</v>
      </c>
      <c r="B38" s="44">
        <f>+B29+B20+B15+B8+B5</f>
        <v>0</v>
      </c>
      <c r="C38" s="44">
        <f>+C29+C20+C15+C8+C5+C36</f>
        <v>0</v>
      </c>
      <c r="D38" s="44">
        <f t="shared" ref="D38:BJ38" si="10">+D29+D20+D15+D8+D5+D36</f>
        <v>0</v>
      </c>
      <c r="E38" s="44">
        <f t="shared" si="10"/>
        <v>0</v>
      </c>
      <c r="F38" s="44">
        <f t="shared" si="10"/>
        <v>0</v>
      </c>
      <c r="G38" s="44">
        <f t="shared" si="10"/>
        <v>0</v>
      </c>
      <c r="H38" s="44">
        <f t="shared" si="10"/>
        <v>0</v>
      </c>
      <c r="I38" s="44">
        <f t="shared" si="10"/>
        <v>0</v>
      </c>
      <c r="J38" s="44">
        <f t="shared" si="10"/>
        <v>0</v>
      </c>
      <c r="K38" s="44">
        <f t="shared" si="10"/>
        <v>0</v>
      </c>
      <c r="L38" s="44">
        <f t="shared" si="10"/>
        <v>0</v>
      </c>
      <c r="M38" s="44">
        <f t="shared" si="10"/>
        <v>0</v>
      </c>
      <c r="N38" s="44">
        <f t="shared" si="10"/>
        <v>0</v>
      </c>
      <c r="O38" s="44">
        <f t="shared" si="10"/>
        <v>0</v>
      </c>
      <c r="P38" s="44">
        <f t="shared" si="10"/>
        <v>0</v>
      </c>
      <c r="Q38" s="44">
        <f t="shared" si="10"/>
        <v>0</v>
      </c>
      <c r="R38" s="44">
        <f t="shared" si="10"/>
        <v>0</v>
      </c>
      <c r="S38" s="44">
        <f t="shared" si="10"/>
        <v>0</v>
      </c>
      <c r="T38" s="44">
        <f t="shared" si="10"/>
        <v>0</v>
      </c>
      <c r="U38" s="44">
        <f t="shared" si="10"/>
        <v>0</v>
      </c>
      <c r="V38" s="44">
        <f t="shared" si="10"/>
        <v>0</v>
      </c>
      <c r="W38" s="44">
        <f t="shared" si="10"/>
        <v>0</v>
      </c>
      <c r="X38" s="44">
        <f t="shared" si="10"/>
        <v>0</v>
      </c>
      <c r="Y38" s="44">
        <f t="shared" si="10"/>
        <v>0</v>
      </c>
      <c r="Z38" s="44">
        <f t="shared" si="10"/>
        <v>0</v>
      </c>
      <c r="AA38" s="44">
        <f t="shared" si="10"/>
        <v>0</v>
      </c>
      <c r="AB38" s="44">
        <f t="shared" si="10"/>
        <v>0</v>
      </c>
      <c r="AC38" s="44">
        <f t="shared" si="10"/>
        <v>0</v>
      </c>
      <c r="AD38" s="44">
        <f t="shared" si="10"/>
        <v>0</v>
      </c>
      <c r="AE38" s="44">
        <f t="shared" si="10"/>
        <v>0</v>
      </c>
      <c r="AF38" s="44">
        <f t="shared" si="10"/>
        <v>0</v>
      </c>
      <c r="AG38" s="44">
        <f t="shared" si="10"/>
        <v>0</v>
      </c>
      <c r="AH38" s="44">
        <f t="shared" si="10"/>
        <v>0</v>
      </c>
      <c r="AI38" s="44">
        <f t="shared" si="10"/>
        <v>0</v>
      </c>
      <c r="AJ38" s="44">
        <f t="shared" si="10"/>
        <v>0</v>
      </c>
      <c r="AK38" s="44">
        <f t="shared" si="10"/>
        <v>0</v>
      </c>
      <c r="AL38" s="44">
        <f t="shared" si="10"/>
        <v>0</v>
      </c>
      <c r="AM38" s="44">
        <f t="shared" si="10"/>
        <v>0</v>
      </c>
      <c r="AN38" s="44">
        <f t="shared" si="10"/>
        <v>0</v>
      </c>
      <c r="AO38" s="44">
        <f t="shared" si="10"/>
        <v>0</v>
      </c>
      <c r="AP38" s="44">
        <f t="shared" si="10"/>
        <v>0</v>
      </c>
      <c r="AQ38" s="44">
        <f t="shared" si="10"/>
        <v>0</v>
      </c>
      <c r="AR38" s="44">
        <f t="shared" si="10"/>
        <v>0</v>
      </c>
      <c r="AS38" s="44">
        <f t="shared" si="10"/>
        <v>0</v>
      </c>
      <c r="AT38" s="44">
        <f t="shared" si="10"/>
        <v>0</v>
      </c>
      <c r="AU38" s="44">
        <f t="shared" si="10"/>
        <v>0</v>
      </c>
      <c r="AV38" s="44">
        <f t="shared" si="10"/>
        <v>0</v>
      </c>
      <c r="AW38" s="44">
        <f t="shared" si="10"/>
        <v>0</v>
      </c>
      <c r="AX38" s="44">
        <f t="shared" si="10"/>
        <v>0</v>
      </c>
      <c r="AY38" s="44">
        <f t="shared" si="10"/>
        <v>0</v>
      </c>
      <c r="AZ38" s="44">
        <f t="shared" si="10"/>
        <v>0</v>
      </c>
      <c r="BA38" s="44">
        <f t="shared" si="10"/>
        <v>0</v>
      </c>
      <c r="BB38" s="44">
        <f t="shared" si="10"/>
        <v>0</v>
      </c>
      <c r="BC38" s="44">
        <f t="shared" si="10"/>
        <v>0</v>
      </c>
      <c r="BD38" s="44">
        <f t="shared" si="10"/>
        <v>0</v>
      </c>
      <c r="BE38" s="44">
        <f t="shared" si="10"/>
        <v>0</v>
      </c>
      <c r="BF38" s="44">
        <f t="shared" si="10"/>
        <v>0</v>
      </c>
      <c r="BG38" s="44">
        <f t="shared" si="10"/>
        <v>0</v>
      </c>
      <c r="BH38" s="44">
        <f t="shared" si="10"/>
        <v>0</v>
      </c>
      <c r="BI38" s="44">
        <f t="shared" si="10"/>
        <v>0</v>
      </c>
      <c r="BJ38" s="44">
        <f t="shared" si="10"/>
        <v>0</v>
      </c>
    </row>
    <row r="40" spans="1:62" x14ac:dyDescent="0.2">
      <c r="A40" s="2" t="s">
        <v>24</v>
      </c>
      <c r="B40" s="6">
        <v>0</v>
      </c>
      <c r="C40" s="6">
        <f>+B40</f>
        <v>0</v>
      </c>
      <c r="D40" s="6">
        <f t="shared" ref="D40:BJ40" si="11">+C40</f>
        <v>0</v>
      </c>
      <c r="E40" s="6">
        <f t="shared" si="11"/>
        <v>0</v>
      </c>
      <c r="F40" s="6">
        <f t="shared" si="11"/>
        <v>0</v>
      </c>
      <c r="G40" s="6">
        <f t="shared" si="11"/>
        <v>0</v>
      </c>
      <c r="H40" s="6">
        <f t="shared" si="11"/>
        <v>0</v>
      </c>
      <c r="I40" s="6">
        <f t="shared" si="11"/>
        <v>0</v>
      </c>
      <c r="J40" s="6">
        <f t="shared" si="11"/>
        <v>0</v>
      </c>
      <c r="K40" s="6">
        <f t="shared" si="11"/>
        <v>0</v>
      </c>
      <c r="L40" s="6">
        <f t="shared" si="11"/>
        <v>0</v>
      </c>
      <c r="M40" s="6">
        <f t="shared" si="11"/>
        <v>0</v>
      </c>
      <c r="N40" s="6">
        <f t="shared" si="11"/>
        <v>0</v>
      </c>
      <c r="O40" s="6">
        <f t="shared" si="11"/>
        <v>0</v>
      </c>
      <c r="P40" s="6">
        <f t="shared" si="11"/>
        <v>0</v>
      </c>
      <c r="Q40" s="6">
        <f t="shared" si="11"/>
        <v>0</v>
      </c>
      <c r="R40" s="6">
        <f t="shared" si="11"/>
        <v>0</v>
      </c>
      <c r="S40" s="6">
        <f t="shared" si="11"/>
        <v>0</v>
      </c>
      <c r="T40" s="6">
        <f t="shared" si="11"/>
        <v>0</v>
      </c>
      <c r="U40" s="6">
        <f t="shared" si="11"/>
        <v>0</v>
      </c>
      <c r="V40" s="6">
        <f t="shared" si="11"/>
        <v>0</v>
      </c>
      <c r="W40" s="6">
        <f t="shared" si="11"/>
        <v>0</v>
      </c>
      <c r="X40" s="6">
        <f t="shared" si="11"/>
        <v>0</v>
      </c>
      <c r="Y40" s="6">
        <f t="shared" si="11"/>
        <v>0</v>
      </c>
      <c r="Z40" s="6">
        <f t="shared" si="11"/>
        <v>0</v>
      </c>
      <c r="AA40" s="6">
        <f t="shared" si="11"/>
        <v>0</v>
      </c>
      <c r="AB40" s="6">
        <f t="shared" si="11"/>
        <v>0</v>
      </c>
      <c r="AC40" s="6">
        <f t="shared" si="11"/>
        <v>0</v>
      </c>
      <c r="AD40" s="6">
        <f t="shared" si="11"/>
        <v>0</v>
      </c>
      <c r="AE40" s="6">
        <f t="shared" si="11"/>
        <v>0</v>
      </c>
      <c r="AF40" s="6">
        <f t="shared" si="11"/>
        <v>0</v>
      </c>
      <c r="AG40" s="6">
        <f t="shared" si="11"/>
        <v>0</v>
      </c>
      <c r="AH40" s="6">
        <f t="shared" si="11"/>
        <v>0</v>
      </c>
      <c r="AI40" s="6">
        <f t="shared" si="11"/>
        <v>0</v>
      </c>
      <c r="AJ40" s="6">
        <f t="shared" si="11"/>
        <v>0</v>
      </c>
      <c r="AK40" s="6">
        <f t="shared" si="11"/>
        <v>0</v>
      </c>
      <c r="AL40" s="6">
        <f t="shared" si="11"/>
        <v>0</v>
      </c>
      <c r="AM40" s="6">
        <f t="shared" si="11"/>
        <v>0</v>
      </c>
      <c r="AN40" s="6">
        <f t="shared" si="11"/>
        <v>0</v>
      </c>
      <c r="AO40" s="6">
        <f t="shared" si="11"/>
        <v>0</v>
      </c>
      <c r="AP40" s="6">
        <f t="shared" si="11"/>
        <v>0</v>
      </c>
      <c r="AQ40" s="6">
        <f t="shared" si="11"/>
        <v>0</v>
      </c>
      <c r="AR40" s="6">
        <f t="shared" si="11"/>
        <v>0</v>
      </c>
      <c r="AS40" s="6">
        <f t="shared" si="11"/>
        <v>0</v>
      </c>
      <c r="AT40" s="6">
        <f t="shared" si="11"/>
        <v>0</v>
      </c>
      <c r="AU40" s="6">
        <f t="shared" si="11"/>
        <v>0</v>
      </c>
      <c r="AV40" s="6">
        <f t="shared" si="11"/>
        <v>0</v>
      </c>
      <c r="AW40" s="6">
        <f t="shared" si="11"/>
        <v>0</v>
      </c>
      <c r="AX40" s="6">
        <f t="shared" si="11"/>
        <v>0</v>
      </c>
      <c r="AY40" s="6">
        <f t="shared" si="11"/>
        <v>0</v>
      </c>
      <c r="AZ40" s="6">
        <f t="shared" si="11"/>
        <v>0</v>
      </c>
      <c r="BA40" s="6">
        <f t="shared" si="11"/>
        <v>0</v>
      </c>
      <c r="BB40" s="6">
        <f t="shared" si="11"/>
        <v>0</v>
      </c>
      <c r="BC40" s="6">
        <f t="shared" si="11"/>
        <v>0</v>
      </c>
      <c r="BD40" s="6">
        <f t="shared" si="11"/>
        <v>0</v>
      </c>
      <c r="BE40" s="6">
        <f t="shared" si="11"/>
        <v>0</v>
      </c>
      <c r="BF40" s="6">
        <f t="shared" si="11"/>
        <v>0</v>
      </c>
      <c r="BG40" s="6">
        <f t="shared" si="11"/>
        <v>0</v>
      </c>
      <c r="BH40" s="6">
        <f t="shared" si="11"/>
        <v>0</v>
      </c>
      <c r="BI40" s="6">
        <f t="shared" si="11"/>
        <v>0</v>
      </c>
      <c r="BJ40" s="6">
        <f t="shared" si="11"/>
        <v>0</v>
      </c>
    </row>
    <row r="42" spans="1:62" x14ac:dyDescent="0.2">
      <c r="A42" s="2" t="s">
        <v>25</v>
      </c>
      <c r="B42" s="3">
        <f>+B43</f>
        <v>0</v>
      </c>
      <c r="C42" s="3">
        <f>+C43</f>
        <v>0</v>
      </c>
      <c r="D42" s="3">
        <f t="shared" ref="D42:BJ42" si="12">+D43</f>
        <v>0</v>
      </c>
      <c r="E42" s="3">
        <f t="shared" si="12"/>
        <v>0</v>
      </c>
      <c r="F42" s="3">
        <f t="shared" si="12"/>
        <v>0</v>
      </c>
      <c r="G42" s="3">
        <f t="shared" si="12"/>
        <v>0</v>
      </c>
      <c r="H42" s="3">
        <f t="shared" si="12"/>
        <v>0</v>
      </c>
      <c r="I42" s="3">
        <f t="shared" si="12"/>
        <v>0</v>
      </c>
      <c r="J42" s="3">
        <f t="shared" si="12"/>
        <v>0</v>
      </c>
      <c r="K42" s="3">
        <f t="shared" si="12"/>
        <v>0</v>
      </c>
      <c r="L42" s="3">
        <f t="shared" si="12"/>
        <v>0</v>
      </c>
      <c r="M42" s="3">
        <f t="shared" si="12"/>
        <v>0</v>
      </c>
      <c r="N42" s="3">
        <f t="shared" si="12"/>
        <v>0</v>
      </c>
      <c r="O42" s="3">
        <f t="shared" si="12"/>
        <v>0</v>
      </c>
      <c r="P42" s="3">
        <f t="shared" si="12"/>
        <v>0</v>
      </c>
      <c r="Q42" s="3">
        <f t="shared" si="12"/>
        <v>0</v>
      </c>
      <c r="R42" s="3">
        <f t="shared" si="12"/>
        <v>0</v>
      </c>
      <c r="S42" s="3">
        <f t="shared" si="12"/>
        <v>0</v>
      </c>
      <c r="T42" s="3">
        <f t="shared" si="12"/>
        <v>0</v>
      </c>
      <c r="U42" s="3">
        <f t="shared" si="12"/>
        <v>0</v>
      </c>
      <c r="V42" s="3">
        <f t="shared" si="12"/>
        <v>0</v>
      </c>
      <c r="W42" s="3">
        <f t="shared" si="12"/>
        <v>0</v>
      </c>
      <c r="X42" s="3">
        <f t="shared" si="12"/>
        <v>0</v>
      </c>
      <c r="Y42" s="3">
        <f t="shared" si="12"/>
        <v>0</v>
      </c>
      <c r="Z42" s="3">
        <f t="shared" si="12"/>
        <v>0</v>
      </c>
      <c r="AA42" s="3">
        <f t="shared" si="12"/>
        <v>0</v>
      </c>
      <c r="AB42" s="3">
        <f t="shared" si="12"/>
        <v>0</v>
      </c>
      <c r="AC42" s="3">
        <f t="shared" si="12"/>
        <v>0</v>
      </c>
      <c r="AD42" s="3">
        <f t="shared" si="12"/>
        <v>0</v>
      </c>
      <c r="AE42" s="3">
        <f t="shared" si="12"/>
        <v>0</v>
      </c>
      <c r="AF42" s="3">
        <f t="shared" si="12"/>
        <v>0</v>
      </c>
      <c r="AG42" s="3">
        <f t="shared" si="12"/>
        <v>0</v>
      </c>
      <c r="AH42" s="3">
        <f t="shared" si="12"/>
        <v>0</v>
      </c>
      <c r="AI42" s="3">
        <f t="shared" si="12"/>
        <v>0</v>
      </c>
      <c r="AJ42" s="3">
        <f t="shared" si="12"/>
        <v>0</v>
      </c>
      <c r="AK42" s="3">
        <f t="shared" si="12"/>
        <v>0</v>
      </c>
      <c r="AL42" s="3">
        <f t="shared" si="12"/>
        <v>0</v>
      </c>
      <c r="AM42" s="3">
        <f t="shared" si="12"/>
        <v>0</v>
      </c>
      <c r="AN42" s="3">
        <f t="shared" si="12"/>
        <v>0</v>
      </c>
      <c r="AO42" s="3">
        <f t="shared" si="12"/>
        <v>0</v>
      </c>
      <c r="AP42" s="3">
        <f t="shared" si="12"/>
        <v>0</v>
      </c>
      <c r="AQ42" s="3">
        <f t="shared" si="12"/>
        <v>0</v>
      </c>
      <c r="AR42" s="3">
        <f t="shared" si="12"/>
        <v>0</v>
      </c>
      <c r="AS42" s="3">
        <f t="shared" si="12"/>
        <v>0</v>
      </c>
      <c r="AT42" s="3">
        <f t="shared" si="12"/>
        <v>0</v>
      </c>
      <c r="AU42" s="3">
        <f t="shared" si="12"/>
        <v>0</v>
      </c>
      <c r="AV42" s="3">
        <f t="shared" si="12"/>
        <v>0</v>
      </c>
      <c r="AW42" s="3">
        <f t="shared" si="12"/>
        <v>0</v>
      </c>
      <c r="AX42" s="3">
        <f t="shared" si="12"/>
        <v>0</v>
      </c>
      <c r="AY42" s="3">
        <f t="shared" si="12"/>
        <v>0</v>
      </c>
      <c r="AZ42" s="3">
        <f t="shared" si="12"/>
        <v>0</v>
      </c>
      <c r="BA42" s="3">
        <f t="shared" si="12"/>
        <v>0</v>
      </c>
      <c r="BB42" s="3">
        <f t="shared" si="12"/>
        <v>0</v>
      </c>
      <c r="BC42" s="3">
        <f t="shared" si="12"/>
        <v>0</v>
      </c>
      <c r="BD42" s="3">
        <f t="shared" si="12"/>
        <v>0</v>
      </c>
      <c r="BE42" s="3">
        <f t="shared" si="12"/>
        <v>0</v>
      </c>
      <c r="BF42" s="3">
        <f t="shared" si="12"/>
        <v>0</v>
      </c>
      <c r="BG42" s="3">
        <f t="shared" si="12"/>
        <v>0</v>
      </c>
      <c r="BH42" s="3">
        <f t="shared" si="12"/>
        <v>0</v>
      </c>
      <c r="BI42" s="3">
        <f t="shared" si="12"/>
        <v>0</v>
      </c>
      <c r="BJ42" s="3">
        <f t="shared" si="12"/>
        <v>0</v>
      </c>
    </row>
    <row r="43" spans="1:62" x14ac:dyDescent="0.2">
      <c r="A43" s="4" t="s">
        <v>26</v>
      </c>
      <c r="B43" s="6">
        <v>0</v>
      </c>
      <c r="C43" s="6">
        <f>+IF(SUM('Flussi Cassa'!D26)&lt;0,-'Flussi Cassa'!D26,0)</f>
        <v>0</v>
      </c>
      <c r="D43" s="6">
        <f>+IF(SUM('Flussi Cassa'!$D26:E26)&lt;0,-SUM('Flussi Cassa'!$D26:E26),0)</f>
        <v>0</v>
      </c>
      <c r="E43" s="6">
        <f>+IF(SUM('Flussi Cassa'!$D26:F26)&lt;0,-SUM('Flussi Cassa'!$D26:F26),0)</f>
        <v>0</v>
      </c>
      <c r="F43" s="6">
        <f>+IF(SUM('Flussi Cassa'!$D26:G26)&lt;0,-SUM('Flussi Cassa'!$D26:G26),0)</f>
        <v>0</v>
      </c>
      <c r="G43" s="6">
        <f>+IF(SUM('Flussi Cassa'!$D26:H26)&lt;0,-SUM('Flussi Cassa'!$D26:H26),0)</f>
        <v>0</v>
      </c>
      <c r="H43" s="6">
        <f>+IF(SUM('Flussi Cassa'!$D26:I26)&lt;0,-SUM('Flussi Cassa'!$D26:I26),0)</f>
        <v>0</v>
      </c>
      <c r="I43" s="6">
        <f>+IF(SUM('Flussi Cassa'!$D26:J26)&lt;0,-SUM('Flussi Cassa'!$D26:J26),0)</f>
        <v>0</v>
      </c>
      <c r="J43" s="6">
        <f>+IF(SUM('Flussi Cassa'!$D26:K26)&lt;0,-SUM('Flussi Cassa'!$D26:K26),0)</f>
        <v>0</v>
      </c>
      <c r="K43" s="6">
        <f>+IF(SUM('Flussi Cassa'!$D26:L26)&lt;0,-SUM('Flussi Cassa'!$D26:L26),0)</f>
        <v>0</v>
      </c>
      <c r="L43" s="6">
        <f>+IF(SUM('Flussi Cassa'!$D26:M26)&lt;0,-SUM('Flussi Cassa'!$D26:M26),0)</f>
        <v>0</v>
      </c>
      <c r="M43" s="6">
        <f>+IF(SUM('Flussi Cassa'!$D26:N26)&lt;0,-SUM('Flussi Cassa'!$D26:N26),0)</f>
        <v>0</v>
      </c>
      <c r="N43" s="6">
        <f>+IF(SUM('Flussi Cassa'!$D26:O26)&lt;0,-SUM('Flussi Cassa'!$D26:O26),0)</f>
        <v>0</v>
      </c>
      <c r="O43" s="6">
        <f>+IF(SUM('Flussi Cassa'!$D26:P26)&lt;0,-SUM('Flussi Cassa'!$D26:P26),0)</f>
        <v>0</v>
      </c>
      <c r="P43" s="6">
        <f>+IF(SUM('Flussi Cassa'!$D26:Q26)&lt;0,-SUM('Flussi Cassa'!$D26:Q26),0)</f>
        <v>0</v>
      </c>
      <c r="Q43" s="6">
        <f>+IF(SUM('Flussi Cassa'!$D26:R26)&lt;0,-SUM('Flussi Cassa'!$D26:R26),0)</f>
        <v>0</v>
      </c>
      <c r="R43" s="6">
        <f>+IF(SUM('Flussi Cassa'!$D26:S26)&lt;0,-SUM('Flussi Cassa'!$D26:S26),0)</f>
        <v>0</v>
      </c>
      <c r="S43" s="6">
        <f>+IF(SUM('Flussi Cassa'!$D26:T26)&lt;0,-SUM('Flussi Cassa'!$D26:T26),0)</f>
        <v>0</v>
      </c>
      <c r="T43" s="6">
        <f>+IF(SUM('Flussi Cassa'!$D26:U26)&lt;0,-SUM('Flussi Cassa'!$D26:U26),0)</f>
        <v>0</v>
      </c>
      <c r="U43" s="6">
        <f>+IF(SUM('Flussi Cassa'!$D26:V26)&lt;0,-SUM('Flussi Cassa'!$D26:V26),0)</f>
        <v>0</v>
      </c>
      <c r="V43" s="6">
        <f>+IF(SUM('Flussi Cassa'!$D26:W26)&lt;0,-SUM('Flussi Cassa'!$D26:W26),0)</f>
        <v>0</v>
      </c>
      <c r="W43" s="6">
        <f>+IF(SUM('Flussi Cassa'!$D26:X26)&lt;0,-SUM('Flussi Cassa'!$D26:X26),0)</f>
        <v>0</v>
      </c>
      <c r="X43" s="6">
        <f>+IF(SUM('Flussi Cassa'!$D26:Y26)&lt;0,-SUM('Flussi Cassa'!$D26:Y26),0)</f>
        <v>0</v>
      </c>
      <c r="Y43" s="6">
        <f>+IF(SUM('Flussi Cassa'!$D26:Z26)&lt;0,-SUM('Flussi Cassa'!$D26:Z26),0)</f>
        <v>0</v>
      </c>
      <c r="Z43" s="6">
        <f>+IF(SUM('Flussi Cassa'!$D26:AA26)&lt;0,-SUM('Flussi Cassa'!$D26:AA26),0)</f>
        <v>0</v>
      </c>
      <c r="AA43" s="6">
        <f>+IF(SUM('Flussi Cassa'!$D26:AB26)&lt;0,-SUM('Flussi Cassa'!$D26:AB26),0)</f>
        <v>0</v>
      </c>
      <c r="AB43" s="6">
        <f>+IF(SUM('Flussi Cassa'!$D26:AC26)&lt;0,-SUM('Flussi Cassa'!$D26:AC26),0)</f>
        <v>0</v>
      </c>
      <c r="AC43" s="6">
        <f>+IF(SUM('Flussi Cassa'!$D26:AD26)&lt;0,-SUM('Flussi Cassa'!$D26:AD26),0)</f>
        <v>0</v>
      </c>
      <c r="AD43" s="6">
        <f>+IF(SUM('Flussi Cassa'!$D26:AE26)&lt;0,-SUM('Flussi Cassa'!$D26:AE26),0)</f>
        <v>0</v>
      </c>
      <c r="AE43" s="6">
        <f>+IF(SUM('Flussi Cassa'!$D26:AF26)&lt;0,-SUM('Flussi Cassa'!$D26:AF26),0)</f>
        <v>0</v>
      </c>
      <c r="AF43" s="6">
        <f>+IF(SUM('Flussi Cassa'!$D26:AG26)&lt;0,-SUM('Flussi Cassa'!$D26:AG26),0)</f>
        <v>0</v>
      </c>
      <c r="AG43" s="6">
        <f>+IF(SUM('Flussi Cassa'!$D26:AH26)&lt;0,-SUM('Flussi Cassa'!$D26:AH26),0)</f>
        <v>0</v>
      </c>
      <c r="AH43" s="6">
        <f>+IF(SUM('Flussi Cassa'!$D26:AI26)&lt;0,-SUM('Flussi Cassa'!$D26:AI26),0)</f>
        <v>0</v>
      </c>
      <c r="AI43" s="6">
        <f>+IF(SUM('Flussi Cassa'!$D26:AJ26)&lt;0,-SUM('Flussi Cassa'!$D26:AJ26),0)</f>
        <v>0</v>
      </c>
      <c r="AJ43" s="6">
        <f>+IF(SUM('Flussi Cassa'!$D26:AK26)&lt;0,-SUM('Flussi Cassa'!$D26:AK26),0)</f>
        <v>0</v>
      </c>
      <c r="AK43" s="6">
        <f>+IF(SUM('Flussi Cassa'!$D26:AL26)&lt;0,-SUM('Flussi Cassa'!$D26:AL26),0)</f>
        <v>0</v>
      </c>
      <c r="AL43" s="6">
        <f>+IF(SUM('Flussi Cassa'!$D26:AM26)&lt;0,-SUM('Flussi Cassa'!$D26:AM26),0)</f>
        <v>0</v>
      </c>
      <c r="AM43" s="6">
        <f>+IF(SUM('Flussi Cassa'!$D26:AN26)&lt;0,-SUM('Flussi Cassa'!$D26:AN26),0)</f>
        <v>0</v>
      </c>
      <c r="AN43" s="6">
        <f>+IF(SUM('Flussi Cassa'!$D26:AO26)&lt;0,-SUM('Flussi Cassa'!$D26:AO26),0)</f>
        <v>0</v>
      </c>
      <c r="AO43" s="6">
        <f>+IF(SUM('Flussi Cassa'!$D26:AP26)&lt;0,-SUM('Flussi Cassa'!$D26:AP26),0)</f>
        <v>0</v>
      </c>
      <c r="AP43" s="6">
        <f>+IF(SUM('Flussi Cassa'!$D26:AQ26)&lt;0,-SUM('Flussi Cassa'!$D26:AQ26),0)</f>
        <v>0</v>
      </c>
      <c r="AQ43" s="6">
        <f>+IF(SUM('Flussi Cassa'!$D26:AR26)&lt;0,-SUM('Flussi Cassa'!$D26:AR26),0)</f>
        <v>0</v>
      </c>
      <c r="AR43" s="6">
        <f>+IF(SUM('Flussi Cassa'!$D26:AS26)&lt;0,-SUM('Flussi Cassa'!$D26:AS26),0)</f>
        <v>0</v>
      </c>
      <c r="AS43" s="6">
        <f>+IF(SUM('Flussi Cassa'!$D26:AT26)&lt;0,-SUM('Flussi Cassa'!$D26:AT26),0)</f>
        <v>0</v>
      </c>
      <c r="AT43" s="6">
        <f>+IF(SUM('Flussi Cassa'!$D26:AU26)&lt;0,-SUM('Flussi Cassa'!$D26:AU26),0)</f>
        <v>0</v>
      </c>
      <c r="AU43" s="6">
        <f>+IF(SUM('Flussi Cassa'!$D26:AV26)&lt;0,-SUM('Flussi Cassa'!$D26:AV26),0)</f>
        <v>0</v>
      </c>
      <c r="AV43" s="6">
        <f>+IF(SUM('Flussi Cassa'!$D26:AW26)&lt;0,-SUM('Flussi Cassa'!$D26:AW26),0)</f>
        <v>0</v>
      </c>
      <c r="AW43" s="6">
        <f>+IF(SUM('Flussi Cassa'!$D26:AX26)&lt;0,-SUM('Flussi Cassa'!$D26:AX26),0)</f>
        <v>0</v>
      </c>
      <c r="AX43" s="6">
        <f>+IF(SUM('Flussi Cassa'!$D26:AY26)&lt;0,-SUM('Flussi Cassa'!$D26:AY26),0)</f>
        <v>0</v>
      </c>
      <c r="AY43" s="6">
        <f>+IF(SUM('Flussi Cassa'!$D26:AZ26)&lt;0,-SUM('Flussi Cassa'!$D26:AZ26),0)</f>
        <v>0</v>
      </c>
      <c r="AZ43" s="6">
        <f>+IF(SUM('Flussi Cassa'!$D26:BA26)&lt;0,-SUM('Flussi Cassa'!$D26:BA26),0)</f>
        <v>0</v>
      </c>
      <c r="BA43" s="6">
        <f>+IF(SUM('Flussi Cassa'!$D26:BB26)&lt;0,-SUM('Flussi Cassa'!$D26:BB26),0)</f>
        <v>0</v>
      </c>
      <c r="BB43" s="6">
        <f>+IF(SUM('Flussi Cassa'!$D26:BC26)&lt;0,-SUM('Flussi Cassa'!$D26:BC26),0)</f>
        <v>0</v>
      </c>
      <c r="BC43" s="6">
        <f>+IF(SUM('Flussi Cassa'!$D26:BD26)&lt;0,-SUM('Flussi Cassa'!$D26:BD26),0)</f>
        <v>0</v>
      </c>
      <c r="BD43" s="6">
        <f>+IF(SUM('Flussi Cassa'!$D26:BE26)&lt;0,-SUM('Flussi Cassa'!$D26:BE26),0)</f>
        <v>0</v>
      </c>
      <c r="BE43" s="6">
        <f>+IF(SUM('Flussi Cassa'!$D26:BF26)&lt;0,-SUM('Flussi Cassa'!$D26:BF26),0)</f>
        <v>0</v>
      </c>
      <c r="BF43" s="6">
        <f>+IF(SUM('Flussi Cassa'!$D26:BG26)&lt;0,-SUM('Flussi Cassa'!$D26:BG26),0)</f>
        <v>0</v>
      </c>
      <c r="BG43" s="6">
        <f>+IF(SUM('Flussi Cassa'!$D26:BH26)&lt;0,-SUM('Flussi Cassa'!$D26:BH26),0)</f>
        <v>0</v>
      </c>
      <c r="BH43" s="6">
        <f>+IF(SUM('Flussi Cassa'!$D26:BI26)&lt;0,-SUM('Flussi Cassa'!$D26:BI26),0)</f>
        <v>0</v>
      </c>
      <c r="BI43" s="6">
        <f>+IF(SUM('Flussi Cassa'!$D26:BJ26)&lt;0,-SUM('Flussi Cassa'!$D26:BJ26),0)</f>
        <v>0</v>
      </c>
      <c r="BJ43" s="6">
        <f>+IF(SUM('Flussi Cassa'!$D26:BK26)&lt;0,-SUM('Flussi Cassa'!$D26:BK26),0)</f>
        <v>0</v>
      </c>
    </row>
    <row r="44" spans="1:62" x14ac:dyDescent="0.2">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row>
    <row r="45" spans="1:62" x14ac:dyDescent="0.2">
      <c r="A45" s="2" t="s">
        <v>27</v>
      </c>
      <c r="B45" s="3">
        <f>+B46+SUM(B49:B54)</f>
        <v>0</v>
      </c>
      <c r="C45" s="3">
        <f>+C46+SUM(C49:C54)</f>
        <v>0</v>
      </c>
      <c r="D45" s="3">
        <f t="shared" ref="D45:BJ45" si="13">+D46+SUM(D49:D54)</f>
        <v>0</v>
      </c>
      <c r="E45" s="3">
        <f t="shared" si="13"/>
        <v>0</v>
      </c>
      <c r="F45" s="3">
        <f t="shared" si="13"/>
        <v>0</v>
      </c>
      <c r="G45" s="3">
        <f t="shared" si="13"/>
        <v>0</v>
      </c>
      <c r="H45" s="3">
        <f t="shared" si="13"/>
        <v>0</v>
      </c>
      <c r="I45" s="3">
        <f t="shared" si="13"/>
        <v>0</v>
      </c>
      <c r="J45" s="3">
        <f t="shared" si="13"/>
        <v>0</v>
      </c>
      <c r="K45" s="3">
        <f t="shared" si="13"/>
        <v>0</v>
      </c>
      <c r="L45" s="3">
        <f t="shared" si="13"/>
        <v>0</v>
      </c>
      <c r="M45" s="3">
        <f t="shared" si="13"/>
        <v>0</v>
      </c>
      <c r="N45" s="3">
        <f t="shared" si="13"/>
        <v>0</v>
      </c>
      <c r="O45" s="3">
        <f t="shared" si="13"/>
        <v>0</v>
      </c>
      <c r="P45" s="3">
        <f t="shared" si="13"/>
        <v>0</v>
      </c>
      <c r="Q45" s="3">
        <f t="shared" si="13"/>
        <v>0</v>
      </c>
      <c r="R45" s="3">
        <f t="shared" si="13"/>
        <v>0</v>
      </c>
      <c r="S45" s="3">
        <f t="shared" si="13"/>
        <v>0</v>
      </c>
      <c r="T45" s="3">
        <f t="shared" si="13"/>
        <v>0</v>
      </c>
      <c r="U45" s="3">
        <f t="shared" si="13"/>
        <v>0</v>
      </c>
      <c r="V45" s="3">
        <f t="shared" si="13"/>
        <v>0</v>
      </c>
      <c r="W45" s="3">
        <f t="shared" si="13"/>
        <v>0</v>
      </c>
      <c r="X45" s="3">
        <f t="shared" si="13"/>
        <v>0</v>
      </c>
      <c r="Y45" s="3">
        <f t="shared" si="13"/>
        <v>0</v>
      </c>
      <c r="Z45" s="3">
        <f t="shared" si="13"/>
        <v>0</v>
      </c>
      <c r="AA45" s="3">
        <f t="shared" si="13"/>
        <v>0</v>
      </c>
      <c r="AB45" s="3">
        <f t="shared" si="13"/>
        <v>0</v>
      </c>
      <c r="AC45" s="3">
        <f t="shared" si="13"/>
        <v>0</v>
      </c>
      <c r="AD45" s="3">
        <f t="shared" si="13"/>
        <v>0</v>
      </c>
      <c r="AE45" s="3">
        <f t="shared" si="13"/>
        <v>0</v>
      </c>
      <c r="AF45" s="3">
        <f t="shared" si="13"/>
        <v>0</v>
      </c>
      <c r="AG45" s="3">
        <f t="shared" si="13"/>
        <v>0</v>
      </c>
      <c r="AH45" s="3">
        <f t="shared" si="13"/>
        <v>0</v>
      </c>
      <c r="AI45" s="3">
        <f t="shared" si="13"/>
        <v>0</v>
      </c>
      <c r="AJ45" s="3">
        <f t="shared" si="13"/>
        <v>0</v>
      </c>
      <c r="AK45" s="3">
        <f t="shared" si="13"/>
        <v>0</v>
      </c>
      <c r="AL45" s="3">
        <f t="shared" si="13"/>
        <v>0</v>
      </c>
      <c r="AM45" s="3">
        <f t="shared" si="13"/>
        <v>0</v>
      </c>
      <c r="AN45" s="3">
        <f t="shared" si="13"/>
        <v>0</v>
      </c>
      <c r="AO45" s="3">
        <f t="shared" si="13"/>
        <v>0</v>
      </c>
      <c r="AP45" s="3">
        <f t="shared" si="13"/>
        <v>0</v>
      </c>
      <c r="AQ45" s="3">
        <f t="shared" si="13"/>
        <v>0</v>
      </c>
      <c r="AR45" s="3">
        <f t="shared" si="13"/>
        <v>0</v>
      </c>
      <c r="AS45" s="3">
        <f t="shared" si="13"/>
        <v>0</v>
      </c>
      <c r="AT45" s="3">
        <f t="shared" si="13"/>
        <v>0</v>
      </c>
      <c r="AU45" s="3">
        <f t="shared" si="13"/>
        <v>0</v>
      </c>
      <c r="AV45" s="3">
        <f t="shared" si="13"/>
        <v>0</v>
      </c>
      <c r="AW45" s="3">
        <f t="shared" si="13"/>
        <v>0</v>
      </c>
      <c r="AX45" s="3">
        <f t="shared" si="13"/>
        <v>0</v>
      </c>
      <c r="AY45" s="3">
        <f t="shared" si="13"/>
        <v>0</v>
      </c>
      <c r="AZ45" s="3">
        <f t="shared" si="13"/>
        <v>0</v>
      </c>
      <c r="BA45" s="3">
        <f t="shared" si="13"/>
        <v>0</v>
      </c>
      <c r="BB45" s="3">
        <f t="shared" si="13"/>
        <v>0</v>
      </c>
      <c r="BC45" s="3">
        <f t="shared" si="13"/>
        <v>0</v>
      </c>
      <c r="BD45" s="3">
        <f t="shared" si="13"/>
        <v>0</v>
      </c>
      <c r="BE45" s="3">
        <f t="shared" si="13"/>
        <v>0</v>
      </c>
      <c r="BF45" s="3">
        <f t="shared" si="13"/>
        <v>0</v>
      </c>
      <c r="BG45" s="3">
        <f t="shared" si="13"/>
        <v>0</v>
      </c>
      <c r="BH45" s="3">
        <f t="shared" si="13"/>
        <v>0</v>
      </c>
      <c r="BI45" s="3">
        <f t="shared" si="13"/>
        <v>0</v>
      </c>
      <c r="BJ45" s="3">
        <f t="shared" si="13"/>
        <v>0</v>
      </c>
    </row>
    <row r="46" spans="1:62" x14ac:dyDescent="0.2">
      <c r="A46" s="4" t="s">
        <v>28</v>
      </c>
      <c r="B46" s="3">
        <f>+B47+B48</f>
        <v>0</v>
      </c>
      <c r="C46" s="3">
        <f>+C47+C48</f>
        <v>0</v>
      </c>
      <c r="D46" s="3">
        <f t="shared" ref="D46:BJ46" si="14">+D47+D48</f>
        <v>0</v>
      </c>
      <c r="E46" s="3">
        <f t="shared" si="14"/>
        <v>0</v>
      </c>
      <c r="F46" s="3">
        <f t="shared" si="14"/>
        <v>0</v>
      </c>
      <c r="G46" s="3">
        <f t="shared" si="14"/>
        <v>0</v>
      </c>
      <c r="H46" s="3">
        <f t="shared" si="14"/>
        <v>0</v>
      </c>
      <c r="I46" s="3">
        <f t="shared" si="14"/>
        <v>0</v>
      </c>
      <c r="J46" s="3">
        <f t="shared" si="14"/>
        <v>0</v>
      </c>
      <c r="K46" s="3">
        <f t="shared" si="14"/>
        <v>0</v>
      </c>
      <c r="L46" s="3">
        <f t="shared" si="14"/>
        <v>0</v>
      </c>
      <c r="M46" s="3">
        <f t="shared" si="14"/>
        <v>0</v>
      </c>
      <c r="N46" s="3">
        <f t="shared" si="14"/>
        <v>0</v>
      </c>
      <c r="O46" s="3">
        <f t="shared" si="14"/>
        <v>0</v>
      </c>
      <c r="P46" s="3">
        <f t="shared" si="14"/>
        <v>0</v>
      </c>
      <c r="Q46" s="3">
        <f t="shared" si="14"/>
        <v>0</v>
      </c>
      <c r="R46" s="3">
        <f t="shared" si="14"/>
        <v>0</v>
      </c>
      <c r="S46" s="3">
        <f t="shared" si="14"/>
        <v>0</v>
      </c>
      <c r="T46" s="3">
        <f t="shared" si="14"/>
        <v>0</v>
      </c>
      <c r="U46" s="3">
        <f t="shared" si="14"/>
        <v>0</v>
      </c>
      <c r="V46" s="3">
        <f t="shared" si="14"/>
        <v>0</v>
      </c>
      <c r="W46" s="3">
        <f t="shared" si="14"/>
        <v>0</v>
      </c>
      <c r="X46" s="3">
        <f t="shared" si="14"/>
        <v>0</v>
      </c>
      <c r="Y46" s="3">
        <f t="shared" si="14"/>
        <v>0</v>
      </c>
      <c r="Z46" s="3">
        <f t="shared" si="14"/>
        <v>0</v>
      </c>
      <c r="AA46" s="3">
        <f t="shared" si="14"/>
        <v>0</v>
      </c>
      <c r="AB46" s="3">
        <f t="shared" si="14"/>
        <v>0</v>
      </c>
      <c r="AC46" s="3">
        <f t="shared" si="14"/>
        <v>0</v>
      </c>
      <c r="AD46" s="3">
        <f t="shared" si="14"/>
        <v>0</v>
      </c>
      <c r="AE46" s="3">
        <f t="shared" si="14"/>
        <v>0</v>
      </c>
      <c r="AF46" s="3">
        <f t="shared" si="14"/>
        <v>0</v>
      </c>
      <c r="AG46" s="3">
        <f t="shared" si="14"/>
        <v>0</v>
      </c>
      <c r="AH46" s="3">
        <f t="shared" si="14"/>
        <v>0</v>
      </c>
      <c r="AI46" s="3">
        <f t="shared" si="14"/>
        <v>0</v>
      </c>
      <c r="AJ46" s="3">
        <f t="shared" si="14"/>
        <v>0</v>
      </c>
      <c r="AK46" s="3">
        <f t="shared" si="14"/>
        <v>0</v>
      </c>
      <c r="AL46" s="3">
        <f t="shared" si="14"/>
        <v>0</v>
      </c>
      <c r="AM46" s="3">
        <f t="shared" si="14"/>
        <v>0</v>
      </c>
      <c r="AN46" s="3">
        <f t="shared" si="14"/>
        <v>0</v>
      </c>
      <c r="AO46" s="3">
        <f t="shared" si="14"/>
        <v>0</v>
      </c>
      <c r="AP46" s="3">
        <f t="shared" si="14"/>
        <v>0</v>
      </c>
      <c r="AQ46" s="3">
        <f t="shared" si="14"/>
        <v>0</v>
      </c>
      <c r="AR46" s="3">
        <f t="shared" si="14"/>
        <v>0</v>
      </c>
      <c r="AS46" s="3">
        <f t="shared" si="14"/>
        <v>0</v>
      </c>
      <c r="AT46" s="3">
        <f t="shared" si="14"/>
        <v>0</v>
      </c>
      <c r="AU46" s="3">
        <f t="shared" si="14"/>
        <v>0</v>
      </c>
      <c r="AV46" s="3">
        <f t="shared" si="14"/>
        <v>0</v>
      </c>
      <c r="AW46" s="3">
        <f t="shared" si="14"/>
        <v>0</v>
      </c>
      <c r="AX46" s="3">
        <f t="shared" si="14"/>
        <v>0</v>
      </c>
      <c r="AY46" s="3">
        <f t="shared" si="14"/>
        <v>0</v>
      </c>
      <c r="AZ46" s="3">
        <f t="shared" si="14"/>
        <v>0</v>
      </c>
      <c r="BA46" s="3">
        <f t="shared" si="14"/>
        <v>0</v>
      </c>
      <c r="BB46" s="3">
        <f t="shared" si="14"/>
        <v>0</v>
      </c>
      <c r="BC46" s="3">
        <f t="shared" si="14"/>
        <v>0</v>
      </c>
      <c r="BD46" s="3">
        <f t="shared" si="14"/>
        <v>0</v>
      </c>
      <c r="BE46" s="3">
        <f t="shared" si="14"/>
        <v>0</v>
      </c>
      <c r="BF46" s="3">
        <f t="shared" si="14"/>
        <v>0</v>
      </c>
      <c r="BG46" s="3">
        <f t="shared" si="14"/>
        <v>0</v>
      </c>
      <c r="BH46" s="3">
        <f t="shared" si="14"/>
        <v>0</v>
      </c>
      <c r="BI46" s="3">
        <f t="shared" si="14"/>
        <v>0</v>
      </c>
      <c r="BJ46" s="3">
        <f t="shared" si="14"/>
        <v>0</v>
      </c>
    </row>
    <row r="47" spans="1:62" x14ac:dyDescent="0.2">
      <c r="A47" s="1" t="s">
        <v>29</v>
      </c>
      <c r="B47" s="6">
        <v>0</v>
      </c>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row>
    <row r="48" spans="1:62" x14ac:dyDescent="0.2">
      <c r="A48" s="1" t="s">
        <v>30</v>
      </c>
      <c r="B48" s="6">
        <v>0</v>
      </c>
      <c r="C48" s="6">
        <f>+'Variazioni Patrimoniali'!D7</f>
        <v>0</v>
      </c>
      <c r="D48" s="6">
        <f>+'Variazioni Patrimoniali'!E7</f>
        <v>0</v>
      </c>
      <c r="E48" s="6">
        <f>+'Variazioni Patrimoniali'!F7</f>
        <v>0</v>
      </c>
      <c r="F48" s="6">
        <f>+'Variazioni Patrimoniali'!G7</f>
        <v>0</v>
      </c>
      <c r="G48" s="6">
        <f>+'Variazioni Patrimoniali'!H7</f>
        <v>0</v>
      </c>
      <c r="H48" s="6">
        <f>+'Variazioni Patrimoniali'!I7</f>
        <v>0</v>
      </c>
      <c r="I48" s="6">
        <f>+'Variazioni Patrimoniali'!J7</f>
        <v>0</v>
      </c>
      <c r="J48" s="6">
        <f>+'Variazioni Patrimoniali'!K7</f>
        <v>0</v>
      </c>
      <c r="K48" s="6">
        <f>+'Variazioni Patrimoniali'!L7</f>
        <v>0</v>
      </c>
      <c r="L48" s="6">
        <f>+'Variazioni Patrimoniali'!M7</f>
        <v>0</v>
      </c>
      <c r="M48" s="6">
        <f>+'Variazioni Patrimoniali'!N7</f>
        <v>0</v>
      </c>
      <c r="N48" s="6">
        <f>+'Variazioni Patrimoniali'!O7</f>
        <v>0</v>
      </c>
      <c r="O48" s="6">
        <f>+'Variazioni Patrimoniali'!P7</f>
        <v>0</v>
      </c>
      <c r="P48" s="6">
        <f>+'Variazioni Patrimoniali'!Q7</f>
        <v>0</v>
      </c>
      <c r="Q48" s="6">
        <f>+'Variazioni Patrimoniali'!R7</f>
        <v>0</v>
      </c>
      <c r="R48" s="6">
        <f>+'Variazioni Patrimoniali'!S7</f>
        <v>0</v>
      </c>
      <c r="S48" s="6">
        <f>+'Variazioni Patrimoniali'!T7</f>
        <v>0</v>
      </c>
      <c r="T48" s="6">
        <f>+'Variazioni Patrimoniali'!U7</f>
        <v>0</v>
      </c>
      <c r="U48" s="6">
        <f>+'Variazioni Patrimoniali'!V7</f>
        <v>0</v>
      </c>
      <c r="V48" s="6">
        <f>+'Variazioni Patrimoniali'!W7</f>
        <v>0</v>
      </c>
      <c r="W48" s="6">
        <f>+'Variazioni Patrimoniali'!X7</f>
        <v>0</v>
      </c>
      <c r="X48" s="6">
        <f>+'Variazioni Patrimoniali'!Y7</f>
        <v>0</v>
      </c>
      <c r="Y48" s="6">
        <f>+'Variazioni Patrimoniali'!Z7</f>
        <v>0</v>
      </c>
      <c r="Z48" s="6">
        <f>+'Variazioni Patrimoniali'!AA7</f>
        <v>0</v>
      </c>
      <c r="AA48" s="6">
        <f>+'Variazioni Patrimoniali'!AB7</f>
        <v>0</v>
      </c>
      <c r="AB48" s="6">
        <f>+'Variazioni Patrimoniali'!AC7</f>
        <v>0</v>
      </c>
      <c r="AC48" s="6">
        <f>+'Variazioni Patrimoniali'!AD7</f>
        <v>0</v>
      </c>
      <c r="AD48" s="6">
        <f>+'Variazioni Patrimoniali'!AE7</f>
        <v>0</v>
      </c>
      <c r="AE48" s="6">
        <f>+'Variazioni Patrimoniali'!AF7</f>
        <v>0</v>
      </c>
      <c r="AF48" s="6">
        <f>+'Variazioni Patrimoniali'!AG7</f>
        <v>0</v>
      </c>
      <c r="AG48" s="6">
        <f>+'Variazioni Patrimoniali'!AH7</f>
        <v>0</v>
      </c>
      <c r="AH48" s="6">
        <f>+'Variazioni Patrimoniali'!AI7</f>
        <v>0</v>
      </c>
      <c r="AI48" s="6">
        <f>+'Variazioni Patrimoniali'!AJ7</f>
        <v>0</v>
      </c>
      <c r="AJ48" s="6">
        <f>+'Variazioni Patrimoniali'!AK7</f>
        <v>0</v>
      </c>
      <c r="AK48" s="6">
        <f>+'Variazioni Patrimoniali'!AL7</f>
        <v>0</v>
      </c>
      <c r="AL48" s="6">
        <f>+'Variazioni Patrimoniali'!AM7</f>
        <v>0</v>
      </c>
      <c r="AM48" s="6">
        <f>+'Variazioni Patrimoniali'!AN7</f>
        <v>0</v>
      </c>
      <c r="AN48" s="6">
        <f>+'Variazioni Patrimoniali'!AO7</f>
        <v>0</v>
      </c>
      <c r="AO48" s="6">
        <f>+'Variazioni Patrimoniali'!AP7</f>
        <v>0</v>
      </c>
      <c r="AP48" s="6">
        <f>+'Variazioni Patrimoniali'!AQ7</f>
        <v>0</v>
      </c>
      <c r="AQ48" s="6">
        <f>+'Variazioni Patrimoniali'!AR7</f>
        <v>0</v>
      </c>
      <c r="AR48" s="6">
        <f>+'Variazioni Patrimoniali'!AS7</f>
        <v>0</v>
      </c>
      <c r="AS48" s="6">
        <f>+'Variazioni Patrimoniali'!AT7</f>
        <v>0</v>
      </c>
      <c r="AT48" s="6">
        <f>+'Variazioni Patrimoniali'!AU7</f>
        <v>0</v>
      </c>
      <c r="AU48" s="6">
        <f>+'Variazioni Patrimoniali'!AV7</f>
        <v>0</v>
      </c>
      <c r="AV48" s="6">
        <f>+'Variazioni Patrimoniali'!AW7</f>
        <v>0</v>
      </c>
      <c r="AW48" s="6">
        <f>+'Variazioni Patrimoniali'!AX7</f>
        <v>0</v>
      </c>
      <c r="AX48" s="6">
        <f>+'Variazioni Patrimoniali'!AY7</f>
        <v>0</v>
      </c>
      <c r="AY48" s="6">
        <f>+'Variazioni Patrimoniali'!AZ7</f>
        <v>0</v>
      </c>
      <c r="AZ48" s="6">
        <f>+'Variazioni Patrimoniali'!BA7</f>
        <v>0</v>
      </c>
      <c r="BA48" s="6">
        <f>+'Variazioni Patrimoniali'!BB7</f>
        <v>0</v>
      </c>
      <c r="BB48" s="6">
        <f>+'Variazioni Patrimoniali'!BC7</f>
        <v>0</v>
      </c>
      <c r="BC48" s="6">
        <f>+'Variazioni Patrimoniali'!BD7</f>
        <v>0</v>
      </c>
      <c r="BD48" s="6">
        <f>+'Variazioni Patrimoniali'!BE7</f>
        <v>0</v>
      </c>
      <c r="BE48" s="6">
        <f>+'Variazioni Patrimoniali'!BF7</f>
        <v>0</v>
      </c>
      <c r="BF48" s="6">
        <f>+'Variazioni Patrimoniali'!BG7</f>
        <v>0</v>
      </c>
      <c r="BG48" s="6">
        <f>+'Variazioni Patrimoniali'!BH7</f>
        <v>0</v>
      </c>
      <c r="BH48" s="6">
        <f>+'Variazioni Patrimoniali'!BI7</f>
        <v>0</v>
      </c>
      <c r="BI48" s="6">
        <f>+'Variazioni Patrimoniali'!BJ7</f>
        <v>0</v>
      </c>
      <c r="BJ48" s="6">
        <f>+'Variazioni Patrimoniali'!BK7</f>
        <v>0</v>
      </c>
    </row>
    <row r="49" spans="1:62" x14ac:dyDescent="0.2">
      <c r="A49" s="1" t="s">
        <v>31</v>
      </c>
      <c r="B49" s="6">
        <v>0</v>
      </c>
      <c r="C49" s="6">
        <f>+M_Personale!C43</f>
        <v>0</v>
      </c>
      <c r="D49" s="6">
        <f>+M_Personale!D43</f>
        <v>0</v>
      </c>
      <c r="E49" s="6">
        <f>+M_Personale!E43</f>
        <v>0</v>
      </c>
      <c r="F49" s="6">
        <f>+M_Personale!F43</f>
        <v>0</v>
      </c>
      <c r="G49" s="6">
        <f>+M_Personale!G43</f>
        <v>0</v>
      </c>
      <c r="H49" s="6">
        <f>+M_Personale!H43</f>
        <v>0</v>
      </c>
      <c r="I49" s="6">
        <f>+M_Personale!I43</f>
        <v>0</v>
      </c>
      <c r="J49" s="6">
        <f>+M_Personale!J43</f>
        <v>0</v>
      </c>
      <c r="K49" s="6">
        <f>+M_Personale!K43</f>
        <v>0</v>
      </c>
      <c r="L49" s="6">
        <f>+M_Personale!L43</f>
        <v>0</v>
      </c>
      <c r="M49" s="6">
        <f>+M_Personale!M43</f>
        <v>0</v>
      </c>
      <c r="N49" s="6">
        <f>+M_Personale!N43</f>
        <v>0</v>
      </c>
      <c r="O49" s="6">
        <f>+M_Personale!O43</f>
        <v>0</v>
      </c>
      <c r="P49" s="6">
        <f>+M_Personale!P43</f>
        <v>0</v>
      </c>
      <c r="Q49" s="6">
        <f>+M_Personale!Q43</f>
        <v>0</v>
      </c>
      <c r="R49" s="6">
        <f>+M_Personale!R43</f>
        <v>0</v>
      </c>
      <c r="S49" s="6">
        <f>+M_Personale!S43</f>
        <v>0</v>
      </c>
      <c r="T49" s="6">
        <f>+M_Personale!T43</f>
        <v>0</v>
      </c>
      <c r="U49" s="6">
        <f>+M_Personale!U43</f>
        <v>0</v>
      </c>
      <c r="V49" s="6">
        <f>+M_Personale!V43</f>
        <v>0</v>
      </c>
      <c r="W49" s="6">
        <f>+M_Personale!W43</f>
        <v>0</v>
      </c>
      <c r="X49" s="6">
        <f>+M_Personale!X43</f>
        <v>0</v>
      </c>
      <c r="Y49" s="6">
        <f>+M_Personale!Y43</f>
        <v>0</v>
      </c>
      <c r="Z49" s="6">
        <f>+M_Personale!Z43</f>
        <v>0</v>
      </c>
      <c r="AA49" s="6">
        <f>+M_Personale!AA43</f>
        <v>0</v>
      </c>
      <c r="AB49" s="6">
        <f>+M_Personale!AB43</f>
        <v>0</v>
      </c>
      <c r="AC49" s="6">
        <f>+M_Personale!AC43</f>
        <v>0</v>
      </c>
      <c r="AD49" s="6">
        <f>+M_Personale!AD43</f>
        <v>0</v>
      </c>
      <c r="AE49" s="6">
        <f>+M_Personale!AE43</f>
        <v>0</v>
      </c>
      <c r="AF49" s="6">
        <f>+M_Personale!AF43</f>
        <v>0</v>
      </c>
      <c r="AG49" s="6">
        <f>+M_Personale!AG43</f>
        <v>0</v>
      </c>
      <c r="AH49" s="6">
        <f>+M_Personale!AH43</f>
        <v>0</v>
      </c>
      <c r="AI49" s="6">
        <f>+M_Personale!AI43</f>
        <v>0</v>
      </c>
      <c r="AJ49" s="6">
        <f>+M_Personale!AJ43</f>
        <v>0</v>
      </c>
      <c r="AK49" s="6">
        <f>+M_Personale!AK43</f>
        <v>0</v>
      </c>
      <c r="AL49" s="6">
        <f>+M_Personale!AL43</f>
        <v>0</v>
      </c>
      <c r="AM49" s="6">
        <f>+M_Personale!AM43</f>
        <v>0</v>
      </c>
      <c r="AN49" s="6">
        <f>+M_Personale!AN43</f>
        <v>0</v>
      </c>
      <c r="AO49" s="6">
        <f>+M_Personale!AO43</f>
        <v>0</v>
      </c>
      <c r="AP49" s="6">
        <f>+M_Personale!AP43</f>
        <v>0</v>
      </c>
      <c r="AQ49" s="6">
        <f>+M_Personale!AQ43</f>
        <v>0</v>
      </c>
      <c r="AR49" s="6">
        <f>+M_Personale!AR43</f>
        <v>0</v>
      </c>
      <c r="AS49" s="6">
        <f>+M_Personale!AS43</f>
        <v>0</v>
      </c>
      <c r="AT49" s="6">
        <f>+M_Personale!AT43</f>
        <v>0</v>
      </c>
      <c r="AU49" s="6">
        <f>+M_Personale!AU43</f>
        <v>0</v>
      </c>
      <c r="AV49" s="6">
        <f>+M_Personale!AV43</f>
        <v>0</v>
      </c>
      <c r="AW49" s="6">
        <f>+M_Personale!AW43</f>
        <v>0</v>
      </c>
      <c r="AX49" s="6">
        <f>+M_Personale!AX43</f>
        <v>0</v>
      </c>
      <c r="AY49" s="6">
        <f>+M_Personale!AY43</f>
        <v>0</v>
      </c>
      <c r="AZ49" s="6">
        <f>+M_Personale!AZ43</f>
        <v>0</v>
      </c>
      <c r="BA49" s="6">
        <f>+M_Personale!BA43</f>
        <v>0</v>
      </c>
      <c r="BB49" s="6">
        <f>+M_Personale!BB43</f>
        <v>0</v>
      </c>
      <c r="BC49" s="6">
        <f>+M_Personale!BC43</f>
        <v>0</v>
      </c>
      <c r="BD49" s="6">
        <f>+M_Personale!BD43</f>
        <v>0</v>
      </c>
      <c r="BE49" s="6">
        <f>+M_Personale!BE43</f>
        <v>0</v>
      </c>
      <c r="BF49" s="6">
        <f>+M_Personale!BF43</f>
        <v>0</v>
      </c>
      <c r="BG49" s="6">
        <f>+M_Personale!BG43</f>
        <v>0</v>
      </c>
      <c r="BH49" s="6">
        <f>+M_Personale!BH43</f>
        <v>0</v>
      </c>
      <c r="BI49" s="6">
        <f>+M_Personale!BI43</f>
        <v>0</v>
      </c>
      <c r="BJ49" s="6">
        <f>+M_Personale!BJ43</f>
        <v>0</v>
      </c>
    </row>
    <row r="50" spans="1:62" x14ac:dyDescent="0.2">
      <c r="A50" s="4" t="s">
        <v>32</v>
      </c>
      <c r="B50" s="6">
        <v>0</v>
      </c>
      <c r="C50" s="6">
        <f>+M_Personale!C46</f>
        <v>0</v>
      </c>
      <c r="D50" s="6">
        <f>+M_Personale!D46</f>
        <v>0</v>
      </c>
      <c r="E50" s="6">
        <f>+M_Personale!E46</f>
        <v>0</v>
      </c>
      <c r="F50" s="6">
        <f>+M_Personale!F46</f>
        <v>0</v>
      </c>
      <c r="G50" s="6">
        <f>+M_Personale!G46</f>
        <v>0</v>
      </c>
      <c r="H50" s="6">
        <f>+M_Personale!H46</f>
        <v>0</v>
      </c>
      <c r="I50" s="6">
        <f>+M_Personale!I46</f>
        <v>0</v>
      </c>
      <c r="J50" s="6">
        <f>+M_Personale!J46</f>
        <v>0</v>
      </c>
      <c r="K50" s="6">
        <f>+M_Personale!K46</f>
        <v>0</v>
      </c>
      <c r="L50" s="6">
        <f>+M_Personale!L46</f>
        <v>0</v>
      </c>
      <c r="M50" s="6">
        <f>+M_Personale!M46</f>
        <v>0</v>
      </c>
      <c r="N50" s="6">
        <f>+M_Personale!N46</f>
        <v>0</v>
      </c>
      <c r="O50" s="6">
        <f>+M_Personale!O46</f>
        <v>0</v>
      </c>
      <c r="P50" s="6">
        <f>+M_Personale!P46</f>
        <v>0</v>
      </c>
      <c r="Q50" s="6">
        <f>+M_Personale!Q46</f>
        <v>0</v>
      </c>
      <c r="R50" s="6">
        <f>+M_Personale!R46</f>
        <v>0</v>
      </c>
      <c r="S50" s="6">
        <f>+M_Personale!S46</f>
        <v>0</v>
      </c>
      <c r="T50" s="6">
        <f>+M_Personale!T46</f>
        <v>0</v>
      </c>
      <c r="U50" s="6">
        <f>+M_Personale!U46</f>
        <v>0</v>
      </c>
      <c r="V50" s="6">
        <f>+M_Personale!V46</f>
        <v>0</v>
      </c>
      <c r="W50" s="6">
        <f>+M_Personale!W46</f>
        <v>0</v>
      </c>
      <c r="X50" s="6">
        <f>+M_Personale!X46</f>
        <v>0</v>
      </c>
      <c r="Y50" s="6">
        <f>+M_Personale!Y46</f>
        <v>0</v>
      </c>
      <c r="Z50" s="6">
        <f>+M_Personale!Z46</f>
        <v>0</v>
      </c>
      <c r="AA50" s="6">
        <f>+M_Personale!AA46</f>
        <v>0</v>
      </c>
      <c r="AB50" s="6">
        <f>+M_Personale!AB46</f>
        <v>0</v>
      </c>
      <c r="AC50" s="6">
        <f>+M_Personale!AC46</f>
        <v>0</v>
      </c>
      <c r="AD50" s="6">
        <f>+M_Personale!AD46</f>
        <v>0</v>
      </c>
      <c r="AE50" s="6">
        <f>+M_Personale!AE46</f>
        <v>0</v>
      </c>
      <c r="AF50" s="6">
        <f>+M_Personale!AF46</f>
        <v>0</v>
      </c>
      <c r="AG50" s="6">
        <f>+M_Personale!AG46</f>
        <v>0</v>
      </c>
      <c r="AH50" s="6">
        <f>+M_Personale!AH46</f>
        <v>0</v>
      </c>
      <c r="AI50" s="6">
        <f>+M_Personale!AI46</f>
        <v>0</v>
      </c>
      <c r="AJ50" s="6">
        <f>+M_Personale!AJ46</f>
        <v>0</v>
      </c>
      <c r="AK50" s="6">
        <f>+M_Personale!AK46</f>
        <v>0</v>
      </c>
      <c r="AL50" s="6">
        <f>+M_Personale!AL46</f>
        <v>0</v>
      </c>
      <c r="AM50" s="6">
        <f>+M_Personale!AM46</f>
        <v>0</v>
      </c>
      <c r="AN50" s="6">
        <f>+M_Personale!AN46</f>
        <v>0</v>
      </c>
      <c r="AO50" s="6">
        <f>+M_Personale!AO46</f>
        <v>0</v>
      </c>
      <c r="AP50" s="6">
        <f>+M_Personale!AP46</f>
        <v>0</v>
      </c>
      <c r="AQ50" s="6">
        <f>+M_Personale!AQ46</f>
        <v>0</v>
      </c>
      <c r="AR50" s="6">
        <f>+M_Personale!AR46</f>
        <v>0</v>
      </c>
      <c r="AS50" s="6">
        <f>+M_Personale!AS46</f>
        <v>0</v>
      </c>
      <c r="AT50" s="6">
        <f>+M_Personale!AT46</f>
        <v>0</v>
      </c>
      <c r="AU50" s="6">
        <f>+M_Personale!AU46</f>
        <v>0</v>
      </c>
      <c r="AV50" s="6">
        <f>+M_Personale!AV46</f>
        <v>0</v>
      </c>
      <c r="AW50" s="6">
        <f>+M_Personale!AW46</f>
        <v>0</v>
      </c>
      <c r="AX50" s="6">
        <f>+M_Personale!AX46</f>
        <v>0</v>
      </c>
      <c r="AY50" s="6">
        <f>+M_Personale!AY46</f>
        <v>0</v>
      </c>
      <c r="AZ50" s="6">
        <f>+M_Personale!AZ46</f>
        <v>0</v>
      </c>
      <c r="BA50" s="6">
        <f>+M_Personale!BA46</f>
        <v>0</v>
      </c>
      <c r="BB50" s="6">
        <f>+M_Personale!BB46</f>
        <v>0</v>
      </c>
      <c r="BC50" s="6">
        <f>+M_Personale!BC46</f>
        <v>0</v>
      </c>
      <c r="BD50" s="6">
        <f>+M_Personale!BD46</f>
        <v>0</v>
      </c>
      <c r="BE50" s="6">
        <f>+M_Personale!BE46</f>
        <v>0</v>
      </c>
      <c r="BF50" s="6">
        <f>+M_Personale!BF46</f>
        <v>0</v>
      </c>
      <c r="BG50" s="6">
        <f>+M_Personale!BG46</f>
        <v>0</v>
      </c>
      <c r="BH50" s="6">
        <f>+M_Personale!BH46</f>
        <v>0</v>
      </c>
      <c r="BI50" s="6">
        <f>+M_Personale!BI46</f>
        <v>0</v>
      </c>
      <c r="BJ50" s="6">
        <f>+M_Personale!BJ46</f>
        <v>0</v>
      </c>
    </row>
    <row r="51" spans="1:62" x14ac:dyDescent="0.2">
      <c r="A51" s="4" t="s">
        <v>134</v>
      </c>
      <c r="B51" s="6">
        <v>0</v>
      </c>
      <c r="C51" s="6">
        <f>+'Variazioni Patrimoniali'!D4</f>
        <v>0</v>
      </c>
      <c r="D51" s="6">
        <f>+'Variazioni Patrimoniali'!E4</f>
        <v>0</v>
      </c>
      <c r="E51" s="6">
        <f>+'Variazioni Patrimoniali'!F4</f>
        <v>0</v>
      </c>
      <c r="F51" s="6">
        <f>+'Variazioni Patrimoniali'!G4</f>
        <v>0</v>
      </c>
      <c r="G51" s="6">
        <f>+'Variazioni Patrimoniali'!H4</f>
        <v>0</v>
      </c>
      <c r="H51" s="6">
        <f>+'Variazioni Patrimoniali'!I4</f>
        <v>0</v>
      </c>
      <c r="I51" s="6">
        <f>+'Variazioni Patrimoniali'!J4</f>
        <v>0</v>
      </c>
      <c r="J51" s="6">
        <f>+'Variazioni Patrimoniali'!K4</f>
        <v>0</v>
      </c>
      <c r="K51" s="6">
        <f>+'Variazioni Patrimoniali'!L4</f>
        <v>0</v>
      </c>
      <c r="L51" s="6">
        <f>+'Variazioni Patrimoniali'!M4</f>
        <v>0</v>
      </c>
      <c r="M51" s="6">
        <f>+'Variazioni Patrimoniali'!N4</f>
        <v>0</v>
      </c>
      <c r="N51" s="6">
        <f>+'Variazioni Patrimoniali'!O4</f>
        <v>0</v>
      </c>
      <c r="O51" s="6">
        <f>+'Variazioni Patrimoniali'!P4</f>
        <v>0</v>
      </c>
      <c r="P51" s="6">
        <f>+'Variazioni Patrimoniali'!Q4</f>
        <v>0</v>
      </c>
      <c r="Q51" s="6">
        <f>+'Variazioni Patrimoniali'!R4</f>
        <v>0</v>
      </c>
      <c r="R51" s="6">
        <f>+'Variazioni Patrimoniali'!S4</f>
        <v>0</v>
      </c>
      <c r="S51" s="6">
        <f>+'Variazioni Patrimoniali'!T4</f>
        <v>0</v>
      </c>
      <c r="T51" s="6">
        <f>+'Variazioni Patrimoniali'!U4</f>
        <v>0</v>
      </c>
      <c r="U51" s="6">
        <f>+'Variazioni Patrimoniali'!V4</f>
        <v>0</v>
      </c>
      <c r="V51" s="6">
        <f>+'Variazioni Patrimoniali'!W4</f>
        <v>0</v>
      </c>
      <c r="W51" s="6">
        <f>+'Variazioni Patrimoniali'!X4</f>
        <v>0</v>
      </c>
      <c r="X51" s="6">
        <f>+'Variazioni Patrimoniali'!Y4</f>
        <v>0</v>
      </c>
      <c r="Y51" s="6">
        <f>+'Variazioni Patrimoniali'!Z4</f>
        <v>0</v>
      </c>
      <c r="Z51" s="6">
        <f>+'Variazioni Patrimoniali'!AA4</f>
        <v>0</v>
      </c>
      <c r="AA51" s="6">
        <f>+'Variazioni Patrimoniali'!AB4</f>
        <v>0</v>
      </c>
      <c r="AB51" s="6">
        <f>+'Variazioni Patrimoniali'!AC4</f>
        <v>0</v>
      </c>
      <c r="AC51" s="6">
        <f>+'Variazioni Patrimoniali'!AD4</f>
        <v>0</v>
      </c>
      <c r="AD51" s="6">
        <f>+'Variazioni Patrimoniali'!AE4</f>
        <v>0</v>
      </c>
      <c r="AE51" s="6">
        <f>+'Variazioni Patrimoniali'!AF4</f>
        <v>0</v>
      </c>
      <c r="AF51" s="6">
        <f>+'Variazioni Patrimoniali'!AG4</f>
        <v>0</v>
      </c>
      <c r="AG51" s="6">
        <f>+'Variazioni Patrimoniali'!AH4</f>
        <v>0</v>
      </c>
      <c r="AH51" s="6">
        <f>+'Variazioni Patrimoniali'!AI4</f>
        <v>0</v>
      </c>
      <c r="AI51" s="6">
        <f>+'Variazioni Patrimoniali'!AJ4</f>
        <v>0</v>
      </c>
      <c r="AJ51" s="6">
        <f>+'Variazioni Patrimoniali'!AK4</f>
        <v>0</v>
      </c>
      <c r="AK51" s="6">
        <f>+'Variazioni Patrimoniali'!AL4</f>
        <v>0</v>
      </c>
      <c r="AL51" s="6">
        <f>+'Variazioni Patrimoniali'!AM4</f>
        <v>0</v>
      </c>
      <c r="AM51" s="6">
        <f>+'Variazioni Patrimoniali'!AN4</f>
        <v>0</v>
      </c>
      <c r="AN51" s="6">
        <f>+'Variazioni Patrimoniali'!AO4</f>
        <v>0</v>
      </c>
      <c r="AO51" s="6">
        <f>+'Variazioni Patrimoniali'!AP4</f>
        <v>0</v>
      </c>
      <c r="AP51" s="6">
        <f>+'Variazioni Patrimoniali'!AQ4</f>
        <v>0</v>
      </c>
      <c r="AQ51" s="6">
        <f>+'Variazioni Patrimoniali'!AR4</f>
        <v>0</v>
      </c>
      <c r="AR51" s="6">
        <f>+'Variazioni Patrimoniali'!AS4</f>
        <v>0</v>
      </c>
      <c r="AS51" s="6">
        <f>+'Variazioni Patrimoniali'!AT4</f>
        <v>0</v>
      </c>
      <c r="AT51" s="6">
        <f>+'Variazioni Patrimoniali'!AU4</f>
        <v>0</v>
      </c>
      <c r="AU51" s="6">
        <f>+'Variazioni Patrimoniali'!AV4</f>
        <v>0</v>
      </c>
      <c r="AV51" s="6">
        <f>+'Variazioni Patrimoniali'!AW4</f>
        <v>0</v>
      </c>
      <c r="AW51" s="6">
        <f>+'Variazioni Patrimoniali'!AX4</f>
        <v>0</v>
      </c>
      <c r="AX51" s="6">
        <f>+'Variazioni Patrimoniali'!AY4</f>
        <v>0</v>
      </c>
      <c r="AY51" s="6">
        <f>+'Variazioni Patrimoniali'!AZ4</f>
        <v>0</v>
      </c>
      <c r="AZ51" s="6">
        <f>+'Variazioni Patrimoniali'!BA4</f>
        <v>0</v>
      </c>
      <c r="BA51" s="6">
        <f>+'Variazioni Patrimoniali'!BB4</f>
        <v>0</v>
      </c>
      <c r="BB51" s="6">
        <f>+'Variazioni Patrimoniali'!BC4</f>
        <v>0</v>
      </c>
      <c r="BC51" s="6">
        <f>+'Variazioni Patrimoniali'!BD4</f>
        <v>0</v>
      </c>
      <c r="BD51" s="6">
        <f>+'Variazioni Patrimoniali'!BE4</f>
        <v>0</v>
      </c>
      <c r="BE51" s="6">
        <f>+'Variazioni Patrimoniali'!BF4</f>
        <v>0</v>
      </c>
      <c r="BF51" s="6">
        <f>+'Variazioni Patrimoniali'!BG4</f>
        <v>0</v>
      </c>
      <c r="BG51" s="6">
        <f>+'Variazioni Patrimoniali'!BH4</f>
        <v>0</v>
      </c>
      <c r="BH51" s="6">
        <f>+'Variazioni Patrimoniali'!BI4</f>
        <v>0</v>
      </c>
      <c r="BI51" s="6">
        <f>+'Variazioni Patrimoniali'!BJ4</f>
        <v>0</v>
      </c>
      <c r="BJ51" s="6">
        <f>+'Variazioni Patrimoniali'!BK4</f>
        <v>0</v>
      </c>
    </row>
    <row r="52" spans="1:62" x14ac:dyDescent="0.2">
      <c r="A52" s="4" t="s">
        <v>33</v>
      </c>
      <c r="B52" s="6">
        <v>0</v>
      </c>
      <c r="C52" s="6">
        <f>+'Variazioni Patrimoniali'!D11+'Variazioni Patrimoniali'!D13</f>
        <v>0</v>
      </c>
      <c r="D52" s="6">
        <f>+'Variazioni Patrimoniali'!E11+'Variazioni Patrimoniali'!E13</f>
        <v>0</v>
      </c>
      <c r="E52" s="6">
        <f>+'Variazioni Patrimoniali'!F11+'Variazioni Patrimoniali'!F13</f>
        <v>0</v>
      </c>
      <c r="F52" s="6">
        <f>+'Variazioni Patrimoniali'!G11+'Variazioni Patrimoniali'!G13</f>
        <v>0</v>
      </c>
      <c r="G52" s="6">
        <f>+'Variazioni Patrimoniali'!H11+'Variazioni Patrimoniali'!H13</f>
        <v>0</v>
      </c>
      <c r="H52" s="6">
        <f>+'Variazioni Patrimoniali'!I11+'Variazioni Patrimoniali'!I13</f>
        <v>0</v>
      </c>
      <c r="I52" s="6">
        <f>+'Variazioni Patrimoniali'!J11+'Variazioni Patrimoniali'!J13</f>
        <v>0</v>
      </c>
      <c r="J52" s="6">
        <f>+'Variazioni Patrimoniali'!K11+'Variazioni Patrimoniali'!K13</f>
        <v>0</v>
      </c>
      <c r="K52" s="6">
        <f>+'Variazioni Patrimoniali'!L11+'Variazioni Patrimoniali'!L13</f>
        <v>0</v>
      </c>
      <c r="L52" s="6">
        <f>+'Variazioni Patrimoniali'!M11+'Variazioni Patrimoniali'!M13</f>
        <v>0</v>
      </c>
      <c r="M52" s="6">
        <f>+'Variazioni Patrimoniali'!N11+'Variazioni Patrimoniali'!N13</f>
        <v>0</v>
      </c>
      <c r="N52" s="6">
        <f>+'Variazioni Patrimoniali'!O11+'Variazioni Patrimoniali'!O13</f>
        <v>0</v>
      </c>
      <c r="O52" s="6">
        <f>+'Variazioni Patrimoniali'!P11+'Variazioni Patrimoniali'!P13</f>
        <v>0</v>
      </c>
      <c r="P52" s="6">
        <f>+'Variazioni Patrimoniali'!Q11+'Variazioni Patrimoniali'!Q13</f>
        <v>0</v>
      </c>
      <c r="Q52" s="6">
        <f>+'Variazioni Patrimoniali'!R11+'Variazioni Patrimoniali'!R13</f>
        <v>0</v>
      </c>
      <c r="R52" s="6">
        <f>+'Variazioni Patrimoniali'!S11+'Variazioni Patrimoniali'!S13</f>
        <v>0</v>
      </c>
      <c r="S52" s="6">
        <f>+'Variazioni Patrimoniali'!T11+'Variazioni Patrimoniali'!T13</f>
        <v>0</v>
      </c>
      <c r="T52" s="6">
        <f>+'Variazioni Patrimoniali'!U11+'Variazioni Patrimoniali'!U13</f>
        <v>0</v>
      </c>
      <c r="U52" s="6">
        <f>+'Variazioni Patrimoniali'!V11+'Variazioni Patrimoniali'!V13</f>
        <v>0</v>
      </c>
      <c r="V52" s="6">
        <f>+'Variazioni Patrimoniali'!W11+'Variazioni Patrimoniali'!W13</f>
        <v>0</v>
      </c>
      <c r="W52" s="6">
        <f>+'Variazioni Patrimoniali'!X11+'Variazioni Patrimoniali'!X13</f>
        <v>0</v>
      </c>
      <c r="X52" s="6">
        <f>+'Variazioni Patrimoniali'!Y11+'Variazioni Patrimoniali'!Y13</f>
        <v>0</v>
      </c>
      <c r="Y52" s="6">
        <f>+'Variazioni Patrimoniali'!Z11+'Variazioni Patrimoniali'!Z13</f>
        <v>0</v>
      </c>
      <c r="Z52" s="6">
        <f>+'Variazioni Patrimoniali'!AA11+'Variazioni Patrimoniali'!AA13</f>
        <v>0</v>
      </c>
      <c r="AA52" s="6">
        <f>+'Variazioni Patrimoniali'!AB11+'Variazioni Patrimoniali'!AB13</f>
        <v>0</v>
      </c>
      <c r="AB52" s="6">
        <f>+'Variazioni Patrimoniali'!AC11+'Variazioni Patrimoniali'!AC13</f>
        <v>0</v>
      </c>
      <c r="AC52" s="6">
        <f>+'Variazioni Patrimoniali'!AD11+'Variazioni Patrimoniali'!AD13</f>
        <v>0</v>
      </c>
      <c r="AD52" s="6">
        <f>+'Variazioni Patrimoniali'!AE11+'Variazioni Patrimoniali'!AE13</f>
        <v>0</v>
      </c>
      <c r="AE52" s="6">
        <f>+'Variazioni Patrimoniali'!AF11+'Variazioni Patrimoniali'!AF13</f>
        <v>0</v>
      </c>
      <c r="AF52" s="6">
        <f>+'Variazioni Patrimoniali'!AG11+'Variazioni Patrimoniali'!AG13</f>
        <v>0</v>
      </c>
      <c r="AG52" s="6">
        <f>+'Variazioni Patrimoniali'!AH11+'Variazioni Patrimoniali'!AH13</f>
        <v>0</v>
      </c>
      <c r="AH52" s="6">
        <f>+'Variazioni Patrimoniali'!AI11+'Variazioni Patrimoniali'!AI13</f>
        <v>0</v>
      </c>
      <c r="AI52" s="6">
        <f>+'Variazioni Patrimoniali'!AJ11+'Variazioni Patrimoniali'!AJ13</f>
        <v>0</v>
      </c>
      <c r="AJ52" s="6">
        <f>+'Variazioni Patrimoniali'!AK11+'Variazioni Patrimoniali'!AK13</f>
        <v>0</v>
      </c>
      <c r="AK52" s="6">
        <f>+'Variazioni Patrimoniali'!AL11+'Variazioni Patrimoniali'!AL13</f>
        <v>0</v>
      </c>
      <c r="AL52" s="6">
        <f>+'Variazioni Patrimoniali'!AM11+'Variazioni Patrimoniali'!AM13</f>
        <v>0</v>
      </c>
      <c r="AM52" s="6">
        <f>+'Variazioni Patrimoniali'!AN11+'Variazioni Patrimoniali'!AN13</f>
        <v>0</v>
      </c>
      <c r="AN52" s="6">
        <f>+'Variazioni Patrimoniali'!AO11+'Variazioni Patrimoniali'!AO13</f>
        <v>0</v>
      </c>
      <c r="AO52" s="6">
        <f>+'Variazioni Patrimoniali'!AP11+'Variazioni Patrimoniali'!AP13</f>
        <v>0</v>
      </c>
      <c r="AP52" s="6">
        <f>+'Variazioni Patrimoniali'!AQ11+'Variazioni Patrimoniali'!AQ13</f>
        <v>0</v>
      </c>
      <c r="AQ52" s="6">
        <f>+'Variazioni Patrimoniali'!AR11+'Variazioni Patrimoniali'!AR13</f>
        <v>0</v>
      </c>
      <c r="AR52" s="6">
        <f>+'Variazioni Patrimoniali'!AS11+'Variazioni Patrimoniali'!AS13</f>
        <v>0</v>
      </c>
      <c r="AS52" s="6">
        <f>+'Variazioni Patrimoniali'!AT11+'Variazioni Patrimoniali'!AT13</f>
        <v>0</v>
      </c>
      <c r="AT52" s="6">
        <f>+'Variazioni Patrimoniali'!AU11+'Variazioni Patrimoniali'!AU13</f>
        <v>0</v>
      </c>
      <c r="AU52" s="6">
        <f>+'Variazioni Patrimoniali'!AV11+'Variazioni Patrimoniali'!AV13</f>
        <v>0</v>
      </c>
      <c r="AV52" s="6">
        <f>+'Variazioni Patrimoniali'!AW11+'Variazioni Patrimoniali'!AW13</f>
        <v>0</v>
      </c>
      <c r="AW52" s="6">
        <f>+'Variazioni Patrimoniali'!AX11+'Variazioni Patrimoniali'!AX13</f>
        <v>0</v>
      </c>
      <c r="AX52" s="6">
        <f>+'Variazioni Patrimoniali'!AY11+'Variazioni Patrimoniali'!AY13</f>
        <v>0</v>
      </c>
      <c r="AY52" s="6">
        <f>+'Variazioni Patrimoniali'!AZ11+'Variazioni Patrimoniali'!AZ13</f>
        <v>0</v>
      </c>
      <c r="AZ52" s="6">
        <f>+'Variazioni Patrimoniali'!BA11+'Variazioni Patrimoniali'!BA13</f>
        <v>0</v>
      </c>
      <c r="BA52" s="6">
        <f>+'Variazioni Patrimoniali'!BB11+'Variazioni Patrimoniali'!BB13</f>
        <v>0</v>
      </c>
      <c r="BB52" s="6">
        <f>+'Variazioni Patrimoniali'!BC11+'Variazioni Patrimoniali'!BC13</f>
        <v>0</v>
      </c>
      <c r="BC52" s="6">
        <f>+'Variazioni Patrimoniali'!BD11+'Variazioni Patrimoniali'!BD13</f>
        <v>0</v>
      </c>
      <c r="BD52" s="6">
        <f>+'Variazioni Patrimoniali'!BE11+'Variazioni Patrimoniali'!BE13</f>
        <v>0</v>
      </c>
      <c r="BE52" s="6">
        <f>+'Variazioni Patrimoniali'!BF11+'Variazioni Patrimoniali'!BF13</f>
        <v>0</v>
      </c>
      <c r="BF52" s="6">
        <f>+'Variazioni Patrimoniali'!BG11+'Variazioni Patrimoniali'!BG13</f>
        <v>0</v>
      </c>
      <c r="BG52" s="6">
        <f>+'Variazioni Patrimoniali'!BH11+'Variazioni Patrimoniali'!BH13</f>
        <v>0</v>
      </c>
      <c r="BH52" s="6">
        <f>+'Variazioni Patrimoniali'!BI11+'Variazioni Patrimoniali'!BI13</f>
        <v>0</v>
      </c>
      <c r="BI52" s="6">
        <f>+'Variazioni Patrimoniali'!BJ11+'Variazioni Patrimoniali'!BJ13</f>
        <v>0</v>
      </c>
      <c r="BJ52" s="6">
        <f>+'Variazioni Patrimoniali'!BK11+'Variazioni Patrimoniali'!BK13</f>
        <v>0</v>
      </c>
    </row>
    <row r="53" spans="1:62" x14ac:dyDescent="0.2">
      <c r="A53" s="4" t="s">
        <v>34</v>
      </c>
      <c r="B53" s="6">
        <v>0</v>
      </c>
      <c r="C53" s="6">
        <f>+B53+'Variazioni Patrimoniali'!D15</f>
        <v>0</v>
      </c>
      <c r="D53" s="6">
        <f>+'Variazioni Patrimoniali'!E15</f>
        <v>0</v>
      </c>
      <c r="E53" s="6">
        <f>+'Variazioni Patrimoniali'!F15</f>
        <v>0</v>
      </c>
      <c r="F53" s="6">
        <f>+'Variazioni Patrimoniali'!G15</f>
        <v>0</v>
      </c>
      <c r="G53" s="6">
        <f>+'Variazioni Patrimoniali'!H15</f>
        <v>0</v>
      </c>
      <c r="H53" s="6">
        <f>+'Variazioni Patrimoniali'!I15</f>
        <v>0</v>
      </c>
      <c r="I53" s="6">
        <f>+'Variazioni Patrimoniali'!J15</f>
        <v>0</v>
      </c>
      <c r="J53" s="6">
        <f>+'Variazioni Patrimoniali'!K15</f>
        <v>0</v>
      </c>
      <c r="K53" s="6">
        <f>+'Variazioni Patrimoniali'!L15</f>
        <v>0</v>
      </c>
      <c r="L53" s="6">
        <f>+'Variazioni Patrimoniali'!M15</f>
        <v>0</v>
      </c>
      <c r="M53" s="6">
        <f>+'Variazioni Patrimoniali'!N15</f>
        <v>0</v>
      </c>
      <c r="N53" s="6">
        <f>+'Variazioni Patrimoniali'!O15</f>
        <v>0</v>
      </c>
      <c r="O53" s="6">
        <f>+'Variazioni Patrimoniali'!P15</f>
        <v>0</v>
      </c>
      <c r="P53" s="6">
        <f>+'Variazioni Patrimoniali'!Q15</f>
        <v>0</v>
      </c>
      <c r="Q53" s="6">
        <f>+'Variazioni Patrimoniali'!R15</f>
        <v>0</v>
      </c>
      <c r="R53" s="6">
        <f>+'Variazioni Patrimoniali'!S15</f>
        <v>0</v>
      </c>
      <c r="S53" s="6">
        <f>+'Variazioni Patrimoniali'!T15</f>
        <v>0</v>
      </c>
      <c r="T53" s="6">
        <f>+'Variazioni Patrimoniali'!U15</f>
        <v>0</v>
      </c>
      <c r="U53" s="6">
        <f>+'Variazioni Patrimoniali'!V15</f>
        <v>0</v>
      </c>
      <c r="V53" s="6">
        <f>+'Variazioni Patrimoniali'!W15</f>
        <v>0</v>
      </c>
      <c r="W53" s="6">
        <f>+'Variazioni Patrimoniali'!X15</f>
        <v>0</v>
      </c>
      <c r="X53" s="6">
        <f>+'Variazioni Patrimoniali'!Y15</f>
        <v>0</v>
      </c>
      <c r="Y53" s="6">
        <f>+'Variazioni Patrimoniali'!Z15</f>
        <v>0</v>
      </c>
      <c r="Z53" s="6">
        <f>+'Variazioni Patrimoniali'!AA15</f>
        <v>0</v>
      </c>
      <c r="AA53" s="6">
        <f>+'Variazioni Patrimoniali'!AB15</f>
        <v>0</v>
      </c>
      <c r="AB53" s="6">
        <f>+'Variazioni Patrimoniali'!AC15</f>
        <v>0</v>
      </c>
      <c r="AC53" s="6">
        <f>+'Variazioni Patrimoniali'!AD15</f>
        <v>0</v>
      </c>
      <c r="AD53" s="6">
        <f>+'Variazioni Patrimoniali'!AE15</f>
        <v>0</v>
      </c>
      <c r="AE53" s="6">
        <f>+'Variazioni Patrimoniali'!AF15</f>
        <v>0</v>
      </c>
      <c r="AF53" s="6">
        <f>+'Variazioni Patrimoniali'!AG15</f>
        <v>0</v>
      </c>
      <c r="AG53" s="6">
        <f>+'Variazioni Patrimoniali'!AH15</f>
        <v>0</v>
      </c>
      <c r="AH53" s="6">
        <f>+'Variazioni Patrimoniali'!AI15</f>
        <v>0</v>
      </c>
      <c r="AI53" s="6">
        <f>+'Variazioni Patrimoniali'!AJ15</f>
        <v>0</v>
      </c>
      <c r="AJ53" s="6">
        <f>+'Variazioni Patrimoniali'!AK15</f>
        <v>0</v>
      </c>
      <c r="AK53" s="6">
        <f>+'Variazioni Patrimoniali'!AL15</f>
        <v>0</v>
      </c>
      <c r="AL53" s="6">
        <f>+'Variazioni Patrimoniali'!AM15</f>
        <v>0</v>
      </c>
      <c r="AM53" s="6">
        <f>+'Variazioni Patrimoniali'!AN15</f>
        <v>0</v>
      </c>
      <c r="AN53" s="6">
        <f>+'Variazioni Patrimoniali'!AO15</f>
        <v>0</v>
      </c>
      <c r="AO53" s="6">
        <f>+'Variazioni Patrimoniali'!AP15</f>
        <v>0</v>
      </c>
      <c r="AP53" s="6">
        <f>+'Variazioni Patrimoniali'!AQ15</f>
        <v>0</v>
      </c>
      <c r="AQ53" s="6">
        <f>+'Variazioni Patrimoniali'!AR15</f>
        <v>0</v>
      </c>
      <c r="AR53" s="6">
        <f>+'Variazioni Patrimoniali'!AS15</f>
        <v>0</v>
      </c>
      <c r="AS53" s="6">
        <f>+'Variazioni Patrimoniali'!AT15</f>
        <v>0</v>
      </c>
      <c r="AT53" s="6">
        <f>+'Variazioni Patrimoniali'!AU15</f>
        <v>0</v>
      </c>
      <c r="AU53" s="6">
        <f>+'Variazioni Patrimoniali'!AV15</f>
        <v>0</v>
      </c>
      <c r="AV53" s="6">
        <f>+'Variazioni Patrimoniali'!AW15</f>
        <v>0</v>
      </c>
      <c r="AW53" s="6">
        <f>+'Variazioni Patrimoniali'!AX15</f>
        <v>0</v>
      </c>
      <c r="AX53" s="6">
        <f>+'Variazioni Patrimoniali'!AY15</f>
        <v>0</v>
      </c>
      <c r="AY53" s="6">
        <f>+'Variazioni Patrimoniali'!AZ15</f>
        <v>0</v>
      </c>
      <c r="AZ53" s="6">
        <f>+'Variazioni Patrimoniali'!BA15</f>
        <v>0</v>
      </c>
      <c r="BA53" s="6">
        <f>+'Variazioni Patrimoniali'!BB15</f>
        <v>0</v>
      </c>
      <c r="BB53" s="6">
        <f>+'Variazioni Patrimoniali'!BC15</f>
        <v>0</v>
      </c>
      <c r="BC53" s="6">
        <f>+'Variazioni Patrimoniali'!BD15</f>
        <v>0</v>
      </c>
      <c r="BD53" s="6">
        <f>+'Variazioni Patrimoniali'!BE15</f>
        <v>0</v>
      </c>
      <c r="BE53" s="6">
        <f>+'Variazioni Patrimoniali'!BF15</f>
        <v>0</v>
      </c>
      <c r="BF53" s="6">
        <f>+'Variazioni Patrimoniali'!BG15</f>
        <v>0</v>
      </c>
      <c r="BG53" s="6">
        <f>+'Variazioni Patrimoniali'!BH15</f>
        <v>0</v>
      </c>
      <c r="BH53" s="6">
        <f>+'Variazioni Patrimoniali'!BI15</f>
        <v>0</v>
      </c>
      <c r="BI53" s="6">
        <f>+'Variazioni Patrimoniali'!BJ15</f>
        <v>0</v>
      </c>
      <c r="BJ53" s="6">
        <f>+'Variazioni Patrimoniali'!BK15</f>
        <v>0</v>
      </c>
    </row>
    <row r="54" spans="1:62" x14ac:dyDescent="0.2">
      <c r="A54" s="2"/>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row>
    <row r="55" spans="1:62" x14ac:dyDescent="0.2">
      <c r="A55" s="2" t="s">
        <v>35</v>
      </c>
      <c r="B55" s="3">
        <f>+SUM(B56:B59)</f>
        <v>0</v>
      </c>
      <c r="C55" s="3">
        <f>+SUM(C56:C59)</f>
        <v>0</v>
      </c>
      <c r="D55" s="3">
        <f t="shared" ref="D55:BJ55" si="15">+SUM(D56:D59)</f>
        <v>0</v>
      </c>
      <c r="E55" s="3">
        <f t="shared" si="15"/>
        <v>0</v>
      </c>
      <c r="F55" s="3">
        <f t="shared" si="15"/>
        <v>0</v>
      </c>
      <c r="G55" s="3">
        <f t="shared" si="15"/>
        <v>0</v>
      </c>
      <c r="H55" s="3">
        <f t="shared" si="15"/>
        <v>0</v>
      </c>
      <c r="I55" s="3">
        <f t="shared" si="15"/>
        <v>0</v>
      </c>
      <c r="J55" s="3">
        <f t="shared" si="15"/>
        <v>0</v>
      </c>
      <c r="K55" s="3">
        <f t="shared" si="15"/>
        <v>0</v>
      </c>
      <c r="L55" s="3">
        <f t="shared" si="15"/>
        <v>0</v>
      </c>
      <c r="M55" s="3">
        <f t="shared" si="15"/>
        <v>0</v>
      </c>
      <c r="N55" s="3">
        <f t="shared" si="15"/>
        <v>0</v>
      </c>
      <c r="O55" s="3">
        <f t="shared" si="15"/>
        <v>0</v>
      </c>
      <c r="P55" s="3">
        <f t="shared" si="15"/>
        <v>0</v>
      </c>
      <c r="Q55" s="3">
        <f t="shared" si="15"/>
        <v>0</v>
      </c>
      <c r="R55" s="3">
        <f t="shared" si="15"/>
        <v>0</v>
      </c>
      <c r="S55" s="3">
        <f t="shared" si="15"/>
        <v>0</v>
      </c>
      <c r="T55" s="3">
        <f t="shared" si="15"/>
        <v>0</v>
      </c>
      <c r="U55" s="3">
        <f t="shared" si="15"/>
        <v>0</v>
      </c>
      <c r="V55" s="3">
        <f t="shared" si="15"/>
        <v>0</v>
      </c>
      <c r="W55" s="3">
        <f t="shared" si="15"/>
        <v>0</v>
      </c>
      <c r="X55" s="3">
        <f t="shared" si="15"/>
        <v>0</v>
      </c>
      <c r="Y55" s="3">
        <f t="shared" si="15"/>
        <v>0</v>
      </c>
      <c r="Z55" s="3">
        <f t="shared" si="15"/>
        <v>0</v>
      </c>
      <c r="AA55" s="3">
        <f t="shared" si="15"/>
        <v>0</v>
      </c>
      <c r="AB55" s="3">
        <f t="shared" si="15"/>
        <v>0</v>
      </c>
      <c r="AC55" s="3">
        <f t="shared" si="15"/>
        <v>0</v>
      </c>
      <c r="AD55" s="3">
        <f t="shared" si="15"/>
        <v>0</v>
      </c>
      <c r="AE55" s="3">
        <f t="shared" si="15"/>
        <v>0</v>
      </c>
      <c r="AF55" s="3">
        <f t="shared" si="15"/>
        <v>0</v>
      </c>
      <c r="AG55" s="3">
        <f t="shared" si="15"/>
        <v>0</v>
      </c>
      <c r="AH55" s="3">
        <f t="shared" si="15"/>
        <v>0</v>
      </c>
      <c r="AI55" s="3">
        <f t="shared" si="15"/>
        <v>0</v>
      </c>
      <c r="AJ55" s="3">
        <f t="shared" si="15"/>
        <v>0</v>
      </c>
      <c r="AK55" s="3">
        <f t="shared" si="15"/>
        <v>0</v>
      </c>
      <c r="AL55" s="3">
        <f t="shared" si="15"/>
        <v>0</v>
      </c>
      <c r="AM55" s="3">
        <f t="shared" si="15"/>
        <v>0</v>
      </c>
      <c r="AN55" s="3">
        <f t="shared" si="15"/>
        <v>0</v>
      </c>
      <c r="AO55" s="3">
        <f t="shared" si="15"/>
        <v>0</v>
      </c>
      <c r="AP55" s="3">
        <f t="shared" si="15"/>
        <v>0</v>
      </c>
      <c r="AQ55" s="3">
        <f t="shared" si="15"/>
        <v>0</v>
      </c>
      <c r="AR55" s="3">
        <f t="shared" si="15"/>
        <v>0</v>
      </c>
      <c r="AS55" s="3">
        <f t="shared" si="15"/>
        <v>0</v>
      </c>
      <c r="AT55" s="3">
        <f t="shared" si="15"/>
        <v>0</v>
      </c>
      <c r="AU55" s="3">
        <f t="shared" si="15"/>
        <v>0</v>
      </c>
      <c r="AV55" s="3">
        <f t="shared" si="15"/>
        <v>0</v>
      </c>
      <c r="AW55" s="3">
        <f t="shared" si="15"/>
        <v>0</v>
      </c>
      <c r="AX55" s="3">
        <f t="shared" si="15"/>
        <v>0</v>
      </c>
      <c r="AY55" s="3">
        <f t="shared" si="15"/>
        <v>0</v>
      </c>
      <c r="AZ55" s="3">
        <f t="shared" si="15"/>
        <v>0</v>
      </c>
      <c r="BA55" s="3">
        <f t="shared" si="15"/>
        <v>0</v>
      </c>
      <c r="BB55" s="3">
        <f t="shared" si="15"/>
        <v>0</v>
      </c>
      <c r="BC55" s="3">
        <f t="shared" si="15"/>
        <v>0</v>
      </c>
      <c r="BD55" s="3">
        <f t="shared" si="15"/>
        <v>0</v>
      </c>
      <c r="BE55" s="3">
        <f t="shared" si="15"/>
        <v>0</v>
      </c>
      <c r="BF55" s="3">
        <f t="shared" si="15"/>
        <v>0</v>
      </c>
      <c r="BG55" s="3">
        <f t="shared" si="15"/>
        <v>0</v>
      </c>
      <c r="BH55" s="3">
        <f t="shared" si="15"/>
        <v>0</v>
      </c>
      <c r="BI55" s="3">
        <f t="shared" si="15"/>
        <v>0</v>
      </c>
      <c r="BJ55" s="3">
        <f t="shared" si="15"/>
        <v>0</v>
      </c>
    </row>
    <row r="56" spans="1:62" x14ac:dyDescent="0.2">
      <c r="A56" s="4" t="s">
        <v>36</v>
      </c>
      <c r="B56" s="6">
        <v>0</v>
      </c>
      <c r="C56" s="6">
        <f>+'Variazioni Patrimoniali'!D9</f>
        <v>0</v>
      </c>
      <c r="D56" s="6">
        <f>+'Variazioni Patrimoniali'!E9</f>
        <v>0</v>
      </c>
      <c r="E56" s="6">
        <f>+'Variazioni Patrimoniali'!F9</f>
        <v>0</v>
      </c>
      <c r="F56" s="6">
        <f>+'Variazioni Patrimoniali'!G9</f>
        <v>0</v>
      </c>
      <c r="G56" s="6">
        <f>+'Variazioni Patrimoniali'!H9</f>
        <v>0</v>
      </c>
      <c r="H56" s="6">
        <f>+'Variazioni Patrimoniali'!I9</f>
        <v>0</v>
      </c>
      <c r="I56" s="6">
        <f>+'Variazioni Patrimoniali'!J9</f>
        <v>0</v>
      </c>
      <c r="J56" s="6">
        <f>+'Variazioni Patrimoniali'!K9</f>
        <v>0</v>
      </c>
      <c r="K56" s="6">
        <f>+'Variazioni Patrimoniali'!L9</f>
        <v>0</v>
      </c>
      <c r="L56" s="6">
        <f>+'Variazioni Patrimoniali'!M9</f>
        <v>0</v>
      </c>
      <c r="M56" s="6">
        <f>+'Variazioni Patrimoniali'!N9</f>
        <v>0</v>
      </c>
      <c r="N56" s="6">
        <f>+'Variazioni Patrimoniali'!O9</f>
        <v>0</v>
      </c>
      <c r="O56" s="6">
        <f>+'Variazioni Patrimoniali'!P9</f>
        <v>0</v>
      </c>
      <c r="P56" s="6">
        <f>+'Variazioni Patrimoniali'!Q9</f>
        <v>0</v>
      </c>
      <c r="Q56" s="6">
        <f>+'Variazioni Patrimoniali'!R9</f>
        <v>0</v>
      </c>
      <c r="R56" s="6">
        <f>+'Variazioni Patrimoniali'!S9</f>
        <v>0</v>
      </c>
      <c r="S56" s="6">
        <f>+'Variazioni Patrimoniali'!T9</f>
        <v>0</v>
      </c>
      <c r="T56" s="6">
        <f>+'Variazioni Patrimoniali'!U9</f>
        <v>0</v>
      </c>
      <c r="U56" s="6">
        <f>+'Variazioni Patrimoniali'!V9</f>
        <v>0</v>
      </c>
      <c r="V56" s="6">
        <f>+'Variazioni Patrimoniali'!W9</f>
        <v>0</v>
      </c>
      <c r="W56" s="6">
        <f>+'Variazioni Patrimoniali'!X9</f>
        <v>0</v>
      </c>
      <c r="X56" s="6">
        <f>+'Variazioni Patrimoniali'!Y9</f>
        <v>0</v>
      </c>
      <c r="Y56" s="6">
        <f>+'Variazioni Patrimoniali'!Z9</f>
        <v>0</v>
      </c>
      <c r="Z56" s="6">
        <f>+'Variazioni Patrimoniali'!AA9</f>
        <v>0</v>
      </c>
      <c r="AA56" s="6">
        <f>+'Variazioni Patrimoniali'!AB9</f>
        <v>0</v>
      </c>
      <c r="AB56" s="6">
        <f>+'Variazioni Patrimoniali'!AC9</f>
        <v>0</v>
      </c>
      <c r="AC56" s="6">
        <f>+'Variazioni Patrimoniali'!AD9</f>
        <v>0</v>
      </c>
      <c r="AD56" s="6">
        <f>+'Variazioni Patrimoniali'!AE9</f>
        <v>0</v>
      </c>
      <c r="AE56" s="6">
        <f>+'Variazioni Patrimoniali'!AF9</f>
        <v>0</v>
      </c>
      <c r="AF56" s="6">
        <f>+'Variazioni Patrimoniali'!AG9</f>
        <v>0</v>
      </c>
      <c r="AG56" s="6">
        <f>+'Variazioni Patrimoniali'!AH9</f>
        <v>0</v>
      </c>
      <c r="AH56" s="6">
        <f>+'Variazioni Patrimoniali'!AI9</f>
        <v>0</v>
      </c>
      <c r="AI56" s="6">
        <f>+'Variazioni Patrimoniali'!AJ9</f>
        <v>0</v>
      </c>
      <c r="AJ56" s="6">
        <f>+'Variazioni Patrimoniali'!AK9</f>
        <v>0</v>
      </c>
      <c r="AK56" s="6">
        <f>+'Variazioni Patrimoniali'!AL9</f>
        <v>0</v>
      </c>
      <c r="AL56" s="6">
        <f>+'Variazioni Patrimoniali'!AM9</f>
        <v>0</v>
      </c>
      <c r="AM56" s="6">
        <f>+'Variazioni Patrimoniali'!AN9</f>
        <v>0</v>
      </c>
      <c r="AN56" s="6">
        <f>+'Variazioni Patrimoniali'!AO9</f>
        <v>0</v>
      </c>
      <c r="AO56" s="6">
        <f>+'Variazioni Patrimoniali'!AP9</f>
        <v>0</v>
      </c>
      <c r="AP56" s="6">
        <f>+'Variazioni Patrimoniali'!AQ9</f>
        <v>0</v>
      </c>
      <c r="AQ56" s="6">
        <f>+'Variazioni Patrimoniali'!AR9</f>
        <v>0</v>
      </c>
      <c r="AR56" s="6">
        <f>+'Variazioni Patrimoniali'!AS9</f>
        <v>0</v>
      </c>
      <c r="AS56" s="6">
        <f>+'Variazioni Patrimoniali'!AT9</f>
        <v>0</v>
      </c>
      <c r="AT56" s="6">
        <f>+'Variazioni Patrimoniali'!AU9</f>
        <v>0</v>
      </c>
      <c r="AU56" s="6">
        <f>+'Variazioni Patrimoniali'!AV9</f>
        <v>0</v>
      </c>
      <c r="AV56" s="6">
        <f>+'Variazioni Patrimoniali'!AW9</f>
        <v>0</v>
      </c>
      <c r="AW56" s="6">
        <f>+'Variazioni Patrimoniali'!AX9</f>
        <v>0</v>
      </c>
      <c r="AX56" s="6">
        <f>+'Variazioni Patrimoniali'!AY9</f>
        <v>0</v>
      </c>
      <c r="AY56" s="6">
        <f>+'Variazioni Patrimoniali'!AZ9</f>
        <v>0</v>
      </c>
      <c r="AZ56" s="6">
        <f>+'Variazioni Patrimoniali'!BA9</f>
        <v>0</v>
      </c>
      <c r="BA56" s="6">
        <f>+'Variazioni Patrimoniali'!BB9</f>
        <v>0</v>
      </c>
      <c r="BB56" s="6">
        <f>+'Variazioni Patrimoniali'!BC9</f>
        <v>0</v>
      </c>
      <c r="BC56" s="6">
        <f>+'Variazioni Patrimoniali'!BD9</f>
        <v>0</v>
      </c>
      <c r="BD56" s="6">
        <f>+'Variazioni Patrimoniali'!BE9</f>
        <v>0</v>
      </c>
      <c r="BE56" s="6">
        <f>+'Variazioni Patrimoniali'!BF9</f>
        <v>0</v>
      </c>
      <c r="BF56" s="6">
        <f>+'Variazioni Patrimoniali'!BG9</f>
        <v>0</v>
      </c>
      <c r="BG56" s="6">
        <f>+'Variazioni Patrimoniali'!BH9</f>
        <v>0</v>
      </c>
      <c r="BH56" s="6">
        <f>+'Variazioni Patrimoniali'!BI9</f>
        <v>0</v>
      </c>
      <c r="BI56" s="6">
        <f>+'Variazioni Patrimoniali'!BJ9</f>
        <v>0</v>
      </c>
      <c r="BJ56" s="6">
        <f>+'Variazioni Patrimoniali'!BK9</f>
        <v>0</v>
      </c>
    </row>
    <row r="57" spans="1:62" x14ac:dyDescent="0.2">
      <c r="A57" s="4" t="s">
        <v>354</v>
      </c>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row>
    <row r="58" spans="1:62" x14ac:dyDescent="0.2">
      <c r="A58" s="4" t="s">
        <v>37</v>
      </c>
      <c r="B58" s="6">
        <v>0</v>
      </c>
      <c r="C58" s="6">
        <f>+M_Personale!C40</f>
        <v>0</v>
      </c>
      <c r="D58" s="6">
        <f>+M_Personale!D40</f>
        <v>0</v>
      </c>
      <c r="E58" s="6">
        <f>+M_Personale!E40</f>
        <v>0</v>
      </c>
      <c r="F58" s="6">
        <f>+M_Personale!F40</f>
        <v>0</v>
      </c>
      <c r="G58" s="6">
        <f>+M_Personale!G40</f>
        <v>0</v>
      </c>
      <c r="H58" s="6">
        <f>+M_Personale!H40</f>
        <v>0</v>
      </c>
      <c r="I58" s="6">
        <f>+M_Personale!I40</f>
        <v>0</v>
      </c>
      <c r="J58" s="6">
        <f>+M_Personale!J40</f>
        <v>0</v>
      </c>
      <c r="K58" s="6">
        <f>+M_Personale!K40</f>
        <v>0</v>
      </c>
      <c r="L58" s="6">
        <f>+M_Personale!L40</f>
        <v>0</v>
      </c>
      <c r="M58" s="6">
        <f>+M_Personale!M40</f>
        <v>0</v>
      </c>
      <c r="N58" s="6">
        <f>+M_Personale!N40</f>
        <v>0</v>
      </c>
      <c r="O58" s="6">
        <f>+M_Personale!O40</f>
        <v>0</v>
      </c>
      <c r="P58" s="6">
        <f>+M_Personale!P40</f>
        <v>0</v>
      </c>
      <c r="Q58" s="6">
        <f>+M_Personale!Q40</f>
        <v>0</v>
      </c>
      <c r="R58" s="6">
        <f>+M_Personale!R40</f>
        <v>0</v>
      </c>
      <c r="S58" s="6">
        <f>+M_Personale!S40</f>
        <v>0</v>
      </c>
      <c r="T58" s="6">
        <f>+M_Personale!T40</f>
        <v>0</v>
      </c>
      <c r="U58" s="6">
        <f>+M_Personale!U40</f>
        <v>0</v>
      </c>
      <c r="V58" s="6">
        <f>+M_Personale!V40</f>
        <v>0</v>
      </c>
      <c r="W58" s="6">
        <f>+M_Personale!W40</f>
        <v>0</v>
      </c>
      <c r="X58" s="6">
        <f>+M_Personale!X40</f>
        <v>0</v>
      </c>
      <c r="Y58" s="6">
        <f>+M_Personale!Y40</f>
        <v>0</v>
      </c>
      <c r="Z58" s="6">
        <f>+M_Personale!Z40</f>
        <v>0</v>
      </c>
      <c r="AA58" s="6">
        <f>+M_Personale!AA40</f>
        <v>0</v>
      </c>
      <c r="AB58" s="6">
        <f>+M_Personale!AB40</f>
        <v>0</v>
      </c>
      <c r="AC58" s="6">
        <f>+M_Personale!AC40</f>
        <v>0</v>
      </c>
      <c r="AD58" s="6">
        <f>+M_Personale!AD40</f>
        <v>0</v>
      </c>
      <c r="AE58" s="6">
        <f>+M_Personale!AE40</f>
        <v>0</v>
      </c>
      <c r="AF58" s="6">
        <f>+M_Personale!AF40</f>
        <v>0</v>
      </c>
      <c r="AG58" s="6">
        <f>+M_Personale!AG40</f>
        <v>0</v>
      </c>
      <c r="AH58" s="6">
        <f>+M_Personale!AH40</f>
        <v>0</v>
      </c>
      <c r="AI58" s="6">
        <f>+M_Personale!AI40</f>
        <v>0</v>
      </c>
      <c r="AJ58" s="6">
        <f>+M_Personale!AJ40</f>
        <v>0</v>
      </c>
      <c r="AK58" s="6">
        <f>+M_Personale!AK40</f>
        <v>0</v>
      </c>
      <c r="AL58" s="6">
        <f>+M_Personale!AL40</f>
        <v>0</v>
      </c>
      <c r="AM58" s="6">
        <f>+M_Personale!AM40</f>
        <v>0</v>
      </c>
      <c r="AN58" s="6">
        <f>+M_Personale!AN40</f>
        <v>0</v>
      </c>
      <c r="AO58" s="6">
        <f>+M_Personale!AO40</f>
        <v>0</v>
      </c>
      <c r="AP58" s="6">
        <f>+M_Personale!AP40</f>
        <v>0</v>
      </c>
      <c r="AQ58" s="6">
        <f>+M_Personale!AQ40</f>
        <v>0</v>
      </c>
      <c r="AR58" s="6">
        <f>+M_Personale!AR40</f>
        <v>0</v>
      </c>
      <c r="AS58" s="6">
        <f>+M_Personale!AS40</f>
        <v>0</v>
      </c>
      <c r="AT58" s="6">
        <f>+M_Personale!AT40</f>
        <v>0</v>
      </c>
      <c r="AU58" s="6">
        <f>+M_Personale!AU40</f>
        <v>0</v>
      </c>
      <c r="AV58" s="6">
        <f>+M_Personale!AV40</f>
        <v>0</v>
      </c>
      <c r="AW58" s="6">
        <f>+M_Personale!AW40</f>
        <v>0</v>
      </c>
      <c r="AX58" s="6">
        <f>+M_Personale!AX40</f>
        <v>0</v>
      </c>
      <c r="AY58" s="6">
        <f>+M_Personale!AY40</f>
        <v>0</v>
      </c>
      <c r="AZ58" s="6">
        <f>+M_Personale!AZ40</f>
        <v>0</v>
      </c>
      <c r="BA58" s="6">
        <f>+M_Personale!BA40</f>
        <v>0</v>
      </c>
      <c r="BB58" s="6">
        <f>+M_Personale!BB40</f>
        <v>0</v>
      </c>
      <c r="BC58" s="6">
        <f>+M_Personale!BC40</f>
        <v>0</v>
      </c>
      <c r="BD58" s="6">
        <f>+M_Personale!BD40</f>
        <v>0</v>
      </c>
      <c r="BE58" s="6">
        <f>+M_Personale!BE40</f>
        <v>0</v>
      </c>
      <c r="BF58" s="6">
        <f>+M_Personale!BF40</f>
        <v>0</v>
      </c>
      <c r="BG58" s="6">
        <f>+M_Personale!BG40</f>
        <v>0</v>
      </c>
      <c r="BH58" s="6">
        <f>+M_Personale!BH40</f>
        <v>0</v>
      </c>
      <c r="BI58" s="6">
        <f>+M_Personale!BI40</f>
        <v>0</v>
      </c>
      <c r="BJ58" s="6">
        <f>+M_Personale!BJ40</f>
        <v>0</v>
      </c>
    </row>
    <row r="59" spans="1:62" x14ac:dyDescent="0.2">
      <c r="A59" s="4" t="s">
        <v>38</v>
      </c>
      <c r="B59" s="6">
        <v>0</v>
      </c>
      <c r="C59" s="6">
        <f>+B59</f>
        <v>0</v>
      </c>
      <c r="D59" s="6">
        <f t="shared" ref="D59:BJ59" si="16">+C59</f>
        <v>0</v>
      </c>
      <c r="E59" s="6">
        <f t="shared" si="16"/>
        <v>0</v>
      </c>
      <c r="F59" s="6">
        <f t="shared" si="16"/>
        <v>0</v>
      </c>
      <c r="G59" s="6">
        <f t="shared" si="16"/>
        <v>0</v>
      </c>
      <c r="H59" s="6">
        <f t="shared" si="16"/>
        <v>0</v>
      </c>
      <c r="I59" s="6">
        <f t="shared" si="16"/>
        <v>0</v>
      </c>
      <c r="J59" s="6">
        <f t="shared" si="16"/>
        <v>0</v>
      </c>
      <c r="K59" s="6">
        <f t="shared" si="16"/>
        <v>0</v>
      </c>
      <c r="L59" s="6">
        <f t="shared" si="16"/>
        <v>0</v>
      </c>
      <c r="M59" s="6">
        <f t="shared" si="16"/>
        <v>0</v>
      </c>
      <c r="N59" s="6">
        <f t="shared" si="16"/>
        <v>0</v>
      </c>
      <c r="O59" s="6">
        <f t="shared" si="16"/>
        <v>0</v>
      </c>
      <c r="P59" s="6">
        <f t="shared" si="16"/>
        <v>0</v>
      </c>
      <c r="Q59" s="6">
        <f t="shared" si="16"/>
        <v>0</v>
      </c>
      <c r="R59" s="6">
        <f t="shared" si="16"/>
        <v>0</v>
      </c>
      <c r="S59" s="6">
        <f t="shared" si="16"/>
        <v>0</v>
      </c>
      <c r="T59" s="6">
        <f t="shared" si="16"/>
        <v>0</v>
      </c>
      <c r="U59" s="6">
        <f t="shared" si="16"/>
        <v>0</v>
      </c>
      <c r="V59" s="6">
        <f t="shared" si="16"/>
        <v>0</v>
      </c>
      <c r="W59" s="6">
        <f t="shared" si="16"/>
        <v>0</v>
      </c>
      <c r="X59" s="6">
        <f t="shared" si="16"/>
        <v>0</v>
      </c>
      <c r="Y59" s="6">
        <f t="shared" si="16"/>
        <v>0</v>
      </c>
      <c r="Z59" s="6">
        <f t="shared" si="16"/>
        <v>0</v>
      </c>
      <c r="AA59" s="6">
        <f t="shared" si="16"/>
        <v>0</v>
      </c>
      <c r="AB59" s="6">
        <f t="shared" si="16"/>
        <v>0</v>
      </c>
      <c r="AC59" s="6">
        <f t="shared" si="16"/>
        <v>0</v>
      </c>
      <c r="AD59" s="6">
        <f t="shared" si="16"/>
        <v>0</v>
      </c>
      <c r="AE59" s="6">
        <f t="shared" si="16"/>
        <v>0</v>
      </c>
      <c r="AF59" s="6">
        <f t="shared" si="16"/>
        <v>0</v>
      </c>
      <c r="AG59" s="6">
        <f t="shared" si="16"/>
        <v>0</v>
      </c>
      <c r="AH59" s="6">
        <f t="shared" si="16"/>
        <v>0</v>
      </c>
      <c r="AI59" s="6">
        <f t="shared" si="16"/>
        <v>0</v>
      </c>
      <c r="AJ59" s="6">
        <f t="shared" si="16"/>
        <v>0</v>
      </c>
      <c r="AK59" s="6">
        <f t="shared" si="16"/>
        <v>0</v>
      </c>
      <c r="AL59" s="6">
        <f t="shared" si="16"/>
        <v>0</v>
      </c>
      <c r="AM59" s="6">
        <f t="shared" si="16"/>
        <v>0</v>
      </c>
      <c r="AN59" s="6">
        <f t="shared" si="16"/>
        <v>0</v>
      </c>
      <c r="AO59" s="6">
        <f t="shared" si="16"/>
        <v>0</v>
      </c>
      <c r="AP59" s="6">
        <f t="shared" si="16"/>
        <v>0</v>
      </c>
      <c r="AQ59" s="6">
        <f t="shared" si="16"/>
        <v>0</v>
      </c>
      <c r="AR59" s="6">
        <f t="shared" si="16"/>
        <v>0</v>
      </c>
      <c r="AS59" s="6">
        <f t="shared" si="16"/>
        <v>0</v>
      </c>
      <c r="AT59" s="6">
        <f t="shared" si="16"/>
        <v>0</v>
      </c>
      <c r="AU59" s="6">
        <f t="shared" si="16"/>
        <v>0</v>
      </c>
      <c r="AV59" s="6">
        <f t="shared" si="16"/>
        <v>0</v>
      </c>
      <c r="AW59" s="6">
        <f t="shared" si="16"/>
        <v>0</v>
      </c>
      <c r="AX59" s="6">
        <f t="shared" si="16"/>
        <v>0</v>
      </c>
      <c r="AY59" s="6">
        <f t="shared" si="16"/>
        <v>0</v>
      </c>
      <c r="AZ59" s="6">
        <f t="shared" si="16"/>
        <v>0</v>
      </c>
      <c r="BA59" s="6">
        <f t="shared" si="16"/>
        <v>0</v>
      </c>
      <c r="BB59" s="6">
        <f t="shared" si="16"/>
        <v>0</v>
      </c>
      <c r="BC59" s="6">
        <f t="shared" si="16"/>
        <v>0</v>
      </c>
      <c r="BD59" s="6">
        <f t="shared" si="16"/>
        <v>0</v>
      </c>
      <c r="BE59" s="6">
        <f t="shared" si="16"/>
        <v>0</v>
      </c>
      <c r="BF59" s="6">
        <f t="shared" si="16"/>
        <v>0</v>
      </c>
      <c r="BG59" s="6">
        <f t="shared" si="16"/>
        <v>0</v>
      </c>
      <c r="BH59" s="6">
        <f t="shared" si="16"/>
        <v>0</v>
      </c>
      <c r="BI59" s="6">
        <f t="shared" si="16"/>
        <v>0</v>
      </c>
      <c r="BJ59" s="6">
        <f t="shared" si="16"/>
        <v>0</v>
      </c>
    </row>
    <row r="60" spans="1:62"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row>
    <row r="61" spans="1:62" x14ac:dyDescent="0.2">
      <c r="A61" s="2" t="s">
        <v>39</v>
      </c>
      <c r="B61" s="3">
        <f>+B62+B63+B64+B68+B69</f>
        <v>0</v>
      </c>
      <c r="C61" s="3">
        <f>+C62+C63+C64+C68+C69</f>
        <v>0</v>
      </c>
      <c r="D61" s="3">
        <f t="shared" ref="D61:BJ61" si="17">+D62+D63+D64+D68+D69</f>
        <v>0</v>
      </c>
      <c r="E61" s="3">
        <f t="shared" si="17"/>
        <v>0</v>
      </c>
      <c r="F61" s="3">
        <f t="shared" si="17"/>
        <v>0</v>
      </c>
      <c r="G61" s="3">
        <f t="shared" si="17"/>
        <v>0</v>
      </c>
      <c r="H61" s="3">
        <f t="shared" si="17"/>
        <v>0</v>
      </c>
      <c r="I61" s="3">
        <f t="shared" si="17"/>
        <v>0</v>
      </c>
      <c r="J61" s="3">
        <f t="shared" si="17"/>
        <v>0</v>
      </c>
      <c r="K61" s="3">
        <f t="shared" si="17"/>
        <v>0</v>
      </c>
      <c r="L61" s="3">
        <f t="shared" si="17"/>
        <v>0</v>
      </c>
      <c r="M61" s="3">
        <f t="shared" si="17"/>
        <v>0</v>
      </c>
      <c r="N61" s="3">
        <f t="shared" si="17"/>
        <v>0</v>
      </c>
      <c r="O61" s="3">
        <f t="shared" si="17"/>
        <v>0</v>
      </c>
      <c r="P61" s="3">
        <f t="shared" si="17"/>
        <v>0</v>
      </c>
      <c r="Q61" s="3">
        <f t="shared" si="17"/>
        <v>0</v>
      </c>
      <c r="R61" s="3">
        <f t="shared" si="17"/>
        <v>0</v>
      </c>
      <c r="S61" s="3">
        <f t="shared" si="17"/>
        <v>0</v>
      </c>
      <c r="T61" s="3">
        <f t="shared" si="17"/>
        <v>0</v>
      </c>
      <c r="U61" s="3">
        <f t="shared" si="17"/>
        <v>0</v>
      </c>
      <c r="V61" s="3">
        <f t="shared" si="17"/>
        <v>0</v>
      </c>
      <c r="W61" s="3">
        <f t="shared" si="17"/>
        <v>0</v>
      </c>
      <c r="X61" s="3">
        <f t="shared" si="17"/>
        <v>0</v>
      </c>
      <c r="Y61" s="3">
        <f t="shared" si="17"/>
        <v>0</v>
      </c>
      <c r="Z61" s="3">
        <f t="shared" si="17"/>
        <v>0</v>
      </c>
      <c r="AA61" s="3">
        <f t="shared" si="17"/>
        <v>0</v>
      </c>
      <c r="AB61" s="3">
        <f t="shared" si="17"/>
        <v>0</v>
      </c>
      <c r="AC61" s="3">
        <f t="shared" si="17"/>
        <v>0</v>
      </c>
      <c r="AD61" s="3">
        <f t="shared" si="17"/>
        <v>0</v>
      </c>
      <c r="AE61" s="3">
        <f t="shared" si="17"/>
        <v>0</v>
      </c>
      <c r="AF61" s="3">
        <f t="shared" si="17"/>
        <v>0</v>
      </c>
      <c r="AG61" s="3">
        <f t="shared" si="17"/>
        <v>0</v>
      </c>
      <c r="AH61" s="3">
        <f t="shared" si="17"/>
        <v>0</v>
      </c>
      <c r="AI61" s="3">
        <f t="shared" si="17"/>
        <v>0</v>
      </c>
      <c r="AJ61" s="3">
        <f t="shared" si="17"/>
        <v>0</v>
      </c>
      <c r="AK61" s="3">
        <f t="shared" si="17"/>
        <v>0</v>
      </c>
      <c r="AL61" s="3">
        <f t="shared" si="17"/>
        <v>0</v>
      </c>
      <c r="AM61" s="3">
        <f t="shared" si="17"/>
        <v>0</v>
      </c>
      <c r="AN61" s="3">
        <f t="shared" si="17"/>
        <v>0</v>
      </c>
      <c r="AO61" s="3">
        <f t="shared" si="17"/>
        <v>0</v>
      </c>
      <c r="AP61" s="3">
        <f t="shared" si="17"/>
        <v>0</v>
      </c>
      <c r="AQ61" s="3">
        <f t="shared" si="17"/>
        <v>0</v>
      </c>
      <c r="AR61" s="3">
        <f t="shared" si="17"/>
        <v>0</v>
      </c>
      <c r="AS61" s="3">
        <f t="shared" si="17"/>
        <v>0</v>
      </c>
      <c r="AT61" s="3">
        <f t="shared" si="17"/>
        <v>0</v>
      </c>
      <c r="AU61" s="3">
        <f t="shared" si="17"/>
        <v>0</v>
      </c>
      <c r="AV61" s="3">
        <f t="shared" si="17"/>
        <v>0</v>
      </c>
      <c r="AW61" s="3">
        <f t="shared" si="17"/>
        <v>0</v>
      </c>
      <c r="AX61" s="3">
        <f t="shared" si="17"/>
        <v>0</v>
      </c>
      <c r="AY61" s="3">
        <f t="shared" si="17"/>
        <v>0</v>
      </c>
      <c r="AZ61" s="3">
        <f t="shared" si="17"/>
        <v>0</v>
      </c>
      <c r="BA61" s="3">
        <f t="shared" si="17"/>
        <v>0</v>
      </c>
      <c r="BB61" s="3">
        <f t="shared" si="17"/>
        <v>0</v>
      </c>
      <c r="BC61" s="3">
        <f t="shared" si="17"/>
        <v>0</v>
      </c>
      <c r="BD61" s="3">
        <f t="shared" si="17"/>
        <v>0</v>
      </c>
      <c r="BE61" s="3">
        <f t="shared" si="17"/>
        <v>0</v>
      </c>
      <c r="BF61" s="3">
        <f t="shared" si="17"/>
        <v>0</v>
      </c>
      <c r="BG61" s="3">
        <f t="shared" si="17"/>
        <v>0</v>
      </c>
      <c r="BH61" s="3">
        <f t="shared" si="17"/>
        <v>0</v>
      </c>
      <c r="BI61" s="3">
        <f t="shared" si="17"/>
        <v>0</v>
      </c>
      <c r="BJ61" s="3">
        <f t="shared" si="17"/>
        <v>0</v>
      </c>
    </row>
    <row r="62" spans="1:62" x14ac:dyDescent="0.2">
      <c r="A62" s="2" t="s">
        <v>40</v>
      </c>
      <c r="B62" s="3">
        <v>0</v>
      </c>
      <c r="C62" s="44">
        <f>+'Variazioni Patrimoniali'!D10</f>
        <v>0</v>
      </c>
      <c r="D62" s="44">
        <f>+'Variazioni Patrimoniali'!E10</f>
        <v>0</v>
      </c>
      <c r="E62" s="44">
        <f>+'Variazioni Patrimoniali'!F10</f>
        <v>0</v>
      </c>
      <c r="F62" s="44">
        <f>+'Variazioni Patrimoniali'!G10</f>
        <v>0</v>
      </c>
      <c r="G62" s="44">
        <f>+'Variazioni Patrimoniali'!H10</f>
        <v>0</v>
      </c>
      <c r="H62" s="44">
        <f>+'Variazioni Patrimoniali'!I10</f>
        <v>0</v>
      </c>
      <c r="I62" s="44">
        <f>+'Variazioni Patrimoniali'!J10</f>
        <v>0</v>
      </c>
      <c r="J62" s="44">
        <f>+'Variazioni Patrimoniali'!K10</f>
        <v>0</v>
      </c>
      <c r="K62" s="44">
        <f>+'Variazioni Patrimoniali'!L10</f>
        <v>0</v>
      </c>
      <c r="L62" s="44">
        <f>+'Variazioni Patrimoniali'!M10</f>
        <v>0</v>
      </c>
      <c r="M62" s="44">
        <f>+'Variazioni Patrimoniali'!N10</f>
        <v>0</v>
      </c>
      <c r="N62" s="44">
        <f>+'Variazioni Patrimoniali'!O10</f>
        <v>0</v>
      </c>
      <c r="O62" s="44">
        <f>+'Variazioni Patrimoniali'!P10</f>
        <v>0</v>
      </c>
      <c r="P62" s="44">
        <f>+'Variazioni Patrimoniali'!Q10</f>
        <v>0</v>
      </c>
      <c r="Q62" s="44">
        <f>+'Variazioni Patrimoniali'!R10</f>
        <v>0</v>
      </c>
      <c r="R62" s="44">
        <f>+'Variazioni Patrimoniali'!S10</f>
        <v>0</v>
      </c>
      <c r="S62" s="44">
        <f>+'Variazioni Patrimoniali'!T10</f>
        <v>0</v>
      </c>
      <c r="T62" s="44">
        <f>+'Variazioni Patrimoniali'!U10</f>
        <v>0</v>
      </c>
      <c r="U62" s="44">
        <f>+'Variazioni Patrimoniali'!V10</f>
        <v>0</v>
      </c>
      <c r="V62" s="44">
        <f>+'Variazioni Patrimoniali'!W10</f>
        <v>0</v>
      </c>
      <c r="W62" s="44">
        <f>+'Variazioni Patrimoniali'!X10</f>
        <v>0</v>
      </c>
      <c r="X62" s="44">
        <f>+'Variazioni Patrimoniali'!Y10</f>
        <v>0</v>
      </c>
      <c r="Y62" s="44">
        <f>+'Variazioni Patrimoniali'!Z10</f>
        <v>0</v>
      </c>
      <c r="Z62" s="44">
        <f>+'Variazioni Patrimoniali'!AA10</f>
        <v>0</v>
      </c>
      <c r="AA62" s="44">
        <f>+'Variazioni Patrimoniali'!AB10</f>
        <v>0</v>
      </c>
      <c r="AB62" s="44">
        <f>+'Variazioni Patrimoniali'!AC10</f>
        <v>0</v>
      </c>
      <c r="AC62" s="44">
        <f>+'Variazioni Patrimoniali'!AD10</f>
        <v>0</v>
      </c>
      <c r="AD62" s="44">
        <f>+'Variazioni Patrimoniali'!AE10</f>
        <v>0</v>
      </c>
      <c r="AE62" s="44">
        <f>+'Variazioni Patrimoniali'!AF10</f>
        <v>0</v>
      </c>
      <c r="AF62" s="44">
        <f>+'Variazioni Patrimoniali'!AG10</f>
        <v>0</v>
      </c>
      <c r="AG62" s="44">
        <f>+'Variazioni Patrimoniali'!AH10</f>
        <v>0</v>
      </c>
      <c r="AH62" s="44">
        <f>+'Variazioni Patrimoniali'!AI10</f>
        <v>0</v>
      </c>
      <c r="AI62" s="44">
        <f>+'Variazioni Patrimoniali'!AJ10</f>
        <v>0</v>
      </c>
      <c r="AJ62" s="44">
        <f>+'Variazioni Patrimoniali'!AK10</f>
        <v>0</v>
      </c>
      <c r="AK62" s="44">
        <f>+'Variazioni Patrimoniali'!AL10</f>
        <v>0</v>
      </c>
      <c r="AL62" s="44">
        <f>+'Variazioni Patrimoniali'!AM10</f>
        <v>0</v>
      </c>
      <c r="AM62" s="44">
        <f>+'Variazioni Patrimoniali'!AN10</f>
        <v>0</v>
      </c>
      <c r="AN62" s="44">
        <f>+'Variazioni Patrimoniali'!AO10</f>
        <v>0</v>
      </c>
      <c r="AO62" s="44">
        <f>+'Variazioni Patrimoniali'!AP10</f>
        <v>0</v>
      </c>
      <c r="AP62" s="44">
        <f>+'Variazioni Patrimoniali'!AQ10</f>
        <v>0</v>
      </c>
      <c r="AQ62" s="44">
        <f>+'Variazioni Patrimoniali'!AR10</f>
        <v>0</v>
      </c>
      <c r="AR62" s="44">
        <f>+'Variazioni Patrimoniali'!AS10</f>
        <v>0</v>
      </c>
      <c r="AS62" s="44">
        <f>+'Variazioni Patrimoniali'!AT10</f>
        <v>0</v>
      </c>
      <c r="AT62" s="44">
        <f>+'Variazioni Patrimoniali'!AU10</f>
        <v>0</v>
      </c>
      <c r="AU62" s="44">
        <f>+'Variazioni Patrimoniali'!AV10</f>
        <v>0</v>
      </c>
      <c r="AV62" s="44">
        <f>+'Variazioni Patrimoniali'!AW10</f>
        <v>0</v>
      </c>
      <c r="AW62" s="44">
        <f>+'Variazioni Patrimoniali'!AX10</f>
        <v>0</v>
      </c>
      <c r="AX62" s="44">
        <f>+'Variazioni Patrimoniali'!AY10</f>
        <v>0</v>
      </c>
      <c r="AY62" s="44">
        <f>+'Variazioni Patrimoniali'!AZ10</f>
        <v>0</v>
      </c>
      <c r="AZ62" s="44">
        <f>+'Variazioni Patrimoniali'!BA10</f>
        <v>0</v>
      </c>
      <c r="BA62" s="44">
        <f>+'Variazioni Patrimoniali'!BB10</f>
        <v>0</v>
      </c>
      <c r="BB62" s="44">
        <f>+'Variazioni Patrimoniali'!BC10</f>
        <v>0</v>
      </c>
      <c r="BC62" s="44">
        <f>+'Variazioni Patrimoniali'!BD10</f>
        <v>0</v>
      </c>
      <c r="BD62" s="44">
        <f>+'Variazioni Patrimoniali'!BE10</f>
        <v>0</v>
      </c>
      <c r="BE62" s="44">
        <f>+'Variazioni Patrimoniali'!BF10</f>
        <v>0</v>
      </c>
      <c r="BF62" s="44">
        <f>+'Variazioni Patrimoniali'!BG10</f>
        <v>0</v>
      </c>
      <c r="BG62" s="44">
        <f>+'Variazioni Patrimoniali'!BH10</f>
        <v>0</v>
      </c>
      <c r="BH62" s="44">
        <f>+'Variazioni Patrimoniali'!BI10</f>
        <v>0</v>
      </c>
      <c r="BI62" s="44">
        <f>+'Variazioni Patrimoniali'!BJ10</f>
        <v>0</v>
      </c>
      <c r="BJ62" s="44">
        <f>+'Variazioni Patrimoniali'!BK10</f>
        <v>0</v>
      </c>
    </row>
    <row r="63" spans="1:62" x14ac:dyDescent="0.2">
      <c r="A63" s="2" t="s">
        <v>41</v>
      </c>
      <c r="B63" s="3">
        <v>0</v>
      </c>
      <c r="C63" s="3">
        <f>+B63</f>
        <v>0</v>
      </c>
      <c r="D63" s="3">
        <f t="shared" ref="D63:BJ63" si="18">+C63</f>
        <v>0</v>
      </c>
      <c r="E63" s="3">
        <f t="shared" si="18"/>
        <v>0</v>
      </c>
      <c r="F63" s="3">
        <f t="shared" si="18"/>
        <v>0</v>
      </c>
      <c r="G63" s="3">
        <f t="shared" si="18"/>
        <v>0</v>
      </c>
      <c r="H63" s="3">
        <f t="shared" si="18"/>
        <v>0</v>
      </c>
      <c r="I63" s="3">
        <f t="shared" si="18"/>
        <v>0</v>
      </c>
      <c r="J63" s="3">
        <f t="shared" si="18"/>
        <v>0</v>
      </c>
      <c r="K63" s="3">
        <f t="shared" si="18"/>
        <v>0</v>
      </c>
      <c r="L63" s="3">
        <f t="shared" si="18"/>
        <v>0</v>
      </c>
      <c r="M63" s="3">
        <f t="shared" si="18"/>
        <v>0</v>
      </c>
      <c r="N63" s="3">
        <f t="shared" si="18"/>
        <v>0</v>
      </c>
      <c r="O63" s="3">
        <f t="shared" si="18"/>
        <v>0</v>
      </c>
      <c r="P63" s="3">
        <f t="shared" si="18"/>
        <v>0</v>
      </c>
      <c r="Q63" s="3">
        <f t="shared" si="18"/>
        <v>0</v>
      </c>
      <c r="R63" s="3">
        <f t="shared" si="18"/>
        <v>0</v>
      </c>
      <c r="S63" s="3">
        <f t="shared" si="18"/>
        <v>0</v>
      </c>
      <c r="T63" s="3">
        <f t="shared" si="18"/>
        <v>0</v>
      </c>
      <c r="U63" s="3">
        <f t="shared" si="18"/>
        <v>0</v>
      </c>
      <c r="V63" s="3">
        <f t="shared" si="18"/>
        <v>0</v>
      </c>
      <c r="W63" s="3">
        <f t="shared" si="18"/>
        <v>0</v>
      </c>
      <c r="X63" s="3">
        <f t="shared" si="18"/>
        <v>0</v>
      </c>
      <c r="Y63" s="3">
        <f t="shared" si="18"/>
        <v>0</v>
      </c>
      <c r="Z63" s="3">
        <f t="shared" si="18"/>
        <v>0</v>
      </c>
      <c r="AA63" s="3">
        <f t="shared" si="18"/>
        <v>0</v>
      </c>
      <c r="AB63" s="3">
        <f t="shared" si="18"/>
        <v>0</v>
      </c>
      <c r="AC63" s="3">
        <f t="shared" si="18"/>
        <v>0</v>
      </c>
      <c r="AD63" s="3">
        <f t="shared" si="18"/>
        <v>0</v>
      </c>
      <c r="AE63" s="3">
        <f t="shared" si="18"/>
        <v>0</v>
      </c>
      <c r="AF63" s="3">
        <f t="shared" si="18"/>
        <v>0</v>
      </c>
      <c r="AG63" s="3">
        <f t="shared" si="18"/>
        <v>0</v>
      </c>
      <c r="AH63" s="3">
        <f t="shared" si="18"/>
        <v>0</v>
      </c>
      <c r="AI63" s="3">
        <f t="shared" si="18"/>
        <v>0</v>
      </c>
      <c r="AJ63" s="3">
        <f t="shared" si="18"/>
        <v>0</v>
      </c>
      <c r="AK63" s="3">
        <f t="shared" si="18"/>
        <v>0</v>
      </c>
      <c r="AL63" s="3">
        <f t="shared" si="18"/>
        <v>0</v>
      </c>
      <c r="AM63" s="3">
        <f t="shared" si="18"/>
        <v>0</v>
      </c>
      <c r="AN63" s="3">
        <f t="shared" si="18"/>
        <v>0</v>
      </c>
      <c r="AO63" s="3">
        <f t="shared" si="18"/>
        <v>0</v>
      </c>
      <c r="AP63" s="3">
        <f t="shared" si="18"/>
        <v>0</v>
      </c>
      <c r="AQ63" s="3">
        <f t="shared" si="18"/>
        <v>0</v>
      </c>
      <c r="AR63" s="3">
        <f t="shared" si="18"/>
        <v>0</v>
      </c>
      <c r="AS63" s="3">
        <f t="shared" si="18"/>
        <v>0</v>
      </c>
      <c r="AT63" s="3">
        <f t="shared" si="18"/>
        <v>0</v>
      </c>
      <c r="AU63" s="3">
        <f t="shared" si="18"/>
        <v>0</v>
      </c>
      <c r="AV63" s="3">
        <f t="shared" si="18"/>
        <v>0</v>
      </c>
      <c r="AW63" s="3">
        <f t="shared" si="18"/>
        <v>0</v>
      </c>
      <c r="AX63" s="3">
        <f t="shared" si="18"/>
        <v>0</v>
      </c>
      <c r="AY63" s="3">
        <f t="shared" si="18"/>
        <v>0</v>
      </c>
      <c r="AZ63" s="3">
        <f t="shared" si="18"/>
        <v>0</v>
      </c>
      <c r="BA63" s="3">
        <f t="shared" si="18"/>
        <v>0</v>
      </c>
      <c r="BB63" s="3">
        <f t="shared" si="18"/>
        <v>0</v>
      </c>
      <c r="BC63" s="3">
        <f t="shared" si="18"/>
        <v>0</v>
      </c>
      <c r="BD63" s="3">
        <f t="shared" si="18"/>
        <v>0</v>
      </c>
      <c r="BE63" s="3">
        <f t="shared" si="18"/>
        <v>0</v>
      </c>
      <c r="BF63" s="3">
        <f t="shared" si="18"/>
        <v>0</v>
      </c>
      <c r="BG63" s="3">
        <f t="shared" si="18"/>
        <v>0</v>
      </c>
      <c r="BH63" s="3">
        <f t="shared" si="18"/>
        <v>0</v>
      </c>
      <c r="BI63" s="3">
        <f t="shared" si="18"/>
        <v>0</v>
      </c>
      <c r="BJ63" s="3">
        <f t="shared" si="18"/>
        <v>0</v>
      </c>
    </row>
    <row r="64" spans="1:62" x14ac:dyDescent="0.2">
      <c r="A64" s="2" t="s">
        <v>42</v>
      </c>
      <c r="B64" s="3">
        <f>+SUM(B65:B67)</f>
        <v>0</v>
      </c>
      <c r="C64" s="3">
        <f>+SUM(C65:C67)</f>
        <v>0</v>
      </c>
      <c r="D64" s="3">
        <f t="shared" ref="D64:BJ64" si="19">+SUM(D65:D67)</f>
        <v>0</v>
      </c>
      <c r="E64" s="3">
        <f t="shared" si="19"/>
        <v>0</v>
      </c>
      <c r="F64" s="3">
        <f t="shared" si="19"/>
        <v>0</v>
      </c>
      <c r="G64" s="3">
        <f t="shared" si="19"/>
        <v>0</v>
      </c>
      <c r="H64" s="3">
        <f t="shared" si="19"/>
        <v>0</v>
      </c>
      <c r="I64" s="3">
        <f t="shared" si="19"/>
        <v>0</v>
      </c>
      <c r="J64" s="3">
        <f t="shared" si="19"/>
        <v>0</v>
      </c>
      <c r="K64" s="3">
        <f t="shared" si="19"/>
        <v>0</v>
      </c>
      <c r="L64" s="3">
        <f t="shared" si="19"/>
        <v>0</v>
      </c>
      <c r="M64" s="3">
        <f t="shared" si="19"/>
        <v>0</v>
      </c>
      <c r="N64" s="3">
        <f t="shared" si="19"/>
        <v>0</v>
      </c>
      <c r="O64" s="3">
        <f t="shared" si="19"/>
        <v>0</v>
      </c>
      <c r="P64" s="3">
        <f t="shared" si="19"/>
        <v>0</v>
      </c>
      <c r="Q64" s="3">
        <f t="shared" si="19"/>
        <v>0</v>
      </c>
      <c r="R64" s="3">
        <f t="shared" si="19"/>
        <v>0</v>
      </c>
      <c r="S64" s="3">
        <f t="shared" si="19"/>
        <v>0</v>
      </c>
      <c r="T64" s="3">
        <f t="shared" si="19"/>
        <v>0</v>
      </c>
      <c r="U64" s="3">
        <f t="shared" si="19"/>
        <v>0</v>
      </c>
      <c r="V64" s="3">
        <f t="shared" si="19"/>
        <v>0</v>
      </c>
      <c r="W64" s="3">
        <f t="shared" si="19"/>
        <v>0</v>
      </c>
      <c r="X64" s="3">
        <f t="shared" si="19"/>
        <v>0</v>
      </c>
      <c r="Y64" s="3">
        <f t="shared" si="19"/>
        <v>0</v>
      </c>
      <c r="Z64" s="3">
        <f t="shared" si="19"/>
        <v>0</v>
      </c>
      <c r="AA64" s="3">
        <f t="shared" si="19"/>
        <v>0</v>
      </c>
      <c r="AB64" s="3">
        <f t="shared" si="19"/>
        <v>0</v>
      </c>
      <c r="AC64" s="3">
        <f t="shared" si="19"/>
        <v>0</v>
      </c>
      <c r="AD64" s="3">
        <f t="shared" si="19"/>
        <v>0</v>
      </c>
      <c r="AE64" s="3">
        <f t="shared" si="19"/>
        <v>0</v>
      </c>
      <c r="AF64" s="3">
        <f t="shared" si="19"/>
        <v>0</v>
      </c>
      <c r="AG64" s="3">
        <f t="shared" si="19"/>
        <v>0</v>
      </c>
      <c r="AH64" s="3">
        <f t="shared" si="19"/>
        <v>0</v>
      </c>
      <c r="AI64" s="3">
        <f t="shared" si="19"/>
        <v>0</v>
      </c>
      <c r="AJ64" s="3">
        <f t="shared" si="19"/>
        <v>0</v>
      </c>
      <c r="AK64" s="3">
        <f t="shared" si="19"/>
        <v>0</v>
      </c>
      <c r="AL64" s="3">
        <f t="shared" si="19"/>
        <v>0</v>
      </c>
      <c r="AM64" s="3">
        <f t="shared" si="19"/>
        <v>0</v>
      </c>
      <c r="AN64" s="3">
        <f t="shared" si="19"/>
        <v>0</v>
      </c>
      <c r="AO64" s="3">
        <f t="shared" si="19"/>
        <v>0</v>
      </c>
      <c r="AP64" s="3">
        <f t="shared" si="19"/>
        <v>0</v>
      </c>
      <c r="AQ64" s="3">
        <f t="shared" si="19"/>
        <v>0</v>
      </c>
      <c r="AR64" s="3">
        <f t="shared" si="19"/>
        <v>0</v>
      </c>
      <c r="AS64" s="3">
        <f t="shared" si="19"/>
        <v>0</v>
      </c>
      <c r="AT64" s="3">
        <f t="shared" si="19"/>
        <v>0</v>
      </c>
      <c r="AU64" s="3">
        <f t="shared" si="19"/>
        <v>0</v>
      </c>
      <c r="AV64" s="3">
        <f t="shared" si="19"/>
        <v>0</v>
      </c>
      <c r="AW64" s="3">
        <f t="shared" si="19"/>
        <v>0</v>
      </c>
      <c r="AX64" s="3">
        <f t="shared" si="19"/>
        <v>0</v>
      </c>
      <c r="AY64" s="3">
        <f t="shared" si="19"/>
        <v>0</v>
      </c>
      <c r="AZ64" s="3">
        <f t="shared" si="19"/>
        <v>0</v>
      </c>
      <c r="BA64" s="3">
        <f t="shared" si="19"/>
        <v>0</v>
      </c>
      <c r="BB64" s="3">
        <f t="shared" si="19"/>
        <v>0</v>
      </c>
      <c r="BC64" s="3">
        <f t="shared" si="19"/>
        <v>0</v>
      </c>
      <c r="BD64" s="3">
        <f t="shared" si="19"/>
        <v>0</v>
      </c>
      <c r="BE64" s="3">
        <f t="shared" si="19"/>
        <v>0</v>
      </c>
      <c r="BF64" s="3">
        <f t="shared" si="19"/>
        <v>0</v>
      </c>
      <c r="BG64" s="3">
        <f t="shared" si="19"/>
        <v>0</v>
      </c>
      <c r="BH64" s="3">
        <f t="shared" si="19"/>
        <v>0</v>
      </c>
      <c r="BI64" s="3">
        <f t="shared" si="19"/>
        <v>0</v>
      </c>
      <c r="BJ64" s="3">
        <f t="shared" si="19"/>
        <v>0</v>
      </c>
    </row>
    <row r="65" spans="1:62" x14ac:dyDescent="0.2">
      <c r="A65" s="1" t="s">
        <v>43</v>
      </c>
      <c r="B65" s="6">
        <v>0</v>
      </c>
      <c r="C65" s="6">
        <f>+B65</f>
        <v>0</v>
      </c>
      <c r="D65" s="6">
        <f t="shared" ref="D65:BJ65" si="20">+C65</f>
        <v>0</v>
      </c>
      <c r="E65" s="6">
        <f t="shared" si="20"/>
        <v>0</v>
      </c>
      <c r="F65" s="6">
        <f t="shared" si="20"/>
        <v>0</v>
      </c>
      <c r="G65" s="6">
        <f t="shared" si="20"/>
        <v>0</v>
      </c>
      <c r="H65" s="6">
        <f t="shared" si="20"/>
        <v>0</v>
      </c>
      <c r="I65" s="6">
        <f t="shared" si="20"/>
        <v>0</v>
      </c>
      <c r="J65" s="6">
        <f t="shared" si="20"/>
        <v>0</v>
      </c>
      <c r="K65" s="6">
        <f t="shared" si="20"/>
        <v>0</v>
      </c>
      <c r="L65" s="6">
        <f t="shared" si="20"/>
        <v>0</v>
      </c>
      <c r="M65" s="6">
        <f t="shared" si="20"/>
        <v>0</v>
      </c>
      <c r="N65" s="6">
        <f t="shared" si="20"/>
        <v>0</v>
      </c>
      <c r="O65" s="6">
        <f t="shared" si="20"/>
        <v>0</v>
      </c>
      <c r="P65" s="6">
        <f t="shared" si="20"/>
        <v>0</v>
      </c>
      <c r="Q65" s="6">
        <f t="shared" si="20"/>
        <v>0</v>
      </c>
      <c r="R65" s="6">
        <f t="shared" si="20"/>
        <v>0</v>
      </c>
      <c r="S65" s="6">
        <f t="shared" si="20"/>
        <v>0</v>
      </c>
      <c r="T65" s="6">
        <f t="shared" si="20"/>
        <v>0</v>
      </c>
      <c r="U65" s="6">
        <f t="shared" si="20"/>
        <v>0</v>
      </c>
      <c r="V65" s="6">
        <f t="shared" si="20"/>
        <v>0</v>
      </c>
      <c r="W65" s="6">
        <f t="shared" si="20"/>
        <v>0</v>
      </c>
      <c r="X65" s="6">
        <f t="shared" si="20"/>
        <v>0</v>
      </c>
      <c r="Y65" s="6">
        <f t="shared" si="20"/>
        <v>0</v>
      </c>
      <c r="Z65" s="6">
        <f t="shared" si="20"/>
        <v>0</v>
      </c>
      <c r="AA65" s="6">
        <f t="shared" si="20"/>
        <v>0</v>
      </c>
      <c r="AB65" s="6">
        <f t="shared" si="20"/>
        <v>0</v>
      </c>
      <c r="AC65" s="6">
        <f t="shared" si="20"/>
        <v>0</v>
      </c>
      <c r="AD65" s="6">
        <f t="shared" si="20"/>
        <v>0</v>
      </c>
      <c r="AE65" s="6">
        <f t="shared" si="20"/>
        <v>0</v>
      </c>
      <c r="AF65" s="6">
        <f t="shared" si="20"/>
        <v>0</v>
      </c>
      <c r="AG65" s="6">
        <f t="shared" si="20"/>
        <v>0</v>
      </c>
      <c r="AH65" s="6">
        <f t="shared" si="20"/>
        <v>0</v>
      </c>
      <c r="AI65" s="6">
        <f t="shared" si="20"/>
        <v>0</v>
      </c>
      <c r="AJ65" s="6">
        <f t="shared" si="20"/>
        <v>0</v>
      </c>
      <c r="AK65" s="6">
        <f t="shared" si="20"/>
        <v>0</v>
      </c>
      <c r="AL65" s="6">
        <f t="shared" si="20"/>
        <v>0</v>
      </c>
      <c r="AM65" s="6">
        <f t="shared" si="20"/>
        <v>0</v>
      </c>
      <c r="AN65" s="6">
        <f t="shared" si="20"/>
        <v>0</v>
      </c>
      <c r="AO65" s="6">
        <f t="shared" si="20"/>
        <v>0</v>
      </c>
      <c r="AP65" s="6">
        <f t="shared" si="20"/>
        <v>0</v>
      </c>
      <c r="AQ65" s="6">
        <f t="shared" si="20"/>
        <v>0</v>
      </c>
      <c r="AR65" s="6">
        <f t="shared" si="20"/>
        <v>0</v>
      </c>
      <c r="AS65" s="6">
        <f t="shared" si="20"/>
        <v>0</v>
      </c>
      <c r="AT65" s="6">
        <f t="shared" si="20"/>
        <v>0</v>
      </c>
      <c r="AU65" s="6">
        <f t="shared" si="20"/>
        <v>0</v>
      </c>
      <c r="AV65" s="6">
        <f t="shared" si="20"/>
        <v>0</v>
      </c>
      <c r="AW65" s="6">
        <f t="shared" si="20"/>
        <v>0</v>
      </c>
      <c r="AX65" s="6">
        <f t="shared" si="20"/>
        <v>0</v>
      </c>
      <c r="AY65" s="6">
        <f t="shared" si="20"/>
        <v>0</v>
      </c>
      <c r="AZ65" s="6">
        <f t="shared" si="20"/>
        <v>0</v>
      </c>
      <c r="BA65" s="6">
        <f t="shared" si="20"/>
        <v>0</v>
      </c>
      <c r="BB65" s="6">
        <f t="shared" si="20"/>
        <v>0</v>
      </c>
      <c r="BC65" s="6">
        <f t="shared" si="20"/>
        <v>0</v>
      </c>
      <c r="BD65" s="6">
        <f t="shared" si="20"/>
        <v>0</v>
      </c>
      <c r="BE65" s="6">
        <f t="shared" si="20"/>
        <v>0</v>
      </c>
      <c r="BF65" s="6">
        <f t="shared" si="20"/>
        <v>0</v>
      </c>
      <c r="BG65" s="6">
        <f t="shared" si="20"/>
        <v>0</v>
      </c>
      <c r="BH65" s="6">
        <f t="shared" si="20"/>
        <v>0</v>
      </c>
      <c r="BI65" s="6">
        <f t="shared" si="20"/>
        <v>0</v>
      </c>
      <c r="BJ65" s="6">
        <f t="shared" si="20"/>
        <v>0</v>
      </c>
    </row>
    <row r="66" spans="1:62" x14ac:dyDescent="0.2">
      <c r="A66" s="1" t="s">
        <v>44</v>
      </c>
      <c r="B66" s="6">
        <v>0</v>
      </c>
      <c r="C66" s="6">
        <f>+B66</f>
        <v>0</v>
      </c>
      <c r="D66" s="6">
        <f t="shared" ref="D66:BJ66" si="21">+C66</f>
        <v>0</v>
      </c>
      <c r="E66" s="6">
        <f t="shared" si="21"/>
        <v>0</v>
      </c>
      <c r="F66" s="6">
        <f t="shared" si="21"/>
        <v>0</v>
      </c>
      <c r="G66" s="6">
        <f t="shared" si="21"/>
        <v>0</v>
      </c>
      <c r="H66" s="6">
        <f t="shared" si="21"/>
        <v>0</v>
      </c>
      <c r="I66" s="6">
        <f t="shared" si="21"/>
        <v>0</v>
      </c>
      <c r="J66" s="6">
        <f t="shared" si="21"/>
        <v>0</v>
      </c>
      <c r="K66" s="6">
        <f t="shared" si="21"/>
        <v>0</v>
      </c>
      <c r="L66" s="6">
        <f t="shared" si="21"/>
        <v>0</v>
      </c>
      <c r="M66" s="6">
        <f t="shared" si="21"/>
        <v>0</v>
      </c>
      <c r="N66" s="6">
        <f t="shared" si="21"/>
        <v>0</v>
      </c>
      <c r="O66" s="6">
        <f t="shared" si="21"/>
        <v>0</v>
      </c>
      <c r="P66" s="6">
        <f t="shared" si="21"/>
        <v>0</v>
      </c>
      <c r="Q66" s="6">
        <f t="shared" si="21"/>
        <v>0</v>
      </c>
      <c r="R66" s="6">
        <f t="shared" si="21"/>
        <v>0</v>
      </c>
      <c r="S66" s="6">
        <f t="shared" si="21"/>
        <v>0</v>
      </c>
      <c r="T66" s="6">
        <f t="shared" si="21"/>
        <v>0</v>
      </c>
      <c r="U66" s="6">
        <f t="shared" si="21"/>
        <v>0</v>
      </c>
      <c r="V66" s="6">
        <f t="shared" si="21"/>
        <v>0</v>
      </c>
      <c r="W66" s="6">
        <f t="shared" si="21"/>
        <v>0</v>
      </c>
      <c r="X66" s="6">
        <f t="shared" si="21"/>
        <v>0</v>
      </c>
      <c r="Y66" s="6">
        <f t="shared" si="21"/>
        <v>0</v>
      </c>
      <c r="Z66" s="6">
        <f t="shared" si="21"/>
        <v>0</v>
      </c>
      <c r="AA66" s="6">
        <f t="shared" si="21"/>
        <v>0</v>
      </c>
      <c r="AB66" s="6">
        <f t="shared" si="21"/>
        <v>0</v>
      </c>
      <c r="AC66" s="6">
        <f t="shared" si="21"/>
        <v>0</v>
      </c>
      <c r="AD66" s="6">
        <f t="shared" si="21"/>
        <v>0</v>
      </c>
      <c r="AE66" s="6">
        <f t="shared" si="21"/>
        <v>0</v>
      </c>
      <c r="AF66" s="6">
        <f t="shared" si="21"/>
        <v>0</v>
      </c>
      <c r="AG66" s="6">
        <f t="shared" si="21"/>
        <v>0</v>
      </c>
      <c r="AH66" s="6">
        <f t="shared" si="21"/>
        <v>0</v>
      </c>
      <c r="AI66" s="6">
        <f t="shared" si="21"/>
        <v>0</v>
      </c>
      <c r="AJ66" s="6">
        <f t="shared" si="21"/>
        <v>0</v>
      </c>
      <c r="AK66" s="6">
        <f t="shared" si="21"/>
        <v>0</v>
      </c>
      <c r="AL66" s="6">
        <f t="shared" si="21"/>
        <v>0</v>
      </c>
      <c r="AM66" s="6">
        <f t="shared" si="21"/>
        <v>0</v>
      </c>
      <c r="AN66" s="6">
        <f t="shared" si="21"/>
        <v>0</v>
      </c>
      <c r="AO66" s="6">
        <f t="shared" si="21"/>
        <v>0</v>
      </c>
      <c r="AP66" s="6">
        <f t="shared" si="21"/>
        <v>0</v>
      </c>
      <c r="AQ66" s="6">
        <f t="shared" si="21"/>
        <v>0</v>
      </c>
      <c r="AR66" s="6">
        <f t="shared" si="21"/>
        <v>0</v>
      </c>
      <c r="AS66" s="6">
        <f t="shared" si="21"/>
        <v>0</v>
      </c>
      <c r="AT66" s="6">
        <f t="shared" si="21"/>
        <v>0</v>
      </c>
      <c r="AU66" s="6">
        <f t="shared" si="21"/>
        <v>0</v>
      </c>
      <c r="AV66" s="6">
        <f t="shared" si="21"/>
        <v>0</v>
      </c>
      <c r="AW66" s="6">
        <f t="shared" si="21"/>
        <v>0</v>
      </c>
      <c r="AX66" s="6">
        <f t="shared" si="21"/>
        <v>0</v>
      </c>
      <c r="AY66" s="6">
        <f t="shared" si="21"/>
        <v>0</v>
      </c>
      <c r="AZ66" s="6">
        <f t="shared" si="21"/>
        <v>0</v>
      </c>
      <c r="BA66" s="6">
        <f t="shared" si="21"/>
        <v>0</v>
      </c>
      <c r="BB66" s="6">
        <f t="shared" si="21"/>
        <v>0</v>
      </c>
      <c r="BC66" s="6">
        <f t="shared" si="21"/>
        <v>0</v>
      </c>
      <c r="BD66" s="6">
        <f t="shared" si="21"/>
        <v>0</v>
      </c>
      <c r="BE66" s="6">
        <f t="shared" si="21"/>
        <v>0</v>
      </c>
      <c r="BF66" s="6">
        <f t="shared" si="21"/>
        <v>0</v>
      </c>
      <c r="BG66" s="6">
        <f t="shared" si="21"/>
        <v>0</v>
      </c>
      <c r="BH66" s="6">
        <f t="shared" si="21"/>
        <v>0</v>
      </c>
      <c r="BI66" s="6">
        <f t="shared" si="21"/>
        <v>0</v>
      </c>
      <c r="BJ66" s="6">
        <f t="shared" si="21"/>
        <v>0</v>
      </c>
    </row>
    <row r="67" spans="1:62" x14ac:dyDescent="0.2">
      <c r="A67" s="1" t="s">
        <v>45</v>
      </c>
      <c r="B67" s="6">
        <v>0</v>
      </c>
      <c r="C67" s="6">
        <f>+B67</f>
        <v>0</v>
      </c>
      <c r="D67" s="6">
        <f t="shared" ref="D67:BJ67" si="22">+C67</f>
        <v>0</v>
      </c>
      <c r="E67" s="6">
        <f t="shared" si="22"/>
        <v>0</v>
      </c>
      <c r="F67" s="6">
        <f t="shared" si="22"/>
        <v>0</v>
      </c>
      <c r="G67" s="6">
        <f t="shared" si="22"/>
        <v>0</v>
      </c>
      <c r="H67" s="6">
        <f t="shared" si="22"/>
        <v>0</v>
      </c>
      <c r="I67" s="6">
        <f t="shared" si="22"/>
        <v>0</v>
      </c>
      <c r="J67" s="6">
        <f t="shared" si="22"/>
        <v>0</v>
      </c>
      <c r="K67" s="6">
        <f t="shared" si="22"/>
        <v>0</v>
      </c>
      <c r="L67" s="6">
        <f t="shared" si="22"/>
        <v>0</v>
      </c>
      <c r="M67" s="6">
        <f t="shared" si="22"/>
        <v>0</v>
      </c>
      <c r="N67" s="6">
        <f t="shared" si="22"/>
        <v>0</v>
      </c>
      <c r="O67" s="6">
        <f t="shared" si="22"/>
        <v>0</v>
      </c>
      <c r="P67" s="6">
        <f t="shared" si="22"/>
        <v>0</v>
      </c>
      <c r="Q67" s="6">
        <f t="shared" si="22"/>
        <v>0</v>
      </c>
      <c r="R67" s="6">
        <f t="shared" si="22"/>
        <v>0</v>
      </c>
      <c r="S67" s="6">
        <f t="shared" si="22"/>
        <v>0</v>
      </c>
      <c r="T67" s="6">
        <f t="shared" si="22"/>
        <v>0</v>
      </c>
      <c r="U67" s="6">
        <f t="shared" si="22"/>
        <v>0</v>
      </c>
      <c r="V67" s="6">
        <f t="shared" si="22"/>
        <v>0</v>
      </c>
      <c r="W67" s="6">
        <f t="shared" si="22"/>
        <v>0</v>
      </c>
      <c r="X67" s="6">
        <f t="shared" si="22"/>
        <v>0</v>
      </c>
      <c r="Y67" s="6">
        <f t="shared" si="22"/>
        <v>0</v>
      </c>
      <c r="Z67" s="6">
        <f t="shared" si="22"/>
        <v>0</v>
      </c>
      <c r="AA67" s="6">
        <f t="shared" si="22"/>
        <v>0</v>
      </c>
      <c r="AB67" s="6">
        <f t="shared" si="22"/>
        <v>0</v>
      </c>
      <c r="AC67" s="6">
        <f t="shared" si="22"/>
        <v>0</v>
      </c>
      <c r="AD67" s="6">
        <f t="shared" si="22"/>
        <v>0</v>
      </c>
      <c r="AE67" s="6">
        <f t="shared" si="22"/>
        <v>0</v>
      </c>
      <c r="AF67" s="6">
        <f t="shared" si="22"/>
        <v>0</v>
      </c>
      <c r="AG67" s="6">
        <f t="shared" si="22"/>
        <v>0</v>
      </c>
      <c r="AH67" s="6">
        <f t="shared" si="22"/>
        <v>0</v>
      </c>
      <c r="AI67" s="6">
        <f t="shared" si="22"/>
        <v>0</v>
      </c>
      <c r="AJ67" s="6">
        <f t="shared" si="22"/>
        <v>0</v>
      </c>
      <c r="AK67" s="6">
        <f t="shared" si="22"/>
        <v>0</v>
      </c>
      <c r="AL67" s="6">
        <f t="shared" si="22"/>
        <v>0</v>
      </c>
      <c r="AM67" s="6">
        <f t="shared" si="22"/>
        <v>0</v>
      </c>
      <c r="AN67" s="6">
        <f t="shared" si="22"/>
        <v>0</v>
      </c>
      <c r="AO67" s="6">
        <f t="shared" si="22"/>
        <v>0</v>
      </c>
      <c r="AP67" s="6">
        <f t="shared" si="22"/>
        <v>0</v>
      </c>
      <c r="AQ67" s="6">
        <f t="shared" si="22"/>
        <v>0</v>
      </c>
      <c r="AR67" s="6">
        <f t="shared" si="22"/>
        <v>0</v>
      </c>
      <c r="AS67" s="6">
        <f t="shared" si="22"/>
        <v>0</v>
      </c>
      <c r="AT67" s="6">
        <f t="shared" si="22"/>
        <v>0</v>
      </c>
      <c r="AU67" s="6">
        <f t="shared" si="22"/>
        <v>0</v>
      </c>
      <c r="AV67" s="6">
        <f t="shared" si="22"/>
        <v>0</v>
      </c>
      <c r="AW67" s="6">
        <f t="shared" si="22"/>
        <v>0</v>
      </c>
      <c r="AX67" s="6">
        <f t="shared" si="22"/>
        <v>0</v>
      </c>
      <c r="AY67" s="6">
        <f t="shared" si="22"/>
        <v>0</v>
      </c>
      <c r="AZ67" s="6">
        <f t="shared" si="22"/>
        <v>0</v>
      </c>
      <c r="BA67" s="6">
        <f t="shared" si="22"/>
        <v>0</v>
      </c>
      <c r="BB67" s="6">
        <f t="shared" si="22"/>
        <v>0</v>
      </c>
      <c r="BC67" s="6">
        <f t="shared" si="22"/>
        <v>0</v>
      </c>
      <c r="BD67" s="6">
        <f t="shared" si="22"/>
        <v>0</v>
      </c>
      <c r="BE67" s="6">
        <f t="shared" si="22"/>
        <v>0</v>
      </c>
      <c r="BF67" s="6">
        <f t="shared" si="22"/>
        <v>0</v>
      </c>
      <c r="BG67" s="6">
        <f t="shared" si="22"/>
        <v>0</v>
      </c>
      <c r="BH67" s="6">
        <f t="shared" si="22"/>
        <v>0</v>
      </c>
      <c r="BI67" s="6">
        <f t="shared" si="22"/>
        <v>0</v>
      </c>
      <c r="BJ67" s="6">
        <f t="shared" si="22"/>
        <v>0</v>
      </c>
    </row>
    <row r="68" spans="1:62" x14ac:dyDescent="0.2">
      <c r="A68" s="2" t="s">
        <v>46</v>
      </c>
      <c r="B68" s="3">
        <v>0</v>
      </c>
      <c r="C68" s="3">
        <f>+B68+B69</f>
        <v>0</v>
      </c>
      <c r="D68" s="3">
        <f t="shared" ref="D68:BI68" si="23">+C68+C69</f>
        <v>0</v>
      </c>
      <c r="E68" s="3">
        <f t="shared" si="23"/>
        <v>0</v>
      </c>
      <c r="F68" s="3">
        <f t="shared" si="23"/>
        <v>0</v>
      </c>
      <c r="G68" s="3">
        <f t="shared" si="23"/>
        <v>0</v>
      </c>
      <c r="H68" s="3">
        <f t="shared" si="23"/>
        <v>0</v>
      </c>
      <c r="I68" s="3">
        <f t="shared" si="23"/>
        <v>0</v>
      </c>
      <c r="J68" s="3">
        <f t="shared" si="23"/>
        <v>0</v>
      </c>
      <c r="K68" s="3">
        <f t="shared" si="23"/>
        <v>0</v>
      </c>
      <c r="L68" s="3">
        <f t="shared" si="23"/>
        <v>0</v>
      </c>
      <c r="M68" s="3">
        <f t="shared" si="23"/>
        <v>0</v>
      </c>
      <c r="N68" s="3">
        <f>+M68+M69-'I_distr utili'!C4</f>
        <v>0</v>
      </c>
      <c r="O68" s="3">
        <f t="shared" si="23"/>
        <v>0</v>
      </c>
      <c r="P68" s="3">
        <f t="shared" si="23"/>
        <v>0</v>
      </c>
      <c r="Q68" s="3">
        <f t="shared" si="23"/>
        <v>0</v>
      </c>
      <c r="R68" s="3">
        <f t="shared" si="23"/>
        <v>0</v>
      </c>
      <c r="S68" s="3">
        <f t="shared" si="23"/>
        <v>0</v>
      </c>
      <c r="T68" s="3">
        <f t="shared" si="23"/>
        <v>0</v>
      </c>
      <c r="U68" s="3">
        <f t="shared" si="23"/>
        <v>0</v>
      </c>
      <c r="V68" s="3">
        <f t="shared" si="23"/>
        <v>0</v>
      </c>
      <c r="W68" s="3">
        <f t="shared" si="23"/>
        <v>0</v>
      </c>
      <c r="X68" s="3">
        <f t="shared" si="23"/>
        <v>0</v>
      </c>
      <c r="Y68" s="3">
        <f t="shared" si="23"/>
        <v>0</v>
      </c>
      <c r="Z68" s="3">
        <f>+Y68+Y69-'I_distr utili'!D4</f>
        <v>0</v>
      </c>
      <c r="AA68" s="3">
        <f t="shared" si="23"/>
        <v>0</v>
      </c>
      <c r="AB68" s="3">
        <f t="shared" si="23"/>
        <v>0</v>
      </c>
      <c r="AC68" s="3">
        <f t="shared" si="23"/>
        <v>0</v>
      </c>
      <c r="AD68" s="3">
        <f t="shared" si="23"/>
        <v>0</v>
      </c>
      <c r="AE68" s="3">
        <f t="shared" si="23"/>
        <v>0</v>
      </c>
      <c r="AF68" s="3">
        <f t="shared" si="23"/>
        <v>0</v>
      </c>
      <c r="AG68" s="3">
        <f t="shared" si="23"/>
        <v>0</v>
      </c>
      <c r="AH68" s="3">
        <f t="shared" si="23"/>
        <v>0</v>
      </c>
      <c r="AI68" s="3">
        <f t="shared" si="23"/>
        <v>0</v>
      </c>
      <c r="AJ68" s="3">
        <f t="shared" si="23"/>
        <v>0</v>
      </c>
      <c r="AK68" s="3">
        <f t="shared" si="23"/>
        <v>0</v>
      </c>
      <c r="AL68" s="3">
        <f>+AK68+AK69-'I_distr utili'!E4</f>
        <v>0</v>
      </c>
      <c r="AM68" s="3">
        <f t="shared" si="23"/>
        <v>0</v>
      </c>
      <c r="AN68" s="3">
        <f t="shared" si="23"/>
        <v>0</v>
      </c>
      <c r="AO68" s="3">
        <f t="shared" si="23"/>
        <v>0</v>
      </c>
      <c r="AP68" s="3">
        <f t="shared" si="23"/>
        <v>0</v>
      </c>
      <c r="AQ68" s="3">
        <f t="shared" si="23"/>
        <v>0</v>
      </c>
      <c r="AR68" s="3">
        <f t="shared" si="23"/>
        <v>0</v>
      </c>
      <c r="AS68" s="3">
        <f t="shared" si="23"/>
        <v>0</v>
      </c>
      <c r="AT68" s="3">
        <f t="shared" si="23"/>
        <v>0</v>
      </c>
      <c r="AU68" s="3">
        <f t="shared" si="23"/>
        <v>0</v>
      </c>
      <c r="AV68" s="3">
        <f t="shared" si="23"/>
        <v>0</v>
      </c>
      <c r="AW68" s="3">
        <f t="shared" si="23"/>
        <v>0</v>
      </c>
      <c r="AX68" s="3">
        <f>+AW68+AW69-'I_distr utili'!F4</f>
        <v>0</v>
      </c>
      <c r="AY68" s="3">
        <f t="shared" si="23"/>
        <v>0</v>
      </c>
      <c r="AZ68" s="3">
        <f t="shared" si="23"/>
        <v>0</v>
      </c>
      <c r="BA68" s="3">
        <f t="shared" si="23"/>
        <v>0</v>
      </c>
      <c r="BB68" s="3">
        <f t="shared" si="23"/>
        <v>0</v>
      </c>
      <c r="BC68" s="3">
        <f t="shared" si="23"/>
        <v>0</v>
      </c>
      <c r="BD68" s="3">
        <f t="shared" si="23"/>
        <v>0</v>
      </c>
      <c r="BE68" s="3">
        <f t="shared" si="23"/>
        <v>0</v>
      </c>
      <c r="BF68" s="3">
        <f t="shared" si="23"/>
        <v>0</v>
      </c>
      <c r="BG68" s="3">
        <f t="shared" si="23"/>
        <v>0</v>
      </c>
      <c r="BH68" s="3">
        <f t="shared" si="23"/>
        <v>0</v>
      </c>
      <c r="BI68" s="3">
        <f t="shared" si="23"/>
        <v>0</v>
      </c>
      <c r="BJ68" s="3">
        <f>+BI68+BI69-'I_distr utili'!G4</f>
        <v>0</v>
      </c>
    </row>
    <row r="69" spans="1:62" x14ac:dyDescent="0.2">
      <c r="A69" s="2" t="s">
        <v>47</v>
      </c>
      <c r="B69" s="3">
        <v>0</v>
      </c>
      <c r="C69" s="6">
        <f>+CEm!B71</f>
        <v>0</v>
      </c>
      <c r="D69" s="6">
        <f>+CEm!C71</f>
        <v>0</v>
      </c>
      <c r="E69" s="6">
        <f>+CEm!D71</f>
        <v>0</v>
      </c>
      <c r="F69" s="6">
        <f>+CEm!E71</f>
        <v>0</v>
      </c>
      <c r="G69" s="6">
        <f>+CEm!F71</f>
        <v>0</v>
      </c>
      <c r="H69" s="6">
        <f>+CEm!G71</f>
        <v>0</v>
      </c>
      <c r="I69" s="6">
        <f>+CEm!H71</f>
        <v>0</v>
      </c>
      <c r="J69" s="6">
        <f>+CEm!I71</f>
        <v>0</v>
      </c>
      <c r="K69" s="6">
        <f>+CEm!J71</f>
        <v>0</v>
      </c>
      <c r="L69" s="6">
        <f>+CEm!K71</f>
        <v>0</v>
      </c>
      <c r="M69" s="6">
        <f>+CEm!L71</f>
        <v>0</v>
      </c>
      <c r="N69" s="6">
        <f>+CEm!M71</f>
        <v>0</v>
      </c>
      <c r="O69" s="6">
        <f>+CEm!N71</f>
        <v>0</v>
      </c>
      <c r="P69" s="6">
        <f>+CEm!O71</f>
        <v>0</v>
      </c>
      <c r="Q69" s="6">
        <f>+CEm!P71</f>
        <v>0</v>
      </c>
      <c r="R69" s="6">
        <f>+CEm!Q71</f>
        <v>0</v>
      </c>
      <c r="S69" s="6">
        <f>+CEm!R71</f>
        <v>0</v>
      </c>
      <c r="T69" s="6">
        <f>+CEm!S71</f>
        <v>0</v>
      </c>
      <c r="U69" s="6">
        <f>+CEm!T71</f>
        <v>0</v>
      </c>
      <c r="V69" s="6">
        <f>+CEm!U71</f>
        <v>0</v>
      </c>
      <c r="W69" s="6">
        <f>+CEm!V71</f>
        <v>0</v>
      </c>
      <c r="X69" s="6">
        <f>+CEm!W71</f>
        <v>0</v>
      </c>
      <c r="Y69" s="6">
        <f>+CEm!X71</f>
        <v>0</v>
      </c>
      <c r="Z69" s="6">
        <f>+CEm!Y71</f>
        <v>0</v>
      </c>
      <c r="AA69" s="6">
        <f>+CEm!Z71</f>
        <v>0</v>
      </c>
      <c r="AB69" s="6">
        <f>+CEm!AA71</f>
        <v>0</v>
      </c>
      <c r="AC69" s="6">
        <f>+CEm!AB71</f>
        <v>0</v>
      </c>
      <c r="AD69" s="6">
        <f>+CEm!AC71</f>
        <v>0</v>
      </c>
      <c r="AE69" s="6">
        <f>+CEm!AD71</f>
        <v>0</v>
      </c>
      <c r="AF69" s="6">
        <f>+CEm!AE71</f>
        <v>0</v>
      </c>
      <c r="AG69" s="6">
        <f>+CEm!AF71</f>
        <v>0</v>
      </c>
      <c r="AH69" s="6">
        <f>+CEm!AG71</f>
        <v>0</v>
      </c>
      <c r="AI69" s="6">
        <f>+CEm!AH71</f>
        <v>0</v>
      </c>
      <c r="AJ69" s="6">
        <f>+CEm!AI71</f>
        <v>0</v>
      </c>
      <c r="AK69" s="6">
        <f>+CEm!AJ71</f>
        <v>0</v>
      </c>
      <c r="AL69" s="6">
        <f>+CEm!AK71</f>
        <v>0</v>
      </c>
      <c r="AM69" s="6">
        <f>+CEm!AL71</f>
        <v>0</v>
      </c>
      <c r="AN69" s="6">
        <f>+CEm!AM71</f>
        <v>0</v>
      </c>
      <c r="AO69" s="6">
        <f>+CEm!AN71</f>
        <v>0</v>
      </c>
      <c r="AP69" s="6">
        <f>+CEm!AO71</f>
        <v>0</v>
      </c>
      <c r="AQ69" s="6">
        <f>+CEm!AP71</f>
        <v>0</v>
      </c>
      <c r="AR69" s="6">
        <f>+CEm!AQ71</f>
        <v>0</v>
      </c>
      <c r="AS69" s="6">
        <f>+CEm!AR71</f>
        <v>0</v>
      </c>
      <c r="AT69" s="6">
        <f>+CEm!AS71</f>
        <v>0</v>
      </c>
      <c r="AU69" s="6">
        <f>+CEm!AT71</f>
        <v>0</v>
      </c>
      <c r="AV69" s="6">
        <f>+CEm!AU71</f>
        <v>0</v>
      </c>
      <c r="AW69" s="6">
        <f>+CEm!AV71</f>
        <v>0</v>
      </c>
      <c r="AX69" s="6">
        <f>+CEm!AW71</f>
        <v>0</v>
      </c>
      <c r="AY69" s="6">
        <f>+CEm!AX71</f>
        <v>0</v>
      </c>
      <c r="AZ69" s="6">
        <f>+CEm!AY71</f>
        <v>0</v>
      </c>
      <c r="BA69" s="6">
        <f>+CEm!AZ71</f>
        <v>0</v>
      </c>
      <c r="BB69" s="6">
        <f>+CEm!BA71</f>
        <v>0</v>
      </c>
      <c r="BC69" s="6">
        <f>+CEm!BB71</f>
        <v>0</v>
      </c>
      <c r="BD69" s="6">
        <f>+CEm!BC71</f>
        <v>0</v>
      </c>
      <c r="BE69" s="6">
        <f>+CEm!BD71</f>
        <v>0</v>
      </c>
      <c r="BF69" s="6">
        <f>+CEm!BE71</f>
        <v>0</v>
      </c>
      <c r="BG69" s="6">
        <f>+CEm!BF71</f>
        <v>0</v>
      </c>
      <c r="BH69" s="6">
        <f>+CEm!BG71</f>
        <v>0</v>
      </c>
      <c r="BI69" s="6">
        <f>+CEm!BH71</f>
        <v>0</v>
      </c>
      <c r="BJ69" s="6">
        <f>+CEm!BI71</f>
        <v>0</v>
      </c>
    </row>
    <row r="71" spans="1:62" s="43" customFormat="1" x14ac:dyDescent="0.2">
      <c r="A71" s="44" t="s">
        <v>48</v>
      </c>
      <c r="B71" s="44">
        <f>+B61+B55+B45+B42+B40</f>
        <v>0</v>
      </c>
      <c r="C71" s="44">
        <f>+C61+C55+C45+C42+C40</f>
        <v>0</v>
      </c>
      <c r="D71" s="44">
        <f t="shared" ref="D71:BJ71" si="24">+D61+D55+D45+D42+D40</f>
        <v>0</v>
      </c>
      <c r="E71" s="44">
        <f t="shared" si="24"/>
        <v>0</v>
      </c>
      <c r="F71" s="44">
        <f t="shared" si="24"/>
        <v>0</v>
      </c>
      <c r="G71" s="44">
        <f t="shared" si="24"/>
        <v>0</v>
      </c>
      <c r="H71" s="44">
        <f t="shared" si="24"/>
        <v>0</v>
      </c>
      <c r="I71" s="44">
        <f t="shared" si="24"/>
        <v>0</v>
      </c>
      <c r="J71" s="44">
        <f t="shared" si="24"/>
        <v>0</v>
      </c>
      <c r="K71" s="44">
        <f t="shared" si="24"/>
        <v>0</v>
      </c>
      <c r="L71" s="44">
        <f t="shared" si="24"/>
        <v>0</v>
      </c>
      <c r="M71" s="44">
        <f t="shared" si="24"/>
        <v>0</v>
      </c>
      <c r="N71" s="44">
        <f t="shared" si="24"/>
        <v>0</v>
      </c>
      <c r="O71" s="44">
        <f t="shared" si="24"/>
        <v>0</v>
      </c>
      <c r="P71" s="44">
        <f t="shared" si="24"/>
        <v>0</v>
      </c>
      <c r="Q71" s="44">
        <f t="shared" si="24"/>
        <v>0</v>
      </c>
      <c r="R71" s="44">
        <f t="shared" si="24"/>
        <v>0</v>
      </c>
      <c r="S71" s="44">
        <f t="shared" si="24"/>
        <v>0</v>
      </c>
      <c r="T71" s="44">
        <f t="shared" si="24"/>
        <v>0</v>
      </c>
      <c r="U71" s="44">
        <f t="shared" si="24"/>
        <v>0</v>
      </c>
      <c r="V71" s="44">
        <f t="shared" si="24"/>
        <v>0</v>
      </c>
      <c r="W71" s="44">
        <f t="shared" si="24"/>
        <v>0</v>
      </c>
      <c r="X71" s="44">
        <f t="shared" si="24"/>
        <v>0</v>
      </c>
      <c r="Y71" s="44">
        <f t="shared" si="24"/>
        <v>0</v>
      </c>
      <c r="Z71" s="44">
        <f t="shared" si="24"/>
        <v>0</v>
      </c>
      <c r="AA71" s="44">
        <f t="shared" si="24"/>
        <v>0</v>
      </c>
      <c r="AB71" s="44">
        <f t="shared" si="24"/>
        <v>0</v>
      </c>
      <c r="AC71" s="44">
        <f t="shared" si="24"/>
        <v>0</v>
      </c>
      <c r="AD71" s="44">
        <f t="shared" si="24"/>
        <v>0</v>
      </c>
      <c r="AE71" s="44">
        <f t="shared" si="24"/>
        <v>0</v>
      </c>
      <c r="AF71" s="44">
        <f t="shared" si="24"/>
        <v>0</v>
      </c>
      <c r="AG71" s="44">
        <f t="shared" si="24"/>
        <v>0</v>
      </c>
      <c r="AH71" s="44">
        <f t="shared" si="24"/>
        <v>0</v>
      </c>
      <c r="AI71" s="44">
        <f t="shared" si="24"/>
        <v>0</v>
      </c>
      <c r="AJ71" s="44">
        <f t="shared" si="24"/>
        <v>0</v>
      </c>
      <c r="AK71" s="44">
        <f t="shared" si="24"/>
        <v>0</v>
      </c>
      <c r="AL71" s="44">
        <f t="shared" si="24"/>
        <v>0</v>
      </c>
      <c r="AM71" s="44">
        <f t="shared" si="24"/>
        <v>0</v>
      </c>
      <c r="AN71" s="44">
        <f t="shared" si="24"/>
        <v>0</v>
      </c>
      <c r="AO71" s="44">
        <f t="shared" si="24"/>
        <v>0</v>
      </c>
      <c r="AP71" s="44">
        <f t="shared" si="24"/>
        <v>0</v>
      </c>
      <c r="AQ71" s="44">
        <f t="shared" si="24"/>
        <v>0</v>
      </c>
      <c r="AR71" s="44">
        <f t="shared" si="24"/>
        <v>0</v>
      </c>
      <c r="AS71" s="44">
        <f t="shared" si="24"/>
        <v>0</v>
      </c>
      <c r="AT71" s="44">
        <f t="shared" si="24"/>
        <v>0</v>
      </c>
      <c r="AU71" s="44">
        <f t="shared" si="24"/>
        <v>0</v>
      </c>
      <c r="AV71" s="44">
        <f t="shared" si="24"/>
        <v>0</v>
      </c>
      <c r="AW71" s="44">
        <f t="shared" si="24"/>
        <v>0</v>
      </c>
      <c r="AX71" s="44">
        <f t="shared" si="24"/>
        <v>0</v>
      </c>
      <c r="AY71" s="44">
        <f t="shared" si="24"/>
        <v>0</v>
      </c>
      <c r="AZ71" s="44">
        <f t="shared" si="24"/>
        <v>0</v>
      </c>
      <c r="BA71" s="44">
        <f t="shared" si="24"/>
        <v>0</v>
      </c>
      <c r="BB71" s="44">
        <f t="shared" si="24"/>
        <v>0</v>
      </c>
      <c r="BC71" s="44">
        <f t="shared" si="24"/>
        <v>0</v>
      </c>
      <c r="BD71" s="44">
        <f t="shared" si="24"/>
        <v>0</v>
      </c>
      <c r="BE71" s="44">
        <f t="shared" si="24"/>
        <v>0</v>
      </c>
      <c r="BF71" s="44">
        <f t="shared" si="24"/>
        <v>0</v>
      </c>
      <c r="BG71" s="44">
        <f t="shared" si="24"/>
        <v>0</v>
      </c>
      <c r="BH71" s="44">
        <f t="shared" si="24"/>
        <v>0</v>
      </c>
      <c r="BI71" s="44">
        <f t="shared" si="24"/>
        <v>0</v>
      </c>
      <c r="BJ71" s="44">
        <f t="shared" si="24"/>
        <v>0</v>
      </c>
    </row>
    <row r="75" spans="1:62" x14ac:dyDescent="0.2">
      <c r="A75" s="2" t="s">
        <v>49</v>
      </c>
      <c r="B75" s="3">
        <f>+B38-B71</f>
        <v>0</v>
      </c>
      <c r="C75" s="3">
        <f t="shared" ref="C75:BJ75" si="25">+C38-C71</f>
        <v>0</v>
      </c>
      <c r="D75" s="3">
        <f t="shared" si="25"/>
        <v>0</v>
      </c>
      <c r="E75" s="3">
        <f t="shared" si="25"/>
        <v>0</v>
      </c>
      <c r="F75" s="3">
        <f t="shared" si="25"/>
        <v>0</v>
      </c>
      <c r="G75" s="3">
        <f t="shared" si="25"/>
        <v>0</v>
      </c>
      <c r="H75" s="3">
        <f t="shared" si="25"/>
        <v>0</v>
      </c>
      <c r="I75" s="3">
        <f t="shared" si="25"/>
        <v>0</v>
      </c>
      <c r="J75" s="3">
        <f t="shared" si="25"/>
        <v>0</v>
      </c>
      <c r="K75" s="3">
        <f t="shared" si="25"/>
        <v>0</v>
      </c>
      <c r="L75" s="3">
        <f t="shared" si="25"/>
        <v>0</v>
      </c>
      <c r="M75" s="3">
        <f t="shared" si="25"/>
        <v>0</v>
      </c>
      <c r="N75" s="3">
        <f t="shared" si="25"/>
        <v>0</v>
      </c>
      <c r="O75" s="3">
        <f t="shared" si="25"/>
        <v>0</v>
      </c>
      <c r="P75" s="3">
        <f t="shared" si="25"/>
        <v>0</v>
      </c>
      <c r="Q75" s="3">
        <f t="shared" si="25"/>
        <v>0</v>
      </c>
      <c r="R75" s="3">
        <f t="shared" si="25"/>
        <v>0</v>
      </c>
      <c r="S75" s="3">
        <f t="shared" si="25"/>
        <v>0</v>
      </c>
      <c r="T75" s="3">
        <f t="shared" si="25"/>
        <v>0</v>
      </c>
      <c r="U75" s="3">
        <f t="shared" si="25"/>
        <v>0</v>
      </c>
      <c r="V75" s="3">
        <f t="shared" si="25"/>
        <v>0</v>
      </c>
      <c r="W75" s="3">
        <f t="shared" si="25"/>
        <v>0</v>
      </c>
      <c r="X75" s="3">
        <f t="shared" si="25"/>
        <v>0</v>
      </c>
      <c r="Y75" s="3">
        <f t="shared" si="25"/>
        <v>0</v>
      </c>
      <c r="Z75" s="3">
        <f t="shared" si="25"/>
        <v>0</v>
      </c>
      <c r="AA75" s="3">
        <f t="shared" si="25"/>
        <v>0</v>
      </c>
      <c r="AB75" s="3">
        <f t="shared" si="25"/>
        <v>0</v>
      </c>
      <c r="AC75" s="3">
        <f t="shared" si="25"/>
        <v>0</v>
      </c>
      <c r="AD75" s="3">
        <f t="shared" si="25"/>
        <v>0</v>
      </c>
      <c r="AE75" s="3">
        <f t="shared" si="25"/>
        <v>0</v>
      </c>
      <c r="AF75" s="3">
        <f t="shared" si="25"/>
        <v>0</v>
      </c>
      <c r="AG75" s="3">
        <f t="shared" si="25"/>
        <v>0</v>
      </c>
      <c r="AH75" s="3">
        <f t="shared" si="25"/>
        <v>0</v>
      </c>
      <c r="AI75" s="3">
        <f t="shared" si="25"/>
        <v>0</v>
      </c>
      <c r="AJ75" s="3">
        <f t="shared" si="25"/>
        <v>0</v>
      </c>
      <c r="AK75" s="3">
        <f t="shared" si="25"/>
        <v>0</v>
      </c>
      <c r="AL75" s="3">
        <f t="shared" si="25"/>
        <v>0</v>
      </c>
      <c r="AM75" s="3">
        <f t="shared" si="25"/>
        <v>0</v>
      </c>
      <c r="AN75" s="3">
        <f t="shared" si="25"/>
        <v>0</v>
      </c>
      <c r="AO75" s="3">
        <f t="shared" si="25"/>
        <v>0</v>
      </c>
      <c r="AP75" s="3">
        <f t="shared" si="25"/>
        <v>0</v>
      </c>
      <c r="AQ75" s="3">
        <f t="shared" si="25"/>
        <v>0</v>
      </c>
      <c r="AR75" s="3">
        <f t="shared" si="25"/>
        <v>0</v>
      </c>
      <c r="AS75" s="3">
        <f t="shared" si="25"/>
        <v>0</v>
      </c>
      <c r="AT75" s="3">
        <f t="shared" si="25"/>
        <v>0</v>
      </c>
      <c r="AU75" s="3">
        <f t="shared" si="25"/>
        <v>0</v>
      </c>
      <c r="AV75" s="3">
        <f t="shared" si="25"/>
        <v>0</v>
      </c>
      <c r="AW75" s="3">
        <f t="shared" si="25"/>
        <v>0</v>
      </c>
      <c r="AX75" s="3">
        <f t="shared" si="25"/>
        <v>0</v>
      </c>
      <c r="AY75" s="3">
        <f t="shared" si="25"/>
        <v>0</v>
      </c>
      <c r="AZ75" s="3">
        <f t="shared" si="25"/>
        <v>0</v>
      </c>
      <c r="BA75" s="3">
        <f t="shared" si="25"/>
        <v>0</v>
      </c>
      <c r="BB75" s="3">
        <f t="shared" si="25"/>
        <v>0</v>
      </c>
      <c r="BC75" s="3">
        <f t="shared" si="25"/>
        <v>0</v>
      </c>
      <c r="BD75" s="3">
        <f t="shared" si="25"/>
        <v>0</v>
      </c>
      <c r="BE75" s="3">
        <f t="shared" si="25"/>
        <v>0</v>
      </c>
      <c r="BF75" s="3">
        <f t="shared" si="25"/>
        <v>0</v>
      </c>
      <c r="BG75" s="3">
        <f t="shared" si="25"/>
        <v>0</v>
      </c>
      <c r="BH75" s="3">
        <f t="shared" si="25"/>
        <v>0</v>
      </c>
      <c r="BI75" s="3">
        <f t="shared" si="25"/>
        <v>0</v>
      </c>
      <c r="BJ75" s="3">
        <f t="shared" si="25"/>
        <v>0</v>
      </c>
    </row>
    <row r="78" spans="1:62" x14ac:dyDescent="0.2">
      <c r="A78" s="5"/>
      <c r="B78" s="5"/>
    </row>
  </sheetData>
  <hyperlinks>
    <hyperlink ref="A1" location="Input!A1" display="I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BN25"/>
  <sheetViews>
    <sheetView showGridLines="0" workbookViewId="0">
      <selection activeCell="A24" sqref="A24:XFD25"/>
    </sheetView>
  </sheetViews>
  <sheetFormatPr defaultRowHeight="15" x14ac:dyDescent="0.25"/>
  <cols>
    <col min="1" max="1" width="20.7109375" bestFit="1" customWidth="1"/>
    <col min="2" max="2" width="11.140625" bestFit="1" customWidth="1"/>
    <col min="13" max="13" width="14" bestFit="1" customWidth="1"/>
    <col min="14" max="18" width="10.5703125" bestFit="1" customWidth="1"/>
    <col min="19" max="19" width="13.28515625" bestFit="1" customWidth="1"/>
    <col min="20" max="20" width="10.5703125" bestFit="1" customWidth="1"/>
    <col min="24" max="25" width="13.28515625" bestFit="1" customWidth="1"/>
    <col min="31" max="31" width="11.5703125" bestFit="1" customWidth="1"/>
    <col min="36" max="37" width="11.5703125" bestFit="1" customWidth="1"/>
    <col min="48" max="48" width="10" bestFit="1" customWidth="1"/>
    <col min="49" max="49" width="13.28515625" bestFit="1" customWidth="1"/>
    <col min="50" max="59" width="10.5703125" bestFit="1" customWidth="1"/>
    <col min="60" max="61" width="13.28515625" bestFit="1" customWidth="1"/>
  </cols>
  <sheetData>
    <row r="1" spans="1:61" x14ac:dyDescent="0.25">
      <c r="F1" s="29" t="s">
        <v>135</v>
      </c>
      <c r="G1" t="s">
        <v>136</v>
      </c>
      <c r="H1" s="30" t="s">
        <v>137</v>
      </c>
      <c r="I1" s="31" t="s">
        <v>138</v>
      </c>
      <c r="J1" s="32" t="s">
        <v>139</v>
      </c>
    </row>
    <row r="4" spans="1:61" x14ac:dyDescent="0.25">
      <c r="A4" t="s">
        <v>360</v>
      </c>
      <c r="B4" s="39">
        <f>+Input!K8</f>
        <v>0.27</v>
      </c>
    </row>
    <row r="7" spans="1:61" x14ac:dyDescent="0.25">
      <c r="B7" s="56" t="str">
        <f>+SPm!C2</f>
        <v>gen 2014</v>
      </c>
      <c r="C7" s="56">
        <f>+SPm!D2</f>
        <v>41698</v>
      </c>
      <c r="D7" s="56">
        <f>+SPm!E2</f>
        <v>41729</v>
      </c>
      <c r="E7" s="56">
        <f>+SPm!F2</f>
        <v>41759</v>
      </c>
      <c r="F7" s="56">
        <f>+SPm!G2</f>
        <v>41790</v>
      </c>
      <c r="G7" s="56">
        <f>+SPm!H2</f>
        <v>41820</v>
      </c>
      <c r="H7" s="56">
        <f>+SPm!I2</f>
        <v>41851</v>
      </c>
      <c r="I7" s="56">
        <f>+SPm!J2</f>
        <v>41882</v>
      </c>
      <c r="J7" s="56">
        <f>+SPm!K2</f>
        <v>41912</v>
      </c>
      <c r="K7" s="56">
        <f>+SPm!L2</f>
        <v>41943</v>
      </c>
      <c r="L7" s="56">
        <f>+SPm!M2</f>
        <v>41973</v>
      </c>
      <c r="M7" s="56">
        <f>+SPm!N2</f>
        <v>42004</v>
      </c>
      <c r="N7" s="56">
        <f>+SPm!O2</f>
        <v>42035</v>
      </c>
      <c r="O7" s="56">
        <f>+SPm!P2</f>
        <v>42063</v>
      </c>
      <c r="P7" s="56">
        <f>+SPm!Q2</f>
        <v>42094</v>
      </c>
      <c r="Q7" s="56">
        <f>+SPm!R2</f>
        <v>42124</v>
      </c>
      <c r="R7" s="56">
        <f>+SPm!S2</f>
        <v>42155</v>
      </c>
      <c r="S7" s="56">
        <f>+SPm!T2</f>
        <v>42185</v>
      </c>
      <c r="T7" s="56">
        <f>+SPm!U2</f>
        <v>42216</v>
      </c>
      <c r="U7" s="56">
        <f>+SPm!V2</f>
        <v>42247</v>
      </c>
      <c r="V7" s="56">
        <f>+SPm!W2</f>
        <v>42277</v>
      </c>
      <c r="W7" s="56">
        <f>+SPm!X2</f>
        <v>42308</v>
      </c>
      <c r="X7" s="56">
        <f>+SPm!Y2</f>
        <v>42338</v>
      </c>
      <c r="Y7" s="56">
        <f>+SPm!Z2</f>
        <v>42369</v>
      </c>
      <c r="Z7" s="56">
        <f>+SPm!AA2</f>
        <v>42400</v>
      </c>
      <c r="AA7" s="56">
        <f>+SPm!AB2</f>
        <v>42429</v>
      </c>
      <c r="AB7" s="56">
        <f>+SPm!AC2</f>
        <v>42460</v>
      </c>
      <c r="AC7" s="56">
        <f>+SPm!AD2</f>
        <v>42490</v>
      </c>
      <c r="AD7" s="56">
        <f>+SPm!AE2</f>
        <v>42521</v>
      </c>
      <c r="AE7" s="56">
        <f>+SPm!AF2</f>
        <v>42551</v>
      </c>
      <c r="AF7" s="56">
        <f>+SPm!AG2</f>
        <v>42582</v>
      </c>
      <c r="AG7" s="56">
        <f>+SPm!AH2</f>
        <v>42613</v>
      </c>
      <c r="AH7" s="56">
        <f>+SPm!AI2</f>
        <v>42643</v>
      </c>
      <c r="AI7" s="56">
        <f>+SPm!AJ2</f>
        <v>42674</v>
      </c>
      <c r="AJ7" s="56">
        <f>+SPm!AK2</f>
        <v>42704</v>
      </c>
      <c r="AK7" s="56">
        <f>+SPm!AL2</f>
        <v>42735</v>
      </c>
      <c r="AL7" s="56">
        <f>+SPm!AM2</f>
        <v>42766</v>
      </c>
      <c r="AM7" s="56">
        <f>+SPm!AN2</f>
        <v>42794</v>
      </c>
      <c r="AN7" s="56">
        <f>+SPm!AO2</f>
        <v>42825</v>
      </c>
      <c r="AO7" s="56">
        <f>+SPm!AP2</f>
        <v>42855</v>
      </c>
      <c r="AP7" s="56">
        <f>+SPm!AQ2</f>
        <v>42886</v>
      </c>
      <c r="AQ7" s="56">
        <f>+SPm!AR2</f>
        <v>42916</v>
      </c>
      <c r="AR7" s="56">
        <f>+SPm!AS2</f>
        <v>42947</v>
      </c>
      <c r="AS7" s="56">
        <f>+SPm!AT2</f>
        <v>42978</v>
      </c>
      <c r="AT7" s="56">
        <f>+SPm!AU2</f>
        <v>43008</v>
      </c>
      <c r="AU7" s="56">
        <f>+SPm!AV2</f>
        <v>43039</v>
      </c>
      <c r="AV7" s="56">
        <f>+SPm!AW2</f>
        <v>43069</v>
      </c>
      <c r="AW7" s="56">
        <f>+SPm!AX2</f>
        <v>43100</v>
      </c>
      <c r="AX7" s="56">
        <f>+SPm!AY2</f>
        <v>43131</v>
      </c>
      <c r="AY7" s="56">
        <f>+SPm!AZ2</f>
        <v>43159</v>
      </c>
      <c r="AZ7" s="56">
        <f>+SPm!BA2</f>
        <v>43190</v>
      </c>
      <c r="BA7" s="56">
        <f>+SPm!BB2</f>
        <v>43220</v>
      </c>
      <c r="BB7" s="56">
        <f>+SPm!BC2</f>
        <v>43251</v>
      </c>
      <c r="BC7" s="56">
        <f>+SPm!BD2</f>
        <v>43281</v>
      </c>
      <c r="BD7" s="56">
        <f>+SPm!BE2</f>
        <v>43312</v>
      </c>
      <c r="BE7" s="56">
        <f>+SPm!BF2</f>
        <v>43343</v>
      </c>
      <c r="BF7" s="56">
        <f>+SPm!BG2</f>
        <v>43373</v>
      </c>
      <c r="BG7" s="56">
        <f>+SPm!BH2</f>
        <v>43404</v>
      </c>
      <c r="BH7" s="56">
        <f>+SPm!BI2</f>
        <v>43434</v>
      </c>
      <c r="BI7" s="56">
        <f>+SPm!BJ2</f>
        <v>43465</v>
      </c>
    </row>
    <row r="8" spans="1:61" x14ac:dyDescent="0.25">
      <c r="A8" s="21" t="s">
        <v>361</v>
      </c>
      <c r="B8" s="9">
        <f>+CEm!B67</f>
        <v>0</v>
      </c>
      <c r="C8" s="9">
        <f>+CEm!C67</f>
        <v>0</v>
      </c>
      <c r="D8" s="9">
        <f>+CEm!D67</f>
        <v>0</v>
      </c>
      <c r="E8" s="9">
        <f>+CEm!E67</f>
        <v>0</v>
      </c>
      <c r="F8" s="9">
        <f>+CEm!F67</f>
        <v>0</v>
      </c>
      <c r="G8" s="9">
        <f>+CEm!G67</f>
        <v>0</v>
      </c>
      <c r="H8" s="9">
        <f>+CEm!H67</f>
        <v>0</v>
      </c>
      <c r="I8" s="9">
        <f>+CEm!I67</f>
        <v>0</v>
      </c>
      <c r="J8" s="9">
        <f>+CEm!J67</f>
        <v>0</v>
      </c>
      <c r="K8" s="9">
        <f>+CEm!K67</f>
        <v>0</v>
      </c>
      <c r="L8" s="9">
        <f>+CEm!L67</f>
        <v>0</v>
      </c>
      <c r="M8" s="9">
        <f>+CEm!M67</f>
        <v>0</v>
      </c>
      <c r="N8" s="9">
        <f>+CEm!N67</f>
        <v>0</v>
      </c>
      <c r="O8" s="9">
        <f>+CEm!O67</f>
        <v>0</v>
      </c>
      <c r="P8" s="9">
        <f>+CEm!P67</f>
        <v>0</v>
      </c>
      <c r="Q8" s="9">
        <f>+CEm!Q67</f>
        <v>0</v>
      </c>
      <c r="R8" s="9">
        <f>+CEm!R67</f>
        <v>0</v>
      </c>
      <c r="S8" s="9">
        <f>+CEm!S67</f>
        <v>0</v>
      </c>
      <c r="T8" s="9">
        <f>+CEm!T67</f>
        <v>0</v>
      </c>
      <c r="U8" s="9">
        <f>+CEm!U67</f>
        <v>0</v>
      </c>
      <c r="V8" s="9">
        <f>+CEm!V67</f>
        <v>0</v>
      </c>
      <c r="W8" s="9">
        <f>+CEm!W67</f>
        <v>0</v>
      </c>
      <c r="X8" s="9">
        <f>+CEm!X67</f>
        <v>0</v>
      </c>
      <c r="Y8" s="9">
        <f>+CEm!Y67</f>
        <v>0</v>
      </c>
      <c r="Z8" s="9">
        <f>+CEm!Z67</f>
        <v>0</v>
      </c>
      <c r="AA8" s="9">
        <f>+CEm!AA67</f>
        <v>0</v>
      </c>
      <c r="AB8" s="9">
        <f>+CEm!AB67</f>
        <v>0</v>
      </c>
      <c r="AC8" s="9">
        <f>+CEm!AC67</f>
        <v>0</v>
      </c>
      <c r="AD8" s="9">
        <f>+CEm!AD67</f>
        <v>0</v>
      </c>
      <c r="AE8" s="9">
        <f>+CEm!AE67</f>
        <v>0</v>
      </c>
      <c r="AF8" s="9">
        <f>+CEm!AF67</f>
        <v>0</v>
      </c>
      <c r="AG8" s="9">
        <f>+CEm!AG67</f>
        <v>0</v>
      </c>
      <c r="AH8" s="9">
        <f>+CEm!AH67</f>
        <v>0</v>
      </c>
      <c r="AI8" s="9">
        <f>+CEm!AI67</f>
        <v>0</v>
      </c>
      <c r="AJ8" s="9">
        <f>+CEm!AJ67</f>
        <v>0</v>
      </c>
      <c r="AK8" s="9">
        <f>+CEm!AK67</f>
        <v>0</v>
      </c>
      <c r="AL8" s="9">
        <f>+CEm!AL67</f>
        <v>0</v>
      </c>
      <c r="AM8" s="9">
        <f>+CEm!AM67</f>
        <v>0</v>
      </c>
      <c r="AN8" s="9">
        <f>+CEm!AN67</f>
        <v>0</v>
      </c>
      <c r="AO8" s="9">
        <f>+CEm!AO67</f>
        <v>0</v>
      </c>
      <c r="AP8" s="9">
        <f>+CEm!AP67</f>
        <v>0</v>
      </c>
      <c r="AQ8" s="9">
        <f>+CEm!AQ67</f>
        <v>0</v>
      </c>
      <c r="AR8" s="9">
        <f>+CEm!AR67</f>
        <v>0</v>
      </c>
      <c r="AS8" s="9">
        <f>+CEm!AS67</f>
        <v>0</v>
      </c>
      <c r="AT8" s="9">
        <f>+CEm!AT67</f>
        <v>0</v>
      </c>
      <c r="AU8" s="9">
        <f>+CEm!AU67</f>
        <v>0</v>
      </c>
      <c r="AV8" s="9">
        <f>+CEm!AV67</f>
        <v>0</v>
      </c>
      <c r="AW8" s="9">
        <f>+CEm!AW67</f>
        <v>0</v>
      </c>
      <c r="AX8" s="9">
        <f>+CEm!AX67</f>
        <v>0</v>
      </c>
      <c r="AY8" s="9">
        <f>+CEm!AY67</f>
        <v>0</v>
      </c>
      <c r="AZ8" s="9">
        <f>+CEm!AZ67</f>
        <v>0</v>
      </c>
      <c r="BA8" s="9">
        <f>+CEm!BA67</f>
        <v>0</v>
      </c>
      <c r="BB8" s="9">
        <f>+CEm!BB67</f>
        <v>0</v>
      </c>
      <c r="BC8" s="9">
        <f>+CEm!BC67</f>
        <v>0</v>
      </c>
      <c r="BD8" s="9">
        <f>+CEm!BD67</f>
        <v>0</v>
      </c>
      <c r="BE8" s="9">
        <f>+CEm!BE67</f>
        <v>0</v>
      </c>
      <c r="BF8" s="9">
        <f>+CEm!BF67</f>
        <v>0</v>
      </c>
      <c r="BG8" s="9">
        <f>+CEm!BG67</f>
        <v>0</v>
      </c>
      <c r="BH8" s="9">
        <f>+CEm!BH67</f>
        <v>0</v>
      </c>
      <c r="BI8" s="9">
        <f>+CEm!BI67</f>
        <v>0</v>
      </c>
    </row>
    <row r="10" spans="1:61" x14ac:dyDescent="0.25">
      <c r="A10" s="21" t="s">
        <v>362</v>
      </c>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row>
    <row r="12" spans="1:61" x14ac:dyDescent="0.25">
      <c r="A12" s="21" t="s">
        <v>363</v>
      </c>
      <c r="B12" s="9">
        <f>+B8+B10</f>
        <v>0</v>
      </c>
      <c r="C12" s="9">
        <f t="shared" ref="C12:BI12" si="0">+C8+C10</f>
        <v>0</v>
      </c>
      <c r="D12" s="9">
        <f t="shared" si="0"/>
        <v>0</v>
      </c>
      <c r="E12" s="9">
        <f t="shared" si="0"/>
        <v>0</v>
      </c>
      <c r="F12" s="9">
        <f t="shared" si="0"/>
        <v>0</v>
      </c>
      <c r="G12" s="9">
        <f t="shared" si="0"/>
        <v>0</v>
      </c>
      <c r="H12" s="9">
        <f t="shared" si="0"/>
        <v>0</v>
      </c>
      <c r="I12" s="9">
        <f t="shared" si="0"/>
        <v>0</v>
      </c>
      <c r="J12" s="9">
        <f t="shared" si="0"/>
        <v>0</v>
      </c>
      <c r="K12" s="9">
        <f t="shared" si="0"/>
        <v>0</v>
      </c>
      <c r="L12" s="9">
        <f t="shared" si="0"/>
        <v>0</v>
      </c>
      <c r="M12" s="9">
        <f t="shared" si="0"/>
        <v>0</v>
      </c>
      <c r="N12" s="9">
        <f t="shared" si="0"/>
        <v>0</v>
      </c>
      <c r="O12" s="9">
        <f t="shared" si="0"/>
        <v>0</v>
      </c>
      <c r="P12" s="9">
        <f t="shared" si="0"/>
        <v>0</v>
      </c>
      <c r="Q12" s="9">
        <f t="shared" si="0"/>
        <v>0</v>
      </c>
      <c r="R12" s="9">
        <f t="shared" si="0"/>
        <v>0</v>
      </c>
      <c r="S12" s="9">
        <f t="shared" si="0"/>
        <v>0</v>
      </c>
      <c r="T12" s="9">
        <f t="shared" si="0"/>
        <v>0</v>
      </c>
      <c r="U12" s="9">
        <f t="shared" si="0"/>
        <v>0</v>
      </c>
      <c r="V12" s="9">
        <f t="shared" si="0"/>
        <v>0</v>
      </c>
      <c r="W12" s="9">
        <f t="shared" si="0"/>
        <v>0</v>
      </c>
      <c r="X12" s="9">
        <f t="shared" si="0"/>
        <v>0</v>
      </c>
      <c r="Y12" s="9">
        <f t="shared" si="0"/>
        <v>0</v>
      </c>
      <c r="Z12" s="9">
        <f t="shared" si="0"/>
        <v>0</v>
      </c>
      <c r="AA12" s="9">
        <f t="shared" si="0"/>
        <v>0</v>
      </c>
      <c r="AB12" s="9">
        <f t="shared" si="0"/>
        <v>0</v>
      </c>
      <c r="AC12" s="9">
        <f t="shared" si="0"/>
        <v>0</v>
      </c>
      <c r="AD12" s="9">
        <f t="shared" si="0"/>
        <v>0</v>
      </c>
      <c r="AE12" s="9">
        <f t="shared" si="0"/>
        <v>0</v>
      </c>
      <c r="AF12" s="9">
        <f t="shared" si="0"/>
        <v>0</v>
      </c>
      <c r="AG12" s="9">
        <f t="shared" si="0"/>
        <v>0</v>
      </c>
      <c r="AH12" s="9">
        <f t="shared" si="0"/>
        <v>0</v>
      </c>
      <c r="AI12" s="9">
        <f t="shared" si="0"/>
        <v>0</v>
      </c>
      <c r="AJ12" s="9">
        <f t="shared" si="0"/>
        <v>0</v>
      </c>
      <c r="AK12" s="9">
        <f t="shared" si="0"/>
        <v>0</v>
      </c>
      <c r="AL12" s="9">
        <f t="shared" si="0"/>
        <v>0</v>
      </c>
      <c r="AM12" s="9">
        <f t="shared" si="0"/>
        <v>0</v>
      </c>
      <c r="AN12" s="9">
        <f t="shared" si="0"/>
        <v>0</v>
      </c>
      <c r="AO12" s="9">
        <f t="shared" si="0"/>
        <v>0</v>
      </c>
      <c r="AP12" s="9">
        <f t="shared" si="0"/>
        <v>0</v>
      </c>
      <c r="AQ12" s="9">
        <f t="shared" si="0"/>
        <v>0</v>
      </c>
      <c r="AR12" s="9">
        <f t="shared" si="0"/>
        <v>0</v>
      </c>
      <c r="AS12" s="9">
        <f t="shared" si="0"/>
        <v>0</v>
      </c>
      <c r="AT12" s="9">
        <f t="shared" si="0"/>
        <v>0</v>
      </c>
      <c r="AU12" s="9">
        <f t="shared" si="0"/>
        <v>0</v>
      </c>
      <c r="AV12" s="9">
        <f t="shared" si="0"/>
        <v>0</v>
      </c>
      <c r="AW12" s="9">
        <f t="shared" si="0"/>
        <v>0</v>
      </c>
      <c r="AX12" s="9">
        <f t="shared" si="0"/>
        <v>0</v>
      </c>
      <c r="AY12" s="9">
        <f t="shared" si="0"/>
        <v>0</v>
      </c>
      <c r="AZ12" s="9">
        <f t="shared" si="0"/>
        <v>0</v>
      </c>
      <c r="BA12" s="9">
        <f t="shared" si="0"/>
        <v>0</v>
      </c>
      <c r="BB12" s="9">
        <f t="shared" si="0"/>
        <v>0</v>
      </c>
      <c r="BC12" s="9">
        <f t="shared" si="0"/>
        <v>0</v>
      </c>
      <c r="BD12" s="9">
        <f t="shared" si="0"/>
        <v>0</v>
      </c>
      <c r="BE12" s="9">
        <f t="shared" si="0"/>
        <v>0</v>
      </c>
      <c r="BF12" s="9">
        <f t="shared" si="0"/>
        <v>0</v>
      </c>
      <c r="BG12" s="9">
        <f t="shared" si="0"/>
        <v>0</v>
      </c>
      <c r="BH12" s="9">
        <f t="shared" si="0"/>
        <v>0</v>
      </c>
      <c r="BI12" s="9">
        <f t="shared" si="0"/>
        <v>0</v>
      </c>
    </row>
    <row r="13" spans="1:61" x14ac:dyDescent="0.25">
      <c r="A13" s="21"/>
    </row>
    <row r="14" spans="1:61" x14ac:dyDescent="0.25">
      <c r="A14" s="21" t="s">
        <v>364</v>
      </c>
      <c r="M14" s="9">
        <f>+SUM(B12:M12)</f>
        <v>0</v>
      </c>
      <c r="Y14" s="9">
        <f>+SUM(N12:Y12)</f>
        <v>0</v>
      </c>
      <c r="AK14" s="9">
        <f>+SUM(Z12:AK12)</f>
        <v>0</v>
      </c>
      <c r="AW14" s="9">
        <f>+SUM(AL12:AW12)</f>
        <v>0</v>
      </c>
      <c r="BI14" s="9">
        <f>+SUM(AX12:BI12)</f>
        <v>0</v>
      </c>
    </row>
    <row r="15" spans="1:61" x14ac:dyDescent="0.25">
      <c r="M15" s="3">
        <f>+SUM(B12:M12)-SUM(B14:M14)</f>
        <v>0</v>
      </c>
      <c r="N15" s="3"/>
      <c r="O15" s="3"/>
      <c r="P15" s="3"/>
      <c r="Q15" s="3"/>
      <c r="R15" s="3"/>
      <c r="S15" s="3"/>
      <c r="T15" s="3"/>
      <c r="U15" s="3"/>
      <c r="V15" s="3"/>
      <c r="W15" s="3"/>
      <c r="X15" s="3"/>
      <c r="Y15" s="3">
        <f>+SUM($B12:Y12)-SUM($B14:Y14)</f>
        <v>0</v>
      </c>
      <c r="Z15" s="3"/>
      <c r="AA15" s="3"/>
      <c r="AB15" s="3"/>
      <c r="AC15" s="3"/>
      <c r="AD15" s="3"/>
      <c r="AE15" s="3"/>
      <c r="AF15" s="3"/>
      <c r="AG15" s="3"/>
      <c r="AH15" s="3"/>
      <c r="AI15" s="3"/>
      <c r="AJ15" s="3"/>
      <c r="AK15" s="3">
        <f>+SUM($B12:AK12)-SUM($B14:AK14)</f>
        <v>0</v>
      </c>
      <c r="AL15" s="3"/>
      <c r="AM15" s="3"/>
      <c r="AN15" s="3"/>
      <c r="AO15" s="3"/>
      <c r="AP15" s="3"/>
      <c r="AQ15" s="3"/>
      <c r="AR15" s="3"/>
      <c r="AS15" s="3"/>
      <c r="AT15" s="3"/>
      <c r="AU15" s="3"/>
      <c r="AV15" s="3"/>
      <c r="AW15" s="3">
        <f>+SUM($B12:AW12)-SUM($B14:AW14)</f>
        <v>0</v>
      </c>
      <c r="AX15" s="3"/>
      <c r="AY15" s="3"/>
      <c r="AZ15" s="3"/>
      <c r="BA15" s="3"/>
      <c r="BB15" s="3"/>
      <c r="BC15" s="3"/>
      <c r="BD15" s="3"/>
      <c r="BE15" s="3"/>
      <c r="BF15" s="3"/>
      <c r="BG15" s="3"/>
      <c r="BH15" s="3"/>
      <c r="BI15" s="3">
        <f>+SUM($B12:BI12)-SUM($B14:BI14)</f>
        <v>0</v>
      </c>
    </row>
    <row r="16" spans="1:61" s="133" customFormat="1" x14ac:dyDescent="0.25">
      <c r="A16" s="133" t="s">
        <v>365</v>
      </c>
      <c r="M16" s="150">
        <f>+M14*$B$4</f>
        <v>0</v>
      </c>
      <c r="Y16" s="147">
        <f>+Y14*$B$4</f>
        <v>0</v>
      </c>
      <c r="AK16" s="147">
        <f>+AK14*$B$4</f>
        <v>0</v>
      </c>
      <c r="AW16" s="147">
        <f>+AW14*$B$4</f>
        <v>0</v>
      </c>
      <c r="BI16" s="147">
        <f>+BI14*$B$4</f>
        <v>0</v>
      </c>
    </row>
    <row r="18" spans="1:66" x14ac:dyDescent="0.25">
      <c r="A18" s="2" t="s">
        <v>366</v>
      </c>
      <c r="S18" s="43">
        <f>+IF(M16&gt;0,M16-G19-L20,0)</f>
        <v>0</v>
      </c>
      <c r="T18" s="28"/>
      <c r="U18" s="28"/>
      <c r="V18" s="28"/>
      <c r="W18" s="28"/>
      <c r="X18" s="28"/>
      <c r="AE18" s="6">
        <f>+IF(Y16&gt;0,Y16-S19-X20,0)</f>
        <v>0</v>
      </c>
      <c r="AQ18" s="6">
        <f>+IF(AK16&gt;0,AK16-AE19-AJ20,0)</f>
        <v>0</v>
      </c>
      <c r="BC18" s="6">
        <f>+IF(AW16&gt;0,AW16-AQ19-AV20,0)</f>
        <v>0</v>
      </c>
    </row>
    <row r="19" spans="1:66" x14ac:dyDescent="0.25">
      <c r="A19" s="2" t="s">
        <v>367</v>
      </c>
      <c r="S19" s="43">
        <f>+M16*0.4</f>
        <v>0</v>
      </c>
      <c r="T19" s="28"/>
      <c r="U19" s="28"/>
      <c r="V19" s="28"/>
      <c r="W19" s="28"/>
      <c r="X19" s="28"/>
      <c r="AE19" s="6">
        <f>+Y16*0.4</f>
        <v>0</v>
      </c>
      <c r="AQ19" s="6">
        <f>+AK16*0.4</f>
        <v>0</v>
      </c>
      <c r="BC19" s="6">
        <f>+AW16*0.4</f>
        <v>0</v>
      </c>
    </row>
    <row r="20" spans="1:66" x14ac:dyDescent="0.25">
      <c r="A20" s="2" t="s">
        <v>368</v>
      </c>
      <c r="S20" s="28"/>
      <c r="T20" s="28"/>
      <c r="U20" s="28"/>
      <c r="V20" s="28"/>
      <c r="W20" s="28"/>
      <c r="X20" s="43">
        <f>M16*0.6</f>
        <v>0</v>
      </c>
      <c r="AJ20" s="6">
        <f>Y16*0.6</f>
        <v>0</v>
      </c>
      <c r="AV20" s="6">
        <f>AK16*0.6</f>
        <v>0</v>
      </c>
      <c r="BH20" s="6">
        <f>AW16*0.6</f>
        <v>0</v>
      </c>
    </row>
    <row r="21" spans="1:66" s="22" customFormat="1" x14ac:dyDescent="0.25">
      <c r="A21" s="18" t="s">
        <v>369</v>
      </c>
      <c r="B21" s="23">
        <f>IF(SUM(B18:B20)&lt;0,0,SUM(B18:B20))</f>
        <v>0</v>
      </c>
      <c r="C21" s="23">
        <f t="shared" ref="C21:S21" si="1">IF(SUM(C18:C20)&lt;0,0,SUM(C18:C20))</f>
        <v>0</v>
      </c>
      <c r="D21" s="23">
        <f t="shared" si="1"/>
        <v>0</v>
      </c>
      <c r="E21" s="23">
        <f t="shared" si="1"/>
        <v>0</v>
      </c>
      <c r="F21" s="23">
        <f t="shared" si="1"/>
        <v>0</v>
      </c>
      <c r="G21" s="23">
        <f t="shared" si="1"/>
        <v>0</v>
      </c>
      <c r="H21" s="23">
        <f t="shared" si="1"/>
        <v>0</v>
      </c>
      <c r="I21" s="23">
        <f t="shared" si="1"/>
        <v>0</v>
      </c>
      <c r="J21" s="23">
        <f t="shared" si="1"/>
        <v>0</v>
      </c>
      <c r="K21" s="23">
        <f t="shared" si="1"/>
        <v>0</v>
      </c>
      <c r="L21" s="23">
        <f t="shared" si="1"/>
        <v>0</v>
      </c>
      <c r="M21" s="23">
        <f t="shared" si="1"/>
        <v>0</v>
      </c>
      <c r="N21" s="23">
        <f t="shared" si="1"/>
        <v>0</v>
      </c>
      <c r="O21" s="23">
        <f t="shared" si="1"/>
        <v>0</v>
      </c>
      <c r="P21" s="23">
        <f t="shared" si="1"/>
        <v>0</v>
      </c>
      <c r="Q21" s="23">
        <f t="shared" si="1"/>
        <v>0</v>
      </c>
      <c r="R21" s="23">
        <f t="shared" si="1"/>
        <v>0</v>
      </c>
      <c r="S21" s="23">
        <f t="shared" si="1"/>
        <v>0</v>
      </c>
      <c r="T21" s="23">
        <f t="shared" ref="T21" si="2">IF(SUM(T18:T20)&lt;0,0,SUM(T18:T20))</f>
        <v>0</v>
      </c>
      <c r="U21" s="23">
        <f t="shared" ref="U21" si="3">IF(SUM(U18:U20)&lt;0,0,SUM(U18:U20))</f>
        <v>0</v>
      </c>
      <c r="V21" s="23">
        <f t="shared" ref="V21" si="4">IF(SUM(V18:V20)&lt;0,0,SUM(V18:V20))</f>
        <v>0</v>
      </c>
      <c r="W21" s="23">
        <f t="shared" ref="W21" si="5">IF(SUM(W18:W20)&lt;0,0,SUM(W18:W20))</f>
        <v>0</v>
      </c>
      <c r="X21" s="23">
        <f t="shared" ref="X21" si="6">IF(SUM(X18:X20)&lt;0,0,SUM(X18:X20))</f>
        <v>0</v>
      </c>
      <c r="Y21" s="23">
        <f t="shared" ref="Y21" si="7">IF(SUM(Y18:Y20)&lt;0,0,SUM(Y18:Y20))</f>
        <v>0</v>
      </c>
      <c r="Z21" s="23">
        <f t="shared" ref="Z21" si="8">IF(SUM(Z18:Z20)&lt;0,0,SUM(Z18:Z20))</f>
        <v>0</v>
      </c>
      <c r="AA21" s="23">
        <f t="shared" ref="AA21" si="9">IF(SUM(AA18:AA20)&lt;0,0,SUM(AA18:AA20))</f>
        <v>0</v>
      </c>
      <c r="AB21" s="23">
        <f t="shared" ref="AB21" si="10">IF(SUM(AB18:AB20)&lt;0,0,SUM(AB18:AB20))</f>
        <v>0</v>
      </c>
      <c r="AC21" s="23">
        <f t="shared" ref="AC21" si="11">IF(SUM(AC18:AC20)&lt;0,0,SUM(AC18:AC20))</f>
        <v>0</v>
      </c>
      <c r="AD21" s="23">
        <f t="shared" ref="AD21" si="12">IF(SUM(AD18:AD20)&lt;0,0,SUM(AD18:AD20))</f>
        <v>0</v>
      </c>
      <c r="AE21" s="23">
        <f t="shared" ref="AE21" si="13">IF(SUM(AE18:AE20)&lt;0,0,SUM(AE18:AE20))</f>
        <v>0</v>
      </c>
      <c r="AF21" s="23">
        <f t="shared" ref="AF21" si="14">IF(SUM(AF18:AF20)&lt;0,0,SUM(AF18:AF20))</f>
        <v>0</v>
      </c>
      <c r="AG21" s="23">
        <f t="shared" ref="AG21" si="15">IF(SUM(AG18:AG20)&lt;0,0,SUM(AG18:AG20))</f>
        <v>0</v>
      </c>
      <c r="AH21" s="23">
        <f t="shared" ref="AH21" si="16">IF(SUM(AH18:AH20)&lt;0,0,SUM(AH18:AH20))</f>
        <v>0</v>
      </c>
      <c r="AI21" s="23">
        <f t="shared" ref="AI21" si="17">IF(SUM(AI18:AI20)&lt;0,0,SUM(AI18:AI20))</f>
        <v>0</v>
      </c>
      <c r="AJ21" s="23">
        <f t="shared" ref="AJ21" si="18">IF(SUM(AJ18:AJ20)&lt;0,0,SUM(AJ18:AJ20))</f>
        <v>0</v>
      </c>
      <c r="AK21" s="23">
        <f t="shared" ref="AK21" si="19">IF(SUM(AK18:AK20)&lt;0,0,SUM(AK18:AK20))</f>
        <v>0</v>
      </c>
      <c r="AL21" s="23">
        <f t="shared" ref="AL21" si="20">IF(SUM(AL18:AL20)&lt;0,0,SUM(AL18:AL20))</f>
        <v>0</v>
      </c>
      <c r="AM21" s="23">
        <f t="shared" ref="AM21" si="21">IF(SUM(AM18:AM20)&lt;0,0,SUM(AM18:AM20))</f>
        <v>0</v>
      </c>
      <c r="AN21" s="23">
        <f t="shared" ref="AN21" si="22">IF(SUM(AN18:AN20)&lt;0,0,SUM(AN18:AN20))</f>
        <v>0</v>
      </c>
      <c r="AO21" s="23">
        <f t="shared" ref="AO21" si="23">IF(SUM(AO18:AO20)&lt;0,0,SUM(AO18:AO20))</f>
        <v>0</v>
      </c>
      <c r="AP21" s="23">
        <f t="shared" ref="AP21" si="24">IF(SUM(AP18:AP20)&lt;0,0,SUM(AP18:AP20))</f>
        <v>0</v>
      </c>
      <c r="AQ21" s="23">
        <f t="shared" ref="AQ21" si="25">IF(SUM(AQ18:AQ20)&lt;0,0,SUM(AQ18:AQ20))</f>
        <v>0</v>
      </c>
      <c r="AR21" s="23">
        <f t="shared" ref="AR21" si="26">IF(SUM(AR18:AR20)&lt;0,0,SUM(AR18:AR20))</f>
        <v>0</v>
      </c>
      <c r="AS21" s="23">
        <f t="shared" ref="AS21" si="27">IF(SUM(AS18:AS20)&lt;0,0,SUM(AS18:AS20))</f>
        <v>0</v>
      </c>
      <c r="AT21" s="23">
        <f t="shared" ref="AT21" si="28">IF(SUM(AT18:AT20)&lt;0,0,SUM(AT18:AT20))</f>
        <v>0</v>
      </c>
      <c r="AU21" s="23">
        <f t="shared" ref="AU21" si="29">IF(SUM(AU18:AU20)&lt;0,0,SUM(AU18:AU20))</f>
        <v>0</v>
      </c>
      <c r="AV21" s="23">
        <f t="shared" ref="AV21" si="30">IF(SUM(AV18:AV20)&lt;0,0,SUM(AV18:AV20))</f>
        <v>0</v>
      </c>
      <c r="AW21" s="23">
        <f t="shared" ref="AW21" si="31">IF(SUM(AW18:AW20)&lt;0,0,SUM(AW18:AW20))</f>
        <v>0</v>
      </c>
      <c r="AX21" s="23">
        <f t="shared" ref="AX21" si="32">IF(SUM(AX18:AX20)&lt;0,0,SUM(AX18:AX20))</f>
        <v>0</v>
      </c>
      <c r="AY21" s="23">
        <f t="shared" ref="AY21" si="33">IF(SUM(AY18:AY20)&lt;0,0,SUM(AY18:AY20))</f>
        <v>0</v>
      </c>
      <c r="AZ21" s="23">
        <f t="shared" ref="AZ21" si="34">IF(SUM(AZ18:AZ20)&lt;0,0,SUM(AZ18:AZ20))</f>
        <v>0</v>
      </c>
      <c r="BA21" s="23">
        <f t="shared" ref="BA21" si="35">IF(SUM(BA18:BA20)&lt;0,0,SUM(BA18:BA20))</f>
        <v>0</v>
      </c>
      <c r="BB21" s="23">
        <f t="shared" ref="BB21" si="36">IF(SUM(BB18:BB20)&lt;0,0,SUM(BB18:BB20))</f>
        <v>0</v>
      </c>
      <c r="BC21" s="23">
        <f t="shared" ref="BC21" si="37">IF(SUM(BC18:BC20)&lt;0,0,SUM(BC18:BC20))</f>
        <v>0</v>
      </c>
      <c r="BD21" s="23">
        <f t="shared" ref="BD21" si="38">IF(SUM(BD18:BD20)&lt;0,0,SUM(BD18:BD20))</f>
        <v>0</v>
      </c>
      <c r="BE21" s="23">
        <f t="shared" ref="BE21" si="39">IF(SUM(BE18:BE20)&lt;0,0,SUM(BE18:BE20))</f>
        <v>0</v>
      </c>
      <c r="BF21" s="23">
        <f t="shared" ref="BF21" si="40">IF(SUM(BF18:BF20)&lt;0,0,SUM(BF18:BF20))</f>
        <v>0</v>
      </c>
      <c r="BG21" s="23">
        <f t="shared" ref="BG21" si="41">IF(SUM(BG18:BG20)&lt;0,0,SUM(BG18:BG20))</f>
        <v>0</v>
      </c>
      <c r="BH21" s="23">
        <f t="shared" ref="BH21" si="42">IF(SUM(BH18:BH20)&lt;0,0,SUM(BH18:BH20))</f>
        <v>0</v>
      </c>
      <c r="BI21" s="23">
        <f t="shared" ref="BI21" si="43">IF(SUM(BI18:BI20)&lt;0,0,SUM(BI18:BI20))</f>
        <v>0</v>
      </c>
    </row>
    <row r="24" spans="1:66" s="64" customFormat="1" x14ac:dyDescent="0.25">
      <c r="A24" s="64" t="s">
        <v>373</v>
      </c>
      <c r="B24" s="65">
        <f>+IF(B21-B16&gt;0,B21-B16,0)</f>
        <v>0</v>
      </c>
      <c r="C24" s="65">
        <f>+IF((SUM($B21:C21)-SUM($B16:C16))&gt;0,(SUM($B21:C21)-SUM($B16:C16)),0)</f>
        <v>0</v>
      </c>
      <c r="D24" s="65">
        <f>+IF((SUM($B21:D21)-SUM($B16:D16))&gt;0,(SUM($B21:D21)-SUM($B16:D16)),0)</f>
        <v>0</v>
      </c>
      <c r="E24" s="65">
        <f>+IF((SUM($B21:E21)-SUM($B16:E16))&gt;0,(SUM($B21:E21)-SUM($B16:E16)),0)</f>
        <v>0</v>
      </c>
      <c r="F24" s="65">
        <f>+IF((SUM($B21:F21)-SUM($B16:F16))&gt;0,(SUM($B21:F21)-SUM($B16:F16)),0)</f>
        <v>0</v>
      </c>
      <c r="G24" s="65">
        <f>+IF((SUM($B21:G21)-SUM($B16:G16))&gt;0,(SUM($B21:G21)-SUM($B16:G16)),0)</f>
        <v>0</v>
      </c>
      <c r="H24" s="65">
        <f>+IF((SUM($B21:H21)-SUM($B16:H16))&gt;0,(SUM($B21:H21)-SUM($B16:H16)),0)</f>
        <v>0</v>
      </c>
      <c r="I24" s="65">
        <f>+IF((SUM($B21:I21)-SUM($B16:I16))&gt;0,(SUM($B21:I21)-SUM($B16:I16)),0)</f>
        <v>0</v>
      </c>
      <c r="J24" s="65">
        <f>+IF((SUM($B21:J21)-SUM($B16:J16))&gt;0,(SUM($B21:J21)-SUM($B16:J16)),0)</f>
        <v>0</v>
      </c>
      <c r="K24" s="65">
        <f>+IF((SUM($B21:K21)-SUM($B16:K16))&gt;0,(SUM($B21:K21)-SUM($B16:K16)),0)</f>
        <v>0</v>
      </c>
      <c r="L24" s="65">
        <f>+IF((SUM($B21:L21)-SUM($B16:L16))&gt;0,(SUM($B21:L21)-SUM($B16:L16)),0)</f>
        <v>0</v>
      </c>
      <c r="M24" s="65">
        <f>+IF((SUM($B21:M21)-SUM($B16:M16))&gt;0,(SUM($B21:M21)-SUM($B16:M16)),0)</f>
        <v>0</v>
      </c>
      <c r="N24" s="65">
        <f>+IF((SUM($B21:N21)-SUM($B16:N16))&gt;0,(SUM($B21:N21)-SUM($B16:N16)),0)</f>
        <v>0</v>
      </c>
      <c r="O24" s="65">
        <f>+IF((SUM($B21:O21)-SUM($B16:O16))&gt;0,(SUM($B21:O21)-SUM($B16:O16)),0)</f>
        <v>0</v>
      </c>
      <c r="P24" s="65">
        <f>+IF((SUM($B21:P21)-SUM($B16:P16))&gt;0,(SUM($B21:P21)-SUM($B16:P16)),0)</f>
        <v>0</v>
      </c>
      <c r="Q24" s="65">
        <f>+IF((SUM($B21:Q21)-SUM($B16:Q16))&gt;0,(SUM($B21:Q21)-SUM($B16:Q16)),0)</f>
        <v>0</v>
      </c>
      <c r="R24" s="65">
        <f>+IF((SUM($B21:R21)-SUM($B16:R16))&gt;0,(SUM($B21:R21)-SUM($B16:R16)),0)</f>
        <v>0</v>
      </c>
      <c r="S24" s="65">
        <f>+IF((SUM($B21:S21)-SUM($B16:S16))&gt;0,(SUM($B21:S21)-SUM($B16:S16)),0)</f>
        <v>0</v>
      </c>
      <c r="T24" s="65">
        <f>+IF((SUM($B21:T21)-SUM($B16:T16))&gt;0,(SUM($B21:T21)-SUM($B16:T16)),0)</f>
        <v>0</v>
      </c>
      <c r="U24" s="65">
        <f>+IF((SUM($B21:U21)-SUM($B16:U16))&gt;0,(SUM($B21:U21)-SUM($B16:U16)),0)</f>
        <v>0</v>
      </c>
      <c r="V24" s="65">
        <f>+IF((SUM($B21:V21)-SUM($B16:V16))&gt;0,(SUM($B21:V21)-SUM($B16:V16)),0)</f>
        <v>0</v>
      </c>
      <c r="W24" s="65">
        <f>+IF((SUM($B21:W21)-SUM($B16:W16))&gt;0,(SUM($B21:W21)-SUM($B16:W16)),0)</f>
        <v>0</v>
      </c>
      <c r="X24" s="65">
        <f>+IF((SUM($B21:X21)-SUM($B16:X16))&gt;0,(SUM($B21:X21)-SUM($B16:X16)),0)</f>
        <v>0</v>
      </c>
      <c r="Y24" s="65">
        <f>+IF((SUM($B21:Y21)-SUM($B16:Y16))&gt;0,(SUM($B21:Y21)-SUM($B16:Y16)),0)</f>
        <v>0</v>
      </c>
      <c r="Z24" s="65">
        <f>+IF((SUM($B21:Z21)-SUM($B16:Z16))&gt;0,(SUM($B21:Z21)-SUM($B16:Z16)),0)</f>
        <v>0</v>
      </c>
      <c r="AA24" s="65">
        <f>+IF((SUM($B21:AA21)-SUM($B16:AA16))&gt;0,(SUM($B21:AA21)-SUM($B16:AA16)),0)</f>
        <v>0</v>
      </c>
      <c r="AB24" s="65">
        <f>+IF((SUM($B21:AB21)-SUM($B16:AB16))&gt;0,(SUM($B21:AB21)-SUM($B16:AB16)),0)</f>
        <v>0</v>
      </c>
      <c r="AC24" s="65">
        <f>+IF((SUM($B21:AC21)-SUM($B16:AC16))&gt;0,(SUM($B21:AC21)-SUM($B16:AC16)),0)</f>
        <v>0</v>
      </c>
      <c r="AD24" s="65">
        <f>+IF((SUM($B21:AD21)-SUM($B16:AD16))&gt;0,(SUM($B21:AD21)-SUM($B16:AD16)),0)</f>
        <v>0</v>
      </c>
      <c r="AE24" s="65">
        <f>+IF((SUM($B21:AE21)-SUM($B16:AE16))&gt;0,(SUM($B21:AE21)-SUM($B16:AE16)),0)</f>
        <v>0</v>
      </c>
      <c r="AF24" s="65">
        <f>+IF((SUM($B21:AF21)-SUM($B16:AF16))&gt;0,(SUM($B21:AF21)-SUM($B16:AF16)),0)</f>
        <v>0</v>
      </c>
      <c r="AG24" s="65">
        <f>+IF((SUM($B21:AG21)-SUM($B16:AG16))&gt;0,(SUM($B21:AG21)-SUM($B16:AG16)),0)</f>
        <v>0</v>
      </c>
      <c r="AH24" s="65">
        <f>+IF((SUM($B21:AH21)-SUM($B16:AH16))&gt;0,(SUM($B21:AH21)-SUM($B16:AH16)),0)</f>
        <v>0</v>
      </c>
      <c r="AI24" s="65">
        <f>+IF((SUM($B21:AI21)-SUM($B16:AI16))&gt;0,(SUM($B21:AI21)-SUM($B16:AI16)),0)</f>
        <v>0</v>
      </c>
      <c r="AJ24" s="65">
        <f>+IF((SUM($B21:AJ21)-SUM($B16:AJ16))&gt;0,(SUM($B21:AJ21)-SUM($B16:AJ16)),0)</f>
        <v>0</v>
      </c>
      <c r="AK24" s="65">
        <f>+IF((SUM($B21:AK21)-SUM($B16:AK16))&gt;0,(SUM($B21:AK21)-SUM($B16:AK16)),0)</f>
        <v>0</v>
      </c>
      <c r="AL24" s="65">
        <f>+IF((SUM($B21:AL21)-SUM($B16:AL16))&gt;0,(SUM($B21:AL21)-SUM($B16:AL16)),0)</f>
        <v>0</v>
      </c>
      <c r="AM24" s="65">
        <f>+IF((SUM($B21:AM21)-SUM($B16:AM16))&gt;0,(SUM($B21:AM21)-SUM($B16:AM16)),0)</f>
        <v>0</v>
      </c>
      <c r="AN24" s="65">
        <f>+IF((SUM($B21:AN21)-SUM($B16:AN16))&gt;0,(SUM($B21:AN21)-SUM($B16:AN16)),0)</f>
        <v>0</v>
      </c>
      <c r="AO24" s="65">
        <f>+IF((SUM($B21:AO21)-SUM($B16:AO16))&gt;0,(SUM($B21:AO21)-SUM($B16:AO16)),0)</f>
        <v>0</v>
      </c>
      <c r="AP24" s="65">
        <f>+IF((SUM($B21:AP21)-SUM($B16:AP16))&gt;0,(SUM($B21:AP21)-SUM($B16:AP16)),0)</f>
        <v>0</v>
      </c>
      <c r="AQ24" s="65">
        <f>+IF((SUM($B21:AQ21)-SUM($B16:AQ16))&gt;0,(SUM($B21:AQ21)-SUM($B16:AQ16)),0)</f>
        <v>0</v>
      </c>
      <c r="AR24" s="65">
        <f>+IF((SUM($B21:AR21)-SUM($B16:AR16))&gt;0,(SUM($B21:AR21)-SUM($B16:AR16)),0)</f>
        <v>0</v>
      </c>
      <c r="AS24" s="65">
        <f>+IF((SUM($B21:AS21)-SUM($B16:AS16))&gt;0,(SUM($B21:AS21)-SUM($B16:AS16)),0)</f>
        <v>0</v>
      </c>
      <c r="AT24" s="65">
        <f>+IF((SUM($B21:AT21)-SUM($B16:AT16))&gt;0,(SUM($B21:AT21)-SUM($B16:AT16)),0)</f>
        <v>0</v>
      </c>
      <c r="AU24" s="65">
        <f>+IF((SUM($B21:AU21)-SUM($B16:AU16))&gt;0,(SUM($B21:AU21)-SUM($B16:AU16)),0)</f>
        <v>0</v>
      </c>
      <c r="AV24" s="65">
        <f>+IF((SUM($B21:AV21)-SUM($B16:AV16))&gt;0,(SUM($B21:AV21)-SUM($B16:AV16)),0)</f>
        <v>0</v>
      </c>
      <c r="AW24" s="65">
        <f>+IF((SUM($B21:AW21)-SUM($B16:AW16))&gt;0,(SUM($B21:AW21)-SUM($B16:AW16)),0)</f>
        <v>0</v>
      </c>
      <c r="AX24" s="65">
        <f>+IF((SUM($B21:AX21)-SUM($B16:AX16))&gt;0,(SUM($B21:AX21)-SUM($B16:AX16)),0)</f>
        <v>0</v>
      </c>
      <c r="AY24" s="65">
        <f>+IF((SUM($B21:AY21)-SUM($B16:AY16))&gt;0,(SUM($B21:AY21)-SUM($B16:AY16)),0)</f>
        <v>0</v>
      </c>
      <c r="AZ24" s="65">
        <f>+IF((SUM($B21:AZ21)-SUM($B16:AZ16))&gt;0,(SUM($B21:AZ21)-SUM($B16:AZ16)),0)</f>
        <v>0</v>
      </c>
      <c r="BA24" s="65">
        <f>+IF((SUM($B21:BA21)-SUM($B16:BA16))&gt;0,(SUM($B21:BA21)-SUM($B16:BA16)),0)</f>
        <v>0</v>
      </c>
      <c r="BB24" s="65">
        <f>+IF((SUM($B21:BB21)-SUM($B16:BB16))&gt;0,(SUM($B21:BB21)-SUM($B16:BB16)),0)</f>
        <v>0</v>
      </c>
      <c r="BC24" s="65">
        <f>+IF((SUM($B21:BC21)-SUM($B16:BC16))&gt;0,(SUM($B21:BC21)-SUM($B16:BC16)),0)</f>
        <v>0</v>
      </c>
      <c r="BD24" s="65">
        <f>+IF((SUM($B21:BD21)-SUM($B16:BD16))&gt;0,(SUM($B21:BD21)-SUM($B16:BD16)),0)</f>
        <v>0</v>
      </c>
      <c r="BE24" s="65">
        <f>+IF((SUM($B21:BE21)-SUM($B16:BE16))&gt;0,(SUM($B21:BE21)-SUM($B16:BE16)),0)</f>
        <v>0</v>
      </c>
      <c r="BF24" s="65">
        <f>+IF((SUM($B21:BF21)-SUM($B16:BF16))&gt;0,(SUM($B21:BF21)-SUM($B16:BF16)),0)</f>
        <v>0</v>
      </c>
      <c r="BG24" s="65">
        <f>+IF((SUM($B21:BG21)-SUM($B16:BG16))&gt;0,(SUM($B21:BG21)-SUM($B16:BG16)),0)</f>
        <v>0</v>
      </c>
      <c r="BH24" s="65">
        <f>+IF((SUM($B21:BH21)-SUM($B16:BH16))&gt;0,(SUM($B21:BH21)-SUM($B16:BH16)),0)</f>
        <v>0</v>
      </c>
      <c r="BI24" s="65">
        <f>+IF((SUM($B21:BI21)-SUM($B16:BI16))&gt;0,(SUM($B21:BI21)-SUM($B16:BI16)),0)</f>
        <v>0</v>
      </c>
      <c r="BJ24" s="65"/>
      <c r="BK24" s="65"/>
      <c r="BL24" s="65"/>
      <c r="BM24" s="65"/>
      <c r="BN24" s="65"/>
    </row>
    <row r="25" spans="1:66" s="64" customFormat="1" x14ac:dyDescent="0.25">
      <c r="A25" s="64" t="s">
        <v>374</v>
      </c>
      <c r="B25" s="65">
        <f>+B22-B17</f>
        <v>0</v>
      </c>
      <c r="C25" s="65">
        <f>+IF((SUM($B21:C21)-SUM($B16:C16))&lt;0,(SUM($B16:C16)-SUM($B21:C21)),0)</f>
        <v>0</v>
      </c>
      <c r="D25" s="65">
        <f>+IF((SUM($B21:D21)-SUM($B16:D16))&lt;0,(SUM($B16:D16)-SUM($B21:D21)),0)</f>
        <v>0</v>
      </c>
      <c r="E25" s="65">
        <f>+IF((SUM($B21:E21)-SUM($B16:E16))&lt;0,(SUM($B16:E16)-SUM($B21:E21)),0)</f>
        <v>0</v>
      </c>
      <c r="F25" s="65">
        <f>+IF((SUM($B21:F21)-SUM($B16:F16))&lt;0,(SUM($B16:F16)-SUM($B21:F21)),0)</f>
        <v>0</v>
      </c>
      <c r="G25" s="65">
        <f>+IF((SUM($B21:G21)-SUM($B16:G16))&lt;0,(SUM($B16:G16)-SUM($B21:G21)),0)</f>
        <v>0</v>
      </c>
      <c r="H25" s="65">
        <f>+IF((SUM($B21:H21)-SUM($B16:H16))&lt;0,(SUM($B16:H16)-SUM($B21:H21)),0)</f>
        <v>0</v>
      </c>
      <c r="I25" s="65">
        <f>+IF((SUM($B21:I21)-SUM($B16:I16))&lt;0,(SUM($B16:I16)-SUM($B21:I21)),0)</f>
        <v>0</v>
      </c>
      <c r="J25" s="65">
        <f>+IF((SUM($B21:J21)-SUM($B16:J16))&lt;0,(SUM($B16:J16)-SUM($B21:J21)),0)</f>
        <v>0</v>
      </c>
      <c r="K25" s="65">
        <f>+IF((SUM($B21:K21)-SUM($B16:K16))&lt;0,(SUM($B16:K16)-SUM($B21:K21)),0)</f>
        <v>0</v>
      </c>
      <c r="L25" s="65">
        <f>+IF((SUM($B21:L21)-SUM($B16:L16))&lt;0,(SUM($B16:L16)-SUM($B21:L21)),0)</f>
        <v>0</v>
      </c>
      <c r="M25" s="65">
        <f>+IF((SUM($B21:M21)-SUM($B16:M16))&lt;0,(SUM($B16:M16)-SUM($B21:M21)),0)</f>
        <v>0</v>
      </c>
      <c r="N25" s="65">
        <f>+IF((SUM($B21:N21)-SUM($B16:N16))&lt;0,(SUM($B16:N16)-SUM($B21:N21)),0)</f>
        <v>0</v>
      </c>
      <c r="O25" s="65">
        <f>+IF((SUM($B21:O21)-SUM($B16:O16))&lt;0,(SUM($B16:O16)-SUM($B21:O21)),0)</f>
        <v>0</v>
      </c>
      <c r="P25" s="65">
        <f>+IF((SUM($B21:P21)-SUM($B16:P16))&lt;0,(SUM($B16:P16)-SUM($B21:P21)),0)</f>
        <v>0</v>
      </c>
      <c r="Q25" s="65">
        <f>+IF((SUM($B21:Q21)-SUM($B16:Q16))&lt;0,(SUM($B16:Q16)-SUM($B21:Q21)),0)</f>
        <v>0</v>
      </c>
      <c r="R25" s="65">
        <f>+IF((SUM($B21:R21)-SUM($B16:R16))&lt;0,(SUM($B16:R16)-SUM($B21:R21)),0)</f>
        <v>0</v>
      </c>
      <c r="S25" s="65">
        <f>+IF((SUM($B21:S21)-SUM($B16:S16))&lt;0,(SUM($B16:S16)-SUM($B21:S21)),0)</f>
        <v>0</v>
      </c>
      <c r="T25" s="65">
        <f>+IF((SUM($B21:T21)-SUM($B16:T16))&lt;0,(SUM($B16:T16)-SUM($B21:T21)),0)</f>
        <v>0</v>
      </c>
      <c r="U25" s="65">
        <f>+IF((SUM($B21:U21)-SUM($B16:U16))&lt;0,(SUM($B16:U16)-SUM($B21:U21)),0)</f>
        <v>0</v>
      </c>
      <c r="V25" s="65">
        <f>+IF((SUM($B21:V21)-SUM($B16:V16))&lt;0,(SUM($B16:V16)-SUM($B21:V21)),0)</f>
        <v>0</v>
      </c>
      <c r="W25" s="65">
        <f>+IF((SUM($B21:W21)-SUM($B16:W16))&lt;0,(SUM($B16:W16)-SUM($B21:W21)),0)</f>
        <v>0</v>
      </c>
      <c r="X25" s="65">
        <f>+IF((SUM($B21:X21)-SUM($B16:X16))&lt;0,(SUM($B16:X16)-SUM($B21:X21)),0)</f>
        <v>0</v>
      </c>
      <c r="Y25" s="65">
        <f>+IF((SUM($B21:Y21)-SUM($B16:Y16))&lt;0,(SUM($B16:Y16)-SUM($B21:Y21)),0)</f>
        <v>0</v>
      </c>
      <c r="Z25" s="65">
        <f>+IF((SUM($B21:Z21)-SUM($B16:Z16))&lt;0,(SUM($B16:Z16)-SUM($B21:Z21)),0)</f>
        <v>0</v>
      </c>
      <c r="AA25" s="65">
        <f>+IF((SUM($B21:AA21)-SUM($B16:AA16))&lt;0,(SUM($B16:AA16)-SUM($B21:AA21)),0)</f>
        <v>0</v>
      </c>
      <c r="AB25" s="65">
        <f>+IF((SUM($B21:AB21)-SUM($B16:AB16))&lt;0,(SUM($B16:AB16)-SUM($B21:AB21)),0)</f>
        <v>0</v>
      </c>
      <c r="AC25" s="65">
        <f>+IF((SUM($B21:AC21)-SUM($B16:AC16))&lt;0,(SUM($B16:AC16)-SUM($B21:AC21)),0)</f>
        <v>0</v>
      </c>
      <c r="AD25" s="65">
        <f>+IF((SUM($B21:AD21)-SUM($B16:AD16))&lt;0,(SUM($B16:AD16)-SUM($B21:AD21)),0)</f>
        <v>0</v>
      </c>
      <c r="AE25" s="65">
        <f>+IF((SUM($B21:AE21)-SUM($B16:AE16))&lt;0,(SUM($B16:AE16)-SUM($B21:AE21)),0)</f>
        <v>0</v>
      </c>
      <c r="AF25" s="65">
        <f>+IF((SUM($B21:AF21)-SUM($B16:AF16))&lt;0,(SUM($B16:AF16)-SUM($B21:AF21)),0)</f>
        <v>0</v>
      </c>
      <c r="AG25" s="65">
        <f>+IF((SUM($B21:AG21)-SUM($B16:AG16))&lt;0,(SUM($B16:AG16)-SUM($B21:AG21)),0)</f>
        <v>0</v>
      </c>
      <c r="AH25" s="65">
        <f>+IF((SUM($B21:AH21)-SUM($B16:AH16))&lt;0,(SUM($B16:AH16)-SUM($B21:AH21)),0)</f>
        <v>0</v>
      </c>
      <c r="AI25" s="65">
        <f>+IF((SUM($B21:AI21)-SUM($B16:AI16))&lt;0,(SUM($B16:AI16)-SUM($B21:AI21)),0)</f>
        <v>0</v>
      </c>
      <c r="AJ25" s="65">
        <f>+IF((SUM($B21:AJ21)-SUM($B16:AJ16))&lt;0,(SUM($B16:AJ16)-SUM($B21:AJ21)),0)</f>
        <v>0</v>
      </c>
      <c r="AK25" s="65">
        <f>+IF((SUM($B21:AK21)-SUM($B16:AK16))&lt;0,(SUM($B16:AK16)-SUM($B21:AK21)),0)</f>
        <v>0</v>
      </c>
      <c r="AL25" s="65">
        <f>+IF((SUM($B21:AL21)-SUM($B16:AL16))&lt;0,(SUM($B16:AL16)-SUM($B21:AL21)),0)</f>
        <v>0</v>
      </c>
      <c r="AM25" s="65">
        <f>+IF((SUM($B21:AM21)-SUM($B16:AM16))&lt;0,(SUM($B16:AM16)-SUM($B21:AM21)),0)</f>
        <v>0</v>
      </c>
      <c r="AN25" s="65">
        <f>+IF((SUM($B21:AN21)-SUM($B16:AN16))&lt;0,(SUM($B16:AN16)-SUM($B21:AN21)),0)</f>
        <v>0</v>
      </c>
      <c r="AO25" s="65">
        <f>+IF((SUM($B21:AO21)-SUM($B16:AO16))&lt;0,(SUM($B16:AO16)-SUM($B21:AO21)),0)</f>
        <v>0</v>
      </c>
      <c r="AP25" s="65">
        <f>+IF((SUM($B21:AP21)-SUM($B16:AP16))&lt;0,(SUM($B16:AP16)-SUM($B21:AP21)),0)</f>
        <v>0</v>
      </c>
      <c r="AQ25" s="65">
        <f>+IF((SUM($B21:AQ21)-SUM($B16:AQ16))&lt;0,(SUM($B16:AQ16)-SUM($B21:AQ21)),0)</f>
        <v>0</v>
      </c>
      <c r="AR25" s="65">
        <f>+IF((SUM($B21:AR21)-SUM($B16:AR16))&lt;0,(SUM($B16:AR16)-SUM($B21:AR21)),0)</f>
        <v>0</v>
      </c>
      <c r="AS25" s="65">
        <f>+IF((SUM($B21:AS21)-SUM($B16:AS16))&lt;0,(SUM($B16:AS16)-SUM($B21:AS21)),0)</f>
        <v>0</v>
      </c>
      <c r="AT25" s="65">
        <f>+IF((SUM($B21:AT21)-SUM($B16:AT16))&lt;0,(SUM($B16:AT16)-SUM($B21:AT21)),0)</f>
        <v>0</v>
      </c>
      <c r="AU25" s="65">
        <f>+IF((SUM($B21:AU21)-SUM($B16:AU16))&lt;0,(SUM($B16:AU16)-SUM($B21:AU21)),0)</f>
        <v>0</v>
      </c>
      <c r="AV25" s="65">
        <f>+IF((SUM($B21:AV21)-SUM($B16:AV16))&lt;0,(SUM($B16:AV16)-SUM($B21:AV21)),0)</f>
        <v>0</v>
      </c>
      <c r="AW25" s="65">
        <f>+IF((SUM($B21:AW21)-SUM($B16:AW16))&lt;0,(SUM($B16:AW16)-SUM($B21:AW21)),0)</f>
        <v>0</v>
      </c>
      <c r="AX25" s="65">
        <f>+IF((SUM($B21:AX21)-SUM($B16:AX16))&lt;0,(SUM($B16:AX16)-SUM($B21:AX21)),0)</f>
        <v>0</v>
      </c>
      <c r="AY25" s="65">
        <f>+IF((SUM($B21:AY21)-SUM($B16:AY16))&lt;0,(SUM($B16:AY16)-SUM($B21:AY21)),0)</f>
        <v>0</v>
      </c>
      <c r="AZ25" s="65">
        <f>+IF((SUM($B21:AZ21)-SUM($B16:AZ16))&lt;0,(SUM($B16:AZ16)-SUM($B21:AZ21)),0)</f>
        <v>0</v>
      </c>
      <c r="BA25" s="65">
        <f>+IF((SUM($B21:BA21)-SUM($B16:BA16))&lt;0,(SUM($B16:BA16)-SUM($B21:BA21)),0)</f>
        <v>0</v>
      </c>
      <c r="BB25" s="65">
        <f>+IF((SUM($B21:BB21)-SUM($B16:BB16))&lt;0,(SUM($B16:BB16)-SUM($B21:BB21)),0)</f>
        <v>0</v>
      </c>
      <c r="BC25" s="65">
        <f>+IF((SUM($B21:BC21)-SUM($B16:BC16))&lt;0,(SUM($B16:BC16)-SUM($B21:BC21)),0)</f>
        <v>0</v>
      </c>
      <c r="BD25" s="65">
        <f>+IF((SUM($B21:BD21)-SUM($B16:BD16))&lt;0,(SUM($B16:BD16)-SUM($B21:BD21)),0)</f>
        <v>0</v>
      </c>
      <c r="BE25" s="65">
        <f>+IF((SUM($B21:BE21)-SUM($B16:BE16))&lt;0,(SUM($B16:BE16)-SUM($B21:BE21)),0)</f>
        <v>0</v>
      </c>
      <c r="BF25" s="65">
        <f>+IF((SUM($B21:BF21)-SUM($B16:BF16))&lt;0,(SUM($B16:BF16)-SUM($B21:BF21)),0)</f>
        <v>0</v>
      </c>
      <c r="BG25" s="65">
        <f>+IF((SUM($B21:BG21)-SUM($B16:BG16))&lt;0,(SUM($B16:BG16)-SUM($B21:BG21)),0)</f>
        <v>0</v>
      </c>
      <c r="BH25" s="65">
        <f>+IF((SUM($B21:BH21)-SUM($B16:BH16))&lt;0,(SUM($B16:BH16)-SUM($B21:BH21)),0)</f>
        <v>0</v>
      </c>
      <c r="BI25" s="65">
        <f>+IF((SUM($B21:BI21)-SUM($B16:BI16))&lt;0,(SUM($B16:BI16)-SUM($B21:BI21)),0)</f>
        <v>0</v>
      </c>
      <c r="BJ25" s="65"/>
      <c r="BK25" s="65"/>
      <c r="BL25" s="65"/>
      <c r="BM25" s="65"/>
      <c r="BN25" s="65"/>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BN25"/>
  <sheetViews>
    <sheetView showGridLines="0" workbookViewId="0">
      <selection activeCell="A17" sqref="A17"/>
    </sheetView>
  </sheetViews>
  <sheetFormatPr defaultRowHeight="15" x14ac:dyDescent="0.25"/>
  <cols>
    <col min="1" max="1" width="20.7109375" bestFit="1" customWidth="1"/>
    <col min="2" max="2" width="11.140625" bestFit="1" customWidth="1"/>
    <col min="13" max="13" width="11.5703125" bestFit="1" customWidth="1"/>
    <col min="14" max="18" width="7.85546875" bestFit="1" customWidth="1"/>
    <col min="19" max="19" width="11.5703125" bestFit="1" customWidth="1"/>
    <col min="20" max="23" width="7.85546875" bestFit="1" customWidth="1"/>
    <col min="24" max="25" width="11.5703125" bestFit="1" customWidth="1"/>
    <col min="26" max="30" width="7.85546875" bestFit="1" customWidth="1"/>
    <col min="31" max="31" width="10.5703125" bestFit="1" customWidth="1"/>
    <col min="32" max="35" width="7.85546875" bestFit="1" customWidth="1"/>
    <col min="36" max="37" width="11.5703125" bestFit="1" customWidth="1"/>
    <col min="38" max="42" width="7.85546875" bestFit="1" customWidth="1"/>
    <col min="43" max="43" width="11.5703125" bestFit="1" customWidth="1"/>
    <col min="44" max="47" width="7.85546875" bestFit="1" customWidth="1"/>
    <col min="48" max="49" width="11.5703125" bestFit="1" customWidth="1"/>
    <col min="50" max="54" width="7.85546875" bestFit="1" customWidth="1"/>
    <col min="55" max="55" width="10" bestFit="1" customWidth="1"/>
    <col min="56" max="59" width="7.85546875" bestFit="1" customWidth="1"/>
    <col min="60" max="60" width="10" bestFit="1" customWidth="1"/>
    <col min="61" max="61" width="11.5703125" bestFit="1" customWidth="1"/>
  </cols>
  <sheetData>
    <row r="1" spans="1:61" x14ac:dyDescent="0.25">
      <c r="F1" s="29" t="s">
        <v>135</v>
      </c>
      <c r="G1" t="s">
        <v>136</v>
      </c>
      <c r="H1" s="30" t="s">
        <v>137</v>
      </c>
      <c r="I1" s="31" t="s">
        <v>138</v>
      </c>
      <c r="J1" s="32" t="s">
        <v>139</v>
      </c>
    </row>
    <row r="4" spans="1:61" x14ac:dyDescent="0.25">
      <c r="A4" t="s">
        <v>360</v>
      </c>
      <c r="B4" s="148">
        <f>+Input!K9</f>
        <v>4.4999999999999998E-2</v>
      </c>
    </row>
    <row r="6" spans="1:61" x14ac:dyDescent="0.25">
      <c r="B6" s="56" t="str">
        <f>+SPm!C2</f>
        <v>gen 2014</v>
      </c>
      <c r="C6" s="56">
        <f>+SPm!D2</f>
        <v>41698</v>
      </c>
      <c r="D6" s="56">
        <f>+SPm!E2</f>
        <v>41729</v>
      </c>
      <c r="E6" s="56">
        <f>+SPm!F2</f>
        <v>41759</v>
      </c>
      <c r="F6" s="56">
        <f>+SPm!G2</f>
        <v>41790</v>
      </c>
      <c r="G6" s="56">
        <f>+SPm!H2</f>
        <v>41820</v>
      </c>
      <c r="H6" s="56">
        <f>+SPm!I2</f>
        <v>41851</v>
      </c>
      <c r="I6" s="56">
        <f>+SPm!J2</f>
        <v>41882</v>
      </c>
      <c r="J6" s="56">
        <f>+SPm!K2</f>
        <v>41912</v>
      </c>
      <c r="K6" s="56">
        <f>+SPm!L2</f>
        <v>41943</v>
      </c>
      <c r="L6" s="56">
        <f>+SPm!M2</f>
        <v>41973</v>
      </c>
      <c r="M6" s="56">
        <f>+SPm!N2</f>
        <v>42004</v>
      </c>
      <c r="N6" s="56">
        <f>+SPm!O2</f>
        <v>42035</v>
      </c>
      <c r="O6" s="56">
        <f>+SPm!P2</f>
        <v>42063</v>
      </c>
      <c r="P6" s="56">
        <f>+SPm!Q2</f>
        <v>42094</v>
      </c>
      <c r="Q6" s="56">
        <f>+SPm!R2</f>
        <v>42124</v>
      </c>
      <c r="R6" s="56">
        <f>+SPm!S2</f>
        <v>42155</v>
      </c>
      <c r="S6" s="56">
        <f>+SPm!T2</f>
        <v>42185</v>
      </c>
      <c r="T6" s="56">
        <f>+SPm!U2</f>
        <v>42216</v>
      </c>
      <c r="U6" s="56">
        <f>+SPm!V2</f>
        <v>42247</v>
      </c>
      <c r="V6" s="56">
        <f>+SPm!W2</f>
        <v>42277</v>
      </c>
      <c r="W6" s="56">
        <f>+SPm!X2</f>
        <v>42308</v>
      </c>
      <c r="X6" s="56">
        <f>+SPm!Y2</f>
        <v>42338</v>
      </c>
      <c r="Y6" s="56">
        <f>+SPm!Z2</f>
        <v>42369</v>
      </c>
      <c r="Z6" s="56">
        <f>+SPm!AA2</f>
        <v>42400</v>
      </c>
      <c r="AA6" s="56">
        <f>+SPm!AB2</f>
        <v>42429</v>
      </c>
      <c r="AB6" s="56">
        <f>+SPm!AC2</f>
        <v>42460</v>
      </c>
      <c r="AC6" s="56">
        <f>+SPm!AD2</f>
        <v>42490</v>
      </c>
      <c r="AD6" s="56">
        <f>+SPm!AE2</f>
        <v>42521</v>
      </c>
      <c r="AE6" s="56">
        <f>+SPm!AF2</f>
        <v>42551</v>
      </c>
      <c r="AF6" s="56">
        <f>+SPm!AG2</f>
        <v>42582</v>
      </c>
      <c r="AG6" s="56">
        <f>+SPm!AH2</f>
        <v>42613</v>
      </c>
      <c r="AH6" s="56">
        <f>+SPm!AI2</f>
        <v>42643</v>
      </c>
      <c r="AI6" s="56">
        <f>+SPm!AJ2</f>
        <v>42674</v>
      </c>
      <c r="AJ6" s="56">
        <f>+SPm!AK2</f>
        <v>42704</v>
      </c>
      <c r="AK6" s="56">
        <f>+SPm!AL2</f>
        <v>42735</v>
      </c>
      <c r="AL6" s="56">
        <f>+SPm!AM2</f>
        <v>42766</v>
      </c>
      <c r="AM6" s="56">
        <f>+SPm!AN2</f>
        <v>42794</v>
      </c>
      <c r="AN6" s="56">
        <f>+SPm!AO2</f>
        <v>42825</v>
      </c>
      <c r="AO6" s="56">
        <f>+SPm!AP2</f>
        <v>42855</v>
      </c>
      <c r="AP6" s="56">
        <f>+SPm!AQ2</f>
        <v>42886</v>
      </c>
      <c r="AQ6" s="56">
        <f>+SPm!AR2</f>
        <v>42916</v>
      </c>
      <c r="AR6" s="56">
        <f>+SPm!AS2</f>
        <v>42947</v>
      </c>
      <c r="AS6" s="56">
        <f>+SPm!AT2</f>
        <v>42978</v>
      </c>
      <c r="AT6" s="56">
        <f>+SPm!AU2</f>
        <v>43008</v>
      </c>
      <c r="AU6" s="56">
        <f>+SPm!AV2</f>
        <v>43039</v>
      </c>
      <c r="AV6" s="56">
        <f>+SPm!AW2</f>
        <v>43069</v>
      </c>
      <c r="AW6" s="56">
        <f>+SPm!AX2</f>
        <v>43100</v>
      </c>
      <c r="AX6" s="56">
        <f>+SPm!AY2</f>
        <v>43131</v>
      </c>
      <c r="AY6" s="56">
        <f>+SPm!AZ2</f>
        <v>43159</v>
      </c>
      <c r="AZ6" s="56">
        <f>+SPm!BA2</f>
        <v>43190</v>
      </c>
      <c r="BA6" s="56">
        <f>+SPm!BB2</f>
        <v>43220</v>
      </c>
      <c r="BB6" s="56">
        <f>+SPm!BC2</f>
        <v>43251</v>
      </c>
      <c r="BC6" s="56">
        <f>+SPm!BD2</f>
        <v>43281</v>
      </c>
      <c r="BD6" s="56">
        <f>+SPm!BE2</f>
        <v>43312</v>
      </c>
      <c r="BE6" s="56">
        <f>+SPm!BF2</f>
        <v>43343</v>
      </c>
      <c r="BF6" s="56">
        <f>+SPm!BG2</f>
        <v>43373</v>
      </c>
      <c r="BG6" s="56">
        <f>+SPm!BH2</f>
        <v>43404</v>
      </c>
      <c r="BH6" s="56">
        <f>+SPm!BI2</f>
        <v>43434</v>
      </c>
      <c r="BI6" s="56">
        <f>+SPm!BJ2</f>
        <v>43465</v>
      </c>
    </row>
    <row r="7" spans="1:61" x14ac:dyDescent="0.25">
      <c r="A7" s="21" t="s">
        <v>370</v>
      </c>
      <c r="B7" s="9">
        <f>+Ires!B12</f>
        <v>0</v>
      </c>
      <c r="C7" s="9">
        <f>+Ires!C12</f>
        <v>0</v>
      </c>
      <c r="D7" s="9">
        <f>+Ires!D12</f>
        <v>0</v>
      </c>
      <c r="E7" s="9">
        <f>+Ires!E12</f>
        <v>0</v>
      </c>
      <c r="F7" s="9">
        <f>+Ires!F12</f>
        <v>0</v>
      </c>
      <c r="G7" s="9">
        <f>+Ires!G12</f>
        <v>0</v>
      </c>
      <c r="H7" s="9">
        <f>+Ires!H12</f>
        <v>0</v>
      </c>
      <c r="I7" s="9">
        <f>+Ires!I12</f>
        <v>0</v>
      </c>
      <c r="J7" s="9">
        <f>+Ires!J12</f>
        <v>0</v>
      </c>
      <c r="K7" s="9">
        <f>+Ires!K12</f>
        <v>0</v>
      </c>
      <c r="L7" s="9">
        <f>+Ires!L12</f>
        <v>0</v>
      </c>
      <c r="M7" s="9">
        <f>+Ires!M12</f>
        <v>0</v>
      </c>
      <c r="N7" s="9">
        <f>+Ires!N12</f>
        <v>0</v>
      </c>
      <c r="O7" s="9">
        <f>+Ires!O12</f>
        <v>0</v>
      </c>
      <c r="P7" s="9">
        <f>+Ires!P12</f>
        <v>0</v>
      </c>
      <c r="Q7" s="9">
        <f>+Ires!Q12</f>
        <v>0</v>
      </c>
      <c r="R7" s="9">
        <f>+Ires!R12</f>
        <v>0</v>
      </c>
      <c r="S7" s="9">
        <f>+Ires!S12</f>
        <v>0</v>
      </c>
      <c r="T7" s="9">
        <f>+Ires!T12</f>
        <v>0</v>
      </c>
      <c r="U7" s="9">
        <f>+Ires!U12</f>
        <v>0</v>
      </c>
      <c r="V7" s="9">
        <f>+Ires!V12</f>
        <v>0</v>
      </c>
      <c r="W7" s="9">
        <f>+Ires!W12</f>
        <v>0</v>
      </c>
      <c r="X7" s="9">
        <f>+Ires!X12</f>
        <v>0</v>
      </c>
      <c r="Y7" s="9">
        <f>+Ires!Y12</f>
        <v>0</v>
      </c>
      <c r="Z7" s="9">
        <f>+Ires!Z12</f>
        <v>0</v>
      </c>
      <c r="AA7" s="9">
        <f>+Ires!AA12</f>
        <v>0</v>
      </c>
      <c r="AB7" s="9">
        <f>+Ires!AB12</f>
        <v>0</v>
      </c>
      <c r="AC7" s="9">
        <f>+Ires!AC12</f>
        <v>0</v>
      </c>
      <c r="AD7" s="9">
        <f>+Ires!AD12</f>
        <v>0</v>
      </c>
      <c r="AE7" s="9">
        <f>+Ires!AE12</f>
        <v>0</v>
      </c>
      <c r="AF7" s="9">
        <f>+Ires!AF12</f>
        <v>0</v>
      </c>
      <c r="AG7" s="9">
        <f>+Ires!AG12</f>
        <v>0</v>
      </c>
      <c r="AH7" s="9">
        <f>+Ires!AH12</f>
        <v>0</v>
      </c>
      <c r="AI7" s="9">
        <f>+Ires!AI12</f>
        <v>0</v>
      </c>
      <c r="AJ7" s="9">
        <f>+Ires!AJ12</f>
        <v>0</v>
      </c>
      <c r="AK7" s="9">
        <f>+Ires!AK12</f>
        <v>0</v>
      </c>
      <c r="AL7" s="9">
        <f>+Ires!AL12</f>
        <v>0</v>
      </c>
      <c r="AM7" s="9">
        <f>+Ires!AM12</f>
        <v>0</v>
      </c>
      <c r="AN7" s="9">
        <f>+Ires!AN12</f>
        <v>0</v>
      </c>
      <c r="AO7" s="9">
        <f>+Ires!AO12</f>
        <v>0</v>
      </c>
      <c r="AP7" s="9">
        <f>+Ires!AP12</f>
        <v>0</v>
      </c>
      <c r="AQ7" s="9">
        <f>+Ires!AQ12</f>
        <v>0</v>
      </c>
      <c r="AR7" s="9">
        <f>+Ires!AR12</f>
        <v>0</v>
      </c>
      <c r="AS7" s="9">
        <f>+Ires!AS12</f>
        <v>0</v>
      </c>
      <c r="AT7" s="9">
        <f>+Ires!AT12</f>
        <v>0</v>
      </c>
      <c r="AU7" s="9">
        <f>+Ires!AU12</f>
        <v>0</v>
      </c>
      <c r="AV7" s="9">
        <f>+Ires!AV12</f>
        <v>0</v>
      </c>
      <c r="AW7" s="9">
        <f>+Ires!AW12</f>
        <v>0</v>
      </c>
      <c r="AX7" s="9">
        <f>+Ires!AX12</f>
        <v>0</v>
      </c>
      <c r="AY7" s="9">
        <f>+Ires!AY12</f>
        <v>0</v>
      </c>
      <c r="AZ7" s="9">
        <f>+Ires!AZ12</f>
        <v>0</v>
      </c>
      <c r="BA7" s="9">
        <f>+Ires!BA12</f>
        <v>0</v>
      </c>
      <c r="BB7" s="9">
        <f>+Ires!BB12</f>
        <v>0</v>
      </c>
      <c r="BC7" s="9">
        <f>+Ires!BC12</f>
        <v>0</v>
      </c>
      <c r="BD7" s="9">
        <f>+Ires!BD12</f>
        <v>0</v>
      </c>
      <c r="BE7" s="9">
        <f>+Ires!BE12</f>
        <v>0</v>
      </c>
      <c r="BF7" s="9">
        <f>+Ires!BF12</f>
        <v>0</v>
      </c>
      <c r="BG7" s="9">
        <f>+Ires!BG12</f>
        <v>0</v>
      </c>
      <c r="BH7" s="9">
        <f>+Ires!BH12</f>
        <v>0</v>
      </c>
      <c r="BI7" s="9">
        <f>+Ires!BI12</f>
        <v>0</v>
      </c>
    </row>
    <row r="9" spans="1:61" x14ac:dyDescent="0.25">
      <c r="A9" s="149" t="s">
        <v>371</v>
      </c>
      <c r="B9" s="9">
        <f>+CEm!B44</f>
        <v>0</v>
      </c>
      <c r="C9" s="9">
        <f>+CEm!C44</f>
        <v>0</v>
      </c>
      <c r="D9" s="9">
        <f>+CEm!D44</f>
        <v>0</v>
      </c>
      <c r="E9" s="9">
        <f>+CEm!E44</f>
        <v>0</v>
      </c>
      <c r="F9" s="9">
        <f>+CEm!F44</f>
        <v>0</v>
      </c>
      <c r="G9" s="9">
        <f>+CEm!G44</f>
        <v>0</v>
      </c>
      <c r="H9" s="9">
        <f>+CEm!H44</f>
        <v>0</v>
      </c>
      <c r="I9" s="9">
        <f>+CEm!I44</f>
        <v>0</v>
      </c>
      <c r="J9" s="9">
        <f>+CEm!J44</f>
        <v>0</v>
      </c>
      <c r="K9" s="9">
        <f>+CEm!K44</f>
        <v>0</v>
      </c>
      <c r="L9" s="9">
        <f>+CEm!L44</f>
        <v>0</v>
      </c>
      <c r="M9" s="9">
        <f>+CEm!M44</f>
        <v>0</v>
      </c>
      <c r="N9" s="9">
        <f>+CEm!N44</f>
        <v>0</v>
      </c>
      <c r="O9" s="9">
        <f>+CEm!O44</f>
        <v>0</v>
      </c>
      <c r="P9" s="9">
        <f>+CEm!P44</f>
        <v>0</v>
      </c>
      <c r="Q9" s="9">
        <f>+CEm!Q44</f>
        <v>0</v>
      </c>
      <c r="R9" s="9">
        <f>+CEm!R44</f>
        <v>0</v>
      </c>
      <c r="S9" s="9">
        <f>+CEm!S44</f>
        <v>0</v>
      </c>
      <c r="T9" s="9">
        <f>+CEm!T44</f>
        <v>0</v>
      </c>
      <c r="U9" s="9">
        <f>+CEm!U44</f>
        <v>0</v>
      </c>
      <c r="V9" s="9">
        <f>+CEm!V44</f>
        <v>0</v>
      </c>
      <c r="W9" s="9">
        <f>+CEm!W44</f>
        <v>0</v>
      </c>
      <c r="X9" s="9">
        <f>+CEm!X44</f>
        <v>0</v>
      </c>
      <c r="Y9" s="9">
        <f>+CEm!Y44</f>
        <v>0</v>
      </c>
      <c r="Z9" s="9">
        <f>+CEm!Z44</f>
        <v>0</v>
      </c>
      <c r="AA9" s="9">
        <f>+CEm!AA44</f>
        <v>0</v>
      </c>
      <c r="AB9" s="9">
        <f>+CEm!AB44</f>
        <v>0</v>
      </c>
      <c r="AC9" s="9">
        <f>+CEm!AC44</f>
        <v>0</v>
      </c>
      <c r="AD9" s="9">
        <f>+CEm!AD44</f>
        <v>0</v>
      </c>
      <c r="AE9" s="9">
        <f>+CEm!AE44</f>
        <v>0</v>
      </c>
      <c r="AF9" s="9">
        <f>+CEm!AF44</f>
        <v>0</v>
      </c>
      <c r="AG9" s="9">
        <f>+CEm!AG44</f>
        <v>0</v>
      </c>
      <c r="AH9" s="9">
        <f>+CEm!AH44</f>
        <v>0</v>
      </c>
      <c r="AI9" s="9">
        <f>+CEm!AI44</f>
        <v>0</v>
      </c>
      <c r="AJ9" s="9">
        <f>+CEm!AJ44</f>
        <v>0</v>
      </c>
      <c r="AK9" s="9">
        <f>+CEm!AK44</f>
        <v>0</v>
      </c>
      <c r="AL9" s="9">
        <f>+CEm!AL44</f>
        <v>0</v>
      </c>
      <c r="AM9" s="9">
        <f>+CEm!AM44</f>
        <v>0</v>
      </c>
      <c r="AN9" s="9">
        <f>+CEm!AN44</f>
        <v>0</v>
      </c>
      <c r="AO9" s="9">
        <f>+CEm!AO44</f>
        <v>0</v>
      </c>
      <c r="AP9" s="9">
        <f>+CEm!AP44</f>
        <v>0</v>
      </c>
      <c r="AQ9" s="9">
        <f>+CEm!AQ44</f>
        <v>0</v>
      </c>
      <c r="AR9" s="9">
        <f>+CEm!AR44</f>
        <v>0</v>
      </c>
      <c r="AS9" s="9">
        <f>+CEm!AS44</f>
        <v>0</v>
      </c>
      <c r="AT9" s="9">
        <f>+CEm!AT44</f>
        <v>0</v>
      </c>
      <c r="AU9" s="9">
        <f>+CEm!AU44</f>
        <v>0</v>
      </c>
      <c r="AV9" s="9">
        <f>+CEm!AV44</f>
        <v>0</v>
      </c>
      <c r="AW9" s="9">
        <f>+CEm!AW44</f>
        <v>0</v>
      </c>
      <c r="AX9" s="9">
        <f>+CEm!AX44</f>
        <v>0</v>
      </c>
      <c r="AY9" s="9">
        <f>+CEm!AY44</f>
        <v>0</v>
      </c>
      <c r="AZ9" s="9">
        <f>+CEm!AZ44</f>
        <v>0</v>
      </c>
      <c r="BA9" s="9">
        <f>+CEm!BA44</f>
        <v>0</v>
      </c>
      <c r="BB9" s="9">
        <f>+CEm!BB44</f>
        <v>0</v>
      </c>
      <c r="BC9" s="9">
        <f>+CEm!BC44</f>
        <v>0</v>
      </c>
      <c r="BD9" s="9">
        <f>+CEm!BD44</f>
        <v>0</v>
      </c>
      <c r="BE9" s="9">
        <f>+CEm!BE44</f>
        <v>0</v>
      </c>
      <c r="BF9" s="9">
        <f>+CEm!BF44</f>
        <v>0</v>
      </c>
      <c r="BG9" s="9">
        <f>+CEm!BG44</f>
        <v>0</v>
      </c>
      <c r="BH9" s="9">
        <f>+CEm!BH44</f>
        <v>0</v>
      </c>
      <c r="BI9" s="9">
        <f>+CEm!BI44</f>
        <v>0</v>
      </c>
    </row>
    <row r="10" spans="1:61" x14ac:dyDescent="0.25">
      <c r="A10" s="149" t="s">
        <v>372</v>
      </c>
      <c r="B10" s="9">
        <f>-CEm!B65</f>
        <v>0</v>
      </c>
      <c r="C10" s="9">
        <f>-CEm!C65</f>
        <v>0</v>
      </c>
      <c r="D10" s="9">
        <f>-CEm!D65</f>
        <v>0</v>
      </c>
      <c r="E10" s="9">
        <f>-CEm!E65</f>
        <v>0</v>
      </c>
      <c r="F10" s="9">
        <f>-CEm!F65</f>
        <v>0</v>
      </c>
      <c r="G10" s="9">
        <f>-CEm!G65</f>
        <v>0</v>
      </c>
      <c r="H10" s="9">
        <f>-CEm!H65</f>
        <v>0</v>
      </c>
      <c r="I10" s="9">
        <f>-CEm!I65</f>
        <v>0</v>
      </c>
      <c r="J10" s="9">
        <f>-CEm!J65</f>
        <v>0</v>
      </c>
      <c r="K10" s="9">
        <f>-CEm!K65</f>
        <v>0</v>
      </c>
      <c r="L10" s="9">
        <f>-CEm!L65</f>
        <v>0</v>
      </c>
      <c r="M10" s="9">
        <f>-CEm!M65</f>
        <v>0</v>
      </c>
      <c r="N10" s="9">
        <f>-CEm!N65</f>
        <v>0</v>
      </c>
      <c r="O10" s="9">
        <f>-CEm!O65</f>
        <v>0</v>
      </c>
      <c r="P10" s="9">
        <f>-CEm!P65</f>
        <v>0</v>
      </c>
      <c r="Q10" s="9">
        <f>-CEm!Q65</f>
        <v>0</v>
      </c>
      <c r="R10" s="9">
        <f>-CEm!R65</f>
        <v>0</v>
      </c>
      <c r="S10" s="9">
        <f>-CEm!S65</f>
        <v>0</v>
      </c>
      <c r="T10" s="9">
        <f>-CEm!T65</f>
        <v>0</v>
      </c>
      <c r="U10" s="9">
        <f>-CEm!U65</f>
        <v>0</v>
      </c>
      <c r="V10" s="9">
        <f>-CEm!V65</f>
        <v>0</v>
      </c>
      <c r="W10" s="9">
        <f>-CEm!W65</f>
        <v>0</v>
      </c>
      <c r="X10" s="9">
        <f>-CEm!X65</f>
        <v>0</v>
      </c>
      <c r="Y10" s="9">
        <f>-CEm!Y65</f>
        <v>0</v>
      </c>
      <c r="Z10" s="9">
        <f>-CEm!Z65</f>
        <v>0</v>
      </c>
      <c r="AA10" s="9">
        <f>-CEm!AA65</f>
        <v>0</v>
      </c>
      <c r="AB10" s="9">
        <f>-CEm!AB65</f>
        <v>0</v>
      </c>
      <c r="AC10" s="9">
        <f>-CEm!AC65</f>
        <v>0</v>
      </c>
      <c r="AD10" s="9">
        <f>-CEm!AD65</f>
        <v>0</v>
      </c>
      <c r="AE10" s="9">
        <f>-CEm!AE65</f>
        <v>0</v>
      </c>
      <c r="AF10" s="9">
        <f>-CEm!AF65</f>
        <v>0</v>
      </c>
      <c r="AG10" s="9">
        <f>-CEm!AG65</f>
        <v>0</v>
      </c>
      <c r="AH10" s="9">
        <f>-CEm!AH65</f>
        <v>0</v>
      </c>
      <c r="AI10" s="9">
        <f>-CEm!AI65</f>
        <v>0</v>
      </c>
      <c r="AJ10" s="9">
        <f>-CEm!AJ65</f>
        <v>0</v>
      </c>
      <c r="AK10" s="9">
        <f>-CEm!AK65</f>
        <v>0</v>
      </c>
      <c r="AL10" s="9">
        <f>-CEm!AL65</f>
        <v>0</v>
      </c>
      <c r="AM10" s="9">
        <f>-CEm!AM65</f>
        <v>0</v>
      </c>
      <c r="AN10" s="9">
        <f>-CEm!AN65</f>
        <v>0</v>
      </c>
      <c r="AO10" s="9">
        <f>-CEm!AO65</f>
        <v>0</v>
      </c>
      <c r="AP10" s="9">
        <f>-CEm!AP65</f>
        <v>0</v>
      </c>
      <c r="AQ10" s="9">
        <f>-CEm!AQ65</f>
        <v>0</v>
      </c>
      <c r="AR10" s="9">
        <f>-CEm!AR65</f>
        <v>0</v>
      </c>
      <c r="AS10" s="9">
        <f>-CEm!AS65</f>
        <v>0</v>
      </c>
      <c r="AT10" s="9">
        <f>-CEm!AT65</f>
        <v>0</v>
      </c>
      <c r="AU10" s="9">
        <f>-CEm!AU65</f>
        <v>0</v>
      </c>
      <c r="AV10" s="9">
        <f>-CEm!AV65</f>
        <v>0</v>
      </c>
      <c r="AW10" s="9">
        <f>-CEm!AW65</f>
        <v>0</v>
      </c>
      <c r="AX10" s="9">
        <f>-CEm!AX65</f>
        <v>0</v>
      </c>
      <c r="AY10" s="9">
        <f>-CEm!AY65</f>
        <v>0</v>
      </c>
      <c r="AZ10" s="9">
        <f>-CEm!AZ65</f>
        <v>0</v>
      </c>
      <c r="BA10" s="9">
        <f>-CEm!BA65</f>
        <v>0</v>
      </c>
      <c r="BB10" s="9">
        <f>-CEm!BB65</f>
        <v>0</v>
      </c>
      <c r="BC10" s="9">
        <f>-CEm!BC65</f>
        <v>0</v>
      </c>
      <c r="BD10" s="9">
        <f>-CEm!BD65</f>
        <v>0</v>
      </c>
      <c r="BE10" s="9">
        <f>-CEm!BE65</f>
        <v>0</v>
      </c>
      <c r="BF10" s="9">
        <f>-CEm!BF65</f>
        <v>0</v>
      </c>
      <c r="BG10" s="9">
        <f>-CEm!BG65</f>
        <v>0</v>
      </c>
      <c r="BH10" s="9">
        <f>-CEm!BH65</f>
        <v>0</v>
      </c>
      <c r="BI10" s="9">
        <f>-CEm!BI65</f>
        <v>0</v>
      </c>
    </row>
    <row r="12" spans="1:61" x14ac:dyDescent="0.25">
      <c r="A12" s="21" t="s">
        <v>363</v>
      </c>
      <c r="B12" s="9">
        <f>+B7+B9+B10</f>
        <v>0</v>
      </c>
      <c r="C12" s="9">
        <f t="shared" ref="C12:BI12" si="0">+C7+C9+C10</f>
        <v>0</v>
      </c>
      <c r="D12" s="9">
        <f t="shared" si="0"/>
        <v>0</v>
      </c>
      <c r="E12" s="9">
        <f t="shared" si="0"/>
        <v>0</v>
      </c>
      <c r="F12" s="9">
        <f t="shared" si="0"/>
        <v>0</v>
      </c>
      <c r="G12" s="9">
        <f t="shared" si="0"/>
        <v>0</v>
      </c>
      <c r="H12" s="9">
        <f t="shared" si="0"/>
        <v>0</v>
      </c>
      <c r="I12" s="9">
        <f t="shared" si="0"/>
        <v>0</v>
      </c>
      <c r="J12" s="9">
        <f t="shared" si="0"/>
        <v>0</v>
      </c>
      <c r="K12" s="9">
        <f t="shared" si="0"/>
        <v>0</v>
      </c>
      <c r="L12" s="9">
        <f t="shared" si="0"/>
        <v>0</v>
      </c>
      <c r="M12" s="9">
        <f t="shared" si="0"/>
        <v>0</v>
      </c>
      <c r="N12" s="9">
        <f t="shared" si="0"/>
        <v>0</v>
      </c>
      <c r="O12" s="9">
        <f t="shared" si="0"/>
        <v>0</v>
      </c>
      <c r="P12" s="9">
        <f t="shared" si="0"/>
        <v>0</v>
      </c>
      <c r="Q12" s="9">
        <f t="shared" si="0"/>
        <v>0</v>
      </c>
      <c r="R12" s="9">
        <f t="shared" si="0"/>
        <v>0</v>
      </c>
      <c r="S12" s="9">
        <f t="shared" si="0"/>
        <v>0</v>
      </c>
      <c r="T12" s="9">
        <f t="shared" si="0"/>
        <v>0</v>
      </c>
      <c r="U12" s="9">
        <f t="shared" si="0"/>
        <v>0</v>
      </c>
      <c r="V12" s="9">
        <f t="shared" si="0"/>
        <v>0</v>
      </c>
      <c r="W12" s="9">
        <f t="shared" si="0"/>
        <v>0</v>
      </c>
      <c r="X12" s="9">
        <f t="shared" si="0"/>
        <v>0</v>
      </c>
      <c r="Y12" s="9">
        <f t="shared" si="0"/>
        <v>0</v>
      </c>
      <c r="Z12" s="9">
        <f t="shared" si="0"/>
        <v>0</v>
      </c>
      <c r="AA12" s="9">
        <f t="shared" si="0"/>
        <v>0</v>
      </c>
      <c r="AB12" s="9">
        <f t="shared" si="0"/>
        <v>0</v>
      </c>
      <c r="AC12" s="9">
        <f t="shared" si="0"/>
        <v>0</v>
      </c>
      <c r="AD12" s="9">
        <f t="shared" si="0"/>
        <v>0</v>
      </c>
      <c r="AE12" s="9">
        <f t="shared" si="0"/>
        <v>0</v>
      </c>
      <c r="AF12" s="9">
        <f t="shared" si="0"/>
        <v>0</v>
      </c>
      <c r="AG12" s="9">
        <f t="shared" si="0"/>
        <v>0</v>
      </c>
      <c r="AH12" s="9">
        <f t="shared" si="0"/>
        <v>0</v>
      </c>
      <c r="AI12" s="9">
        <f t="shared" si="0"/>
        <v>0</v>
      </c>
      <c r="AJ12" s="9">
        <f t="shared" si="0"/>
        <v>0</v>
      </c>
      <c r="AK12" s="9">
        <f t="shared" si="0"/>
        <v>0</v>
      </c>
      <c r="AL12" s="9">
        <f t="shared" si="0"/>
        <v>0</v>
      </c>
      <c r="AM12" s="9">
        <f t="shared" si="0"/>
        <v>0</v>
      </c>
      <c r="AN12" s="9">
        <f t="shared" si="0"/>
        <v>0</v>
      </c>
      <c r="AO12" s="9">
        <f t="shared" si="0"/>
        <v>0</v>
      </c>
      <c r="AP12" s="9">
        <f t="shared" si="0"/>
        <v>0</v>
      </c>
      <c r="AQ12" s="9">
        <f t="shared" si="0"/>
        <v>0</v>
      </c>
      <c r="AR12" s="9">
        <f t="shared" si="0"/>
        <v>0</v>
      </c>
      <c r="AS12" s="9">
        <f t="shared" si="0"/>
        <v>0</v>
      </c>
      <c r="AT12" s="9">
        <f t="shared" si="0"/>
        <v>0</v>
      </c>
      <c r="AU12" s="9">
        <f t="shared" si="0"/>
        <v>0</v>
      </c>
      <c r="AV12" s="9">
        <f t="shared" si="0"/>
        <v>0</v>
      </c>
      <c r="AW12" s="9">
        <f t="shared" si="0"/>
        <v>0</v>
      </c>
      <c r="AX12" s="9">
        <f t="shared" si="0"/>
        <v>0</v>
      </c>
      <c r="AY12" s="9">
        <f t="shared" si="0"/>
        <v>0</v>
      </c>
      <c r="AZ12" s="9">
        <f t="shared" si="0"/>
        <v>0</v>
      </c>
      <c r="BA12" s="9">
        <f t="shared" si="0"/>
        <v>0</v>
      </c>
      <c r="BB12" s="9">
        <f t="shared" si="0"/>
        <v>0</v>
      </c>
      <c r="BC12" s="9">
        <f t="shared" si="0"/>
        <v>0</v>
      </c>
      <c r="BD12" s="9">
        <f t="shared" si="0"/>
        <v>0</v>
      </c>
      <c r="BE12" s="9">
        <f t="shared" si="0"/>
        <v>0</v>
      </c>
      <c r="BF12" s="9">
        <f t="shared" si="0"/>
        <v>0</v>
      </c>
      <c r="BG12" s="9">
        <f t="shared" si="0"/>
        <v>0</v>
      </c>
      <c r="BH12" s="9">
        <f t="shared" si="0"/>
        <v>0</v>
      </c>
      <c r="BI12" s="9">
        <f t="shared" si="0"/>
        <v>0</v>
      </c>
    </row>
    <row r="13" spans="1:61" x14ac:dyDescent="0.25">
      <c r="A13" s="21"/>
    </row>
    <row r="14" spans="1:61" x14ac:dyDescent="0.25">
      <c r="A14" s="21" t="s">
        <v>364</v>
      </c>
      <c r="M14" s="9">
        <f>+SUM(B12:M12)</f>
        <v>0</v>
      </c>
      <c r="Y14" s="9">
        <f>+SUM(N12:Y12)</f>
        <v>0</v>
      </c>
      <c r="AK14" s="9">
        <f>+SUM(Z12:AK12)</f>
        <v>0</v>
      </c>
      <c r="AW14" s="9">
        <f>+SUM(AL12:AW12)</f>
        <v>0</v>
      </c>
      <c r="BI14" s="9">
        <f>+SUM(AX12:BI12)</f>
        <v>0</v>
      </c>
    </row>
    <row r="15" spans="1:61" x14ac:dyDescent="0.25">
      <c r="M15" s="3">
        <f>+SUM(B12:M12)-SUM(B14:M14)</f>
        <v>0</v>
      </c>
      <c r="N15" s="3"/>
      <c r="O15" s="3"/>
      <c r="P15" s="3"/>
      <c r="Q15" s="3"/>
      <c r="R15" s="3"/>
      <c r="S15" s="3"/>
      <c r="T15" s="3"/>
      <c r="U15" s="3"/>
      <c r="V15" s="3"/>
      <c r="W15" s="3"/>
      <c r="X15" s="3"/>
      <c r="Y15" s="3">
        <f>+SUM($B12:Y12)-SUM($B14:Y14)</f>
        <v>0</v>
      </c>
      <c r="Z15" s="3"/>
      <c r="AA15" s="3"/>
      <c r="AB15" s="3"/>
      <c r="AC15" s="3"/>
      <c r="AD15" s="3"/>
      <c r="AE15" s="3"/>
      <c r="AF15" s="3"/>
      <c r="AG15" s="3"/>
      <c r="AH15" s="3"/>
      <c r="AI15" s="3"/>
      <c r="AJ15" s="3"/>
      <c r="AK15" s="3">
        <f>+SUM($B12:AK12)-SUM($B14:AK14)</f>
        <v>0</v>
      </c>
      <c r="AL15" s="3"/>
      <c r="AM15" s="3"/>
      <c r="AN15" s="3"/>
      <c r="AO15" s="3"/>
      <c r="AP15" s="3"/>
      <c r="AQ15" s="3"/>
      <c r="AR15" s="3"/>
      <c r="AS15" s="3"/>
      <c r="AT15" s="3"/>
      <c r="AU15" s="3"/>
      <c r="AV15" s="3"/>
      <c r="AW15" s="3">
        <f>+SUM($B12:AW12)-SUM($B14:AW14)</f>
        <v>0</v>
      </c>
      <c r="AX15" s="3"/>
      <c r="AY15" s="3"/>
      <c r="AZ15" s="3"/>
      <c r="BA15" s="3"/>
      <c r="BB15" s="3"/>
      <c r="BC15" s="3"/>
      <c r="BD15" s="3"/>
      <c r="BE15" s="3"/>
      <c r="BF15" s="3"/>
      <c r="BG15" s="3"/>
      <c r="BH15" s="3"/>
      <c r="BI15" s="3">
        <f>+SUM($B12:BI12)-SUM($B14:BI14)</f>
        <v>0</v>
      </c>
    </row>
    <row r="16" spans="1:61" s="133" customFormat="1" x14ac:dyDescent="0.25">
      <c r="A16" s="133" t="s">
        <v>382</v>
      </c>
      <c r="M16" s="147">
        <f>+M14*$B$4</f>
        <v>0</v>
      </c>
      <c r="Y16" s="147">
        <f>+Y14*$B$4</f>
        <v>0</v>
      </c>
      <c r="AK16" s="147">
        <f>+AK14*$B$4</f>
        <v>0</v>
      </c>
      <c r="AW16" s="147">
        <f>+AW14*$B$4</f>
        <v>0</v>
      </c>
      <c r="BI16" s="147">
        <f>+BI14*$B$4</f>
        <v>0</v>
      </c>
    </row>
    <row r="18" spans="1:66" x14ac:dyDescent="0.25">
      <c r="A18" s="2" t="s">
        <v>366</v>
      </c>
      <c r="S18" s="6">
        <f>+IF(M16&gt;0,M16-G19-L20,0)</f>
        <v>0</v>
      </c>
      <c r="AE18" s="6">
        <f>+IF(Y16&gt;0,Y16-S19-X20,0)</f>
        <v>0</v>
      </c>
      <c r="AQ18" s="6">
        <f>+IF(AK16&gt;0,AK16-AE19-AJ20,0)</f>
        <v>0</v>
      </c>
      <c r="BC18" s="6">
        <f>+IF(AW16&gt;0,AW16-AQ19-AV20,0)</f>
        <v>0</v>
      </c>
    </row>
    <row r="19" spans="1:66" x14ac:dyDescent="0.25">
      <c r="A19" s="2" t="s">
        <v>367</v>
      </c>
      <c r="S19" s="6">
        <f>+M16*0.4</f>
        <v>0</v>
      </c>
      <c r="AE19" s="6">
        <f>+Y16*0.4</f>
        <v>0</v>
      </c>
      <c r="AQ19" s="6">
        <f>+AK16*0.4</f>
        <v>0</v>
      </c>
      <c r="BC19" s="6">
        <f>+AW16*0.4</f>
        <v>0</v>
      </c>
    </row>
    <row r="20" spans="1:66" x14ac:dyDescent="0.25">
      <c r="A20" s="2" t="s">
        <v>368</v>
      </c>
      <c r="X20" s="6">
        <f>M16*0.6</f>
        <v>0</v>
      </c>
      <c r="AJ20" s="6">
        <f>Y16*0.6</f>
        <v>0</v>
      </c>
      <c r="AV20" s="6">
        <f>AK16*0.6</f>
        <v>0</v>
      </c>
      <c r="BH20" s="6">
        <f>AW16*0.6</f>
        <v>0</v>
      </c>
    </row>
    <row r="21" spans="1:66" s="22" customFormat="1" x14ac:dyDescent="0.25">
      <c r="A21" s="18" t="s">
        <v>369</v>
      </c>
      <c r="B21" s="23">
        <f>SUM(B18:B20)</f>
        <v>0</v>
      </c>
      <c r="C21" s="23">
        <f t="shared" ref="C21:AW21" si="1">SUM(C18:C20)</f>
        <v>0</v>
      </c>
      <c r="D21" s="23">
        <f t="shared" si="1"/>
        <v>0</v>
      </c>
      <c r="E21" s="23">
        <f t="shared" si="1"/>
        <v>0</v>
      </c>
      <c r="F21" s="23">
        <f t="shared" si="1"/>
        <v>0</v>
      </c>
      <c r="G21" s="23">
        <f t="shared" si="1"/>
        <v>0</v>
      </c>
      <c r="H21" s="23">
        <f t="shared" si="1"/>
        <v>0</v>
      </c>
      <c r="I21" s="23">
        <f t="shared" si="1"/>
        <v>0</v>
      </c>
      <c r="J21" s="23">
        <f t="shared" si="1"/>
        <v>0</v>
      </c>
      <c r="K21" s="23">
        <f t="shared" si="1"/>
        <v>0</v>
      </c>
      <c r="L21" s="23">
        <f t="shared" si="1"/>
        <v>0</v>
      </c>
      <c r="M21" s="23">
        <f t="shared" si="1"/>
        <v>0</v>
      </c>
      <c r="N21" s="23">
        <f t="shared" si="1"/>
        <v>0</v>
      </c>
      <c r="O21" s="23">
        <f t="shared" si="1"/>
        <v>0</v>
      </c>
      <c r="P21" s="23">
        <f t="shared" si="1"/>
        <v>0</v>
      </c>
      <c r="Q21" s="23">
        <f t="shared" si="1"/>
        <v>0</v>
      </c>
      <c r="R21" s="23">
        <f t="shared" si="1"/>
        <v>0</v>
      </c>
      <c r="S21" s="23">
        <f t="shared" si="1"/>
        <v>0</v>
      </c>
      <c r="T21" s="23">
        <f t="shared" si="1"/>
        <v>0</v>
      </c>
      <c r="U21" s="23">
        <f t="shared" si="1"/>
        <v>0</v>
      </c>
      <c r="V21" s="23">
        <f t="shared" si="1"/>
        <v>0</v>
      </c>
      <c r="W21" s="23">
        <f t="shared" si="1"/>
        <v>0</v>
      </c>
      <c r="X21" s="23">
        <f t="shared" si="1"/>
        <v>0</v>
      </c>
      <c r="Y21" s="23">
        <f t="shared" si="1"/>
        <v>0</v>
      </c>
      <c r="Z21" s="23">
        <f t="shared" si="1"/>
        <v>0</v>
      </c>
      <c r="AA21" s="23">
        <f t="shared" si="1"/>
        <v>0</v>
      </c>
      <c r="AB21" s="23">
        <f t="shared" si="1"/>
        <v>0</v>
      </c>
      <c r="AC21" s="23">
        <f t="shared" si="1"/>
        <v>0</v>
      </c>
      <c r="AD21" s="23">
        <f t="shared" si="1"/>
        <v>0</v>
      </c>
      <c r="AE21" s="23">
        <f t="shared" si="1"/>
        <v>0</v>
      </c>
      <c r="AF21" s="23">
        <f t="shared" si="1"/>
        <v>0</v>
      </c>
      <c r="AG21" s="23">
        <f t="shared" si="1"/>
        <v>0</v>
      </c>
      <c r="AH21" s="23">
        <f t="shared" si="1"/>
        <v>0</v>
      </c>
      <c r="AI21" s="23">
        <f t="shared" si="1"/>
        <v>0</v>
      </c>
      <c r="AJ21" s="23">
        <f t="shared" si="1"/>
        <v>0</v>
      </c>
      <c r="AK21" s="23">
        <f t="shared" si="1"/>
        <v>0</v>
      </c>
      <c r="AL21" s="23">
        <f t="shared" si="1"/>
        <v>0</v>
      </c>
      <c r="AM21" s="23">
        <f t="shared" si="1"/>
        <v>0</v>
      </c>
      <c r="AN21" s="23">
        <f t="shared" si="1"/>
        <v>0</v>
      </c>
      <c r="AO21" s="23">
        <f t="shared" si="1"/>
        <v>0</v>
      </c>
      <c r="AP21" s="23">
        <f t="shared" si="1"/>
        <v>0</v>
      </c>
      <c r="AQ21" s="23">
        <f t="shared" si="1"/>
        <v>0</v>
      </c>
      <c r="AR21" s="23">
        <f t="shared" si="1"/>
        <v>0</v>
      </c>
      <c r="AS21" s="23">
        <f t="shared" si="1"/>
        <v>0</v>
      </c>
      <c r="AT21" s="23">
        <f t="shared" si="1"/>
        <v>0</v>
      </c>
      <c r="AU21" s="23">
        <f t="shared" si="1"/>
        <v>0</v>
      </c>
      <c r="AV21" s="23">
        <f t="shared" si="1"/>
        <v>0</v>
      </c>
      <c r="AW21" s="23">
        <f t="shared" si="1"/>
        <v>0</v>
      </c>
    </row>
    <row r="24" spans="1:66" s="64" customFormat="1" x14ac:dyDescent="0.25">
      <c r="A24" s="64" t="s">
        <v>373</v>
      </c>
      <c r="B24" s="65">
        <f>+IF(B21-B16&gt;0,B21-B16,0)</f>
        <v>0</v>
      </c>
      <c r="C24" s="65">
        <f>+IF((SUM($B21:C21)-SUM($B16:C16))&gt;0,(SUM($B21:C21)-SUM($B16:C16)),0)</f>
        <v>0</v>
      </c>
      <c r="D24" s="65">
        <f>+IF((SUM($B21:D21)-SUM($B16:D16))&gt;0,(SUM($B21:D21)-SUM($B16:D16)),0)</f>
        <v>0</v>
      </c>
      <c r="E24" s="65">
        <f>+IF((SUM($B21:E21)-SUM($B16:E16))&gt;0,(SUM($B21:E21)-SUM($B16:E16)),0)</f>
        <v>0</v>
      </c>
      <c r="F24" s="65">
        <f>+IF((SUM($B21:F21)-SUM($B16:F16))&gt;0,(SUM($B21:F21)-SUM($B16:F16)),0)</f>
        <v>0</v>
      </c>
      <c r="G24" s="65">
        <f>+IF((SUM($B21:G21)-SUM($B16:G16))&gt;0,(SUM($B21:G21)-SUM($B16:G16)),0)</f>
        <v>0</v>
      </c>
      <c r="H24" s="65">
        <f>+IF((SUM($B21:H21)-SUM($B16:H16))&gt;0,(SUM($B21:H21)-SUM($B16:H16)),0)</f>
        <v>0</v>
      </c>
      <c r="I24" s="65">
        <f>+IF((SUM($B21:I21)-SUM($B16:I16))&gt;0,(SUM($B21:I21)-SUM($B16:I16)),0)</f>
        <v>0</v>
      </c>
      <c r="J24" s="65">
        <f>+IF((SUM($B21:J21)-SUM($B16:J16))&gt;0,(SUM($B21:J21)-SUM($B16:J16)),0)</f>
        <v>0</v>
      </c>
      <c r="K24" s="65">
        <f>+IF((SUM($B21:K21)-SUM($B16:K16))&gt;0,(SUM($B21:K21)-SUM($B16:K16)),0)</f>
        <v>0</v>
      </c>
      <c r="L24" s="65">
        <f>+IF((SUM($B21:L21)-SUM($B16:L16))&gt;0,(SUM($B21:L21)-SUM($B16:L16)),0)</f>
        <v>0</v>
      </c>
      <c r="M24" s="65">
        <f>+IF((SUM($B21:M21)-SUM($B16:M16))&gt;0,(SUM($B21:M21)-SUM($B16:M16)),0)</f>
        <v>0</v>
      </c>
      <c r="N24" s="65">
        <f>+IF((SUM($B21:N21)-SUM($B16:N16))&gt;0,(SUM($B21:N21)-SUM($B16:N16)),0)</f>
        <v>0</v>
      </c>
      <c r="O24" s="65">
        <f>+IF((SUM($B21:O21)-SUM($B16:O16))&gt;0,(SUM($B21:O21)-SUM($B16:O16)),0)</f>
        <v>0</v>
      </c>
      <c r="P24" s="65">
        <f>+IF((SUM($B21:P21)-SUM($B16:P16))&gt;0,(SUM($B21:P21)-SUM($B16:P16)),0)</f>
        <v>0</v>
      </c>
      <c r="Q24" s="65">
        <f>+IF((SUM($B21:Q21)-SUM($B16:Q16))&gt;0,(SUM($B21:Q21)-SUM($B16:Q16)),0)</f>
        <v>0</v>
      </c>
      <c r="R24" s="65">
        <f>+IF((SUM($B21:R21)-SUM($B16:R16))&gt;0,(SUM($B21:R21)-SUM($B16:R16)),0)</f>
        <v>0</v>
      </c>
      <c r="S24" s="65">
        <f>+IF((SUM($B21:S21)-SUM($B16:S16))&gt;0,(SUM($B21:S21)-SUM($B16:S16)),0)</f>
        <v>0</v>
      </c>
      <c r="T24" s="65">
        <f>+IF((SUM($B21:T21)-SUM($B16:T16))&gt;0,(SUM($B21:T21)-SUM($B16:T16)),0)</f>
        <v>0</v>
      </c>
      <c r="U24" s="65">
        <f>+IF((SUM($B21:U21)-SUM($B16:U16))&gt;0,(SUM($B21:U21)-SUM($B16:U16)),0)</f>
        <v>0</v>
      </c>
      <c r="V24" s="65">
        <f>+IF((SUM($B21:V21)-SUM($B16:V16))&gt;0,(SUM($B21:V21)-SUM($B16:V16)),0)</f>
        <v>0</v>
      </c>
      <c r="W24" s="65">
        <f>+IF((SUM($B21:W21)-SUM($B16:W16))&gt;0,(SUM($B21:W21)-SUM($B16:W16)),0)</f>
        <v>0</v>
      </c>
      <c r="X24" s="65">
        <f>+IF((SUM($B21:X21)-SUM($B16:X16))&gt;0,(SUM($B21:X21)-SUM($B16:X16)),0)</f>
        <v>0</v>
      </c>
      <c r="Y24" s="65">
        <f>+IF((SUM($B21:Y21)-SUM($B16:Y16))&gt;0,(SUM($B21:Y21)-SUM($B16:Y16)),0)</f>
        <v>0</v>
      </c>
      <c r="Z24" s="65">
        <f>+IF((SUM($B21:Z21)-SUM($B16:Z16))&gt;0,(SUM($B21:Z21)-SUM($B16:Z16)),0)</f>
        <v>0</v>
      </c>
      <c r="AA24" s="65">
        <f>+IF((SUM($B21:AA21)-SUM($B16:AA16))&gt;0,(SUM($B21:AA21)-SUM($B16:AA16)),0)</f>
        <v>0</v>
      </c>
      <c r="AB24" s="65">
        <f>+IF((SUM($B21:AB21)-SUM($B16:AB16))&gt;0,(SUM($B21:AB21)-SUM($B16:AB16)),0)</f>
        <v>0</v>
      </c>
      <c r="AC24" s="65">
        <f>+IF((SUM($B21:AC21)-SUM($B16:AC16))&gt;0,(SUM($B21:AC21)-SUM($B16:AC16)),0)</f>
        <v>0</v>
      </c>
      <c r="AD24" s="65">
        <f>+IF((SUM($B21:AD21)-SUM($B16:AD16))&gt;0,(SUM($B21:AD21)-SUM($B16:AD16)),0)</f>
        <v>0</v>
      </c>
      <c r="AE24" s="65">
        <f>+IF((SUM($B21:AE21)-SUM($B16:AE16))&gt;0,(SUM($B21:AE21)-SUM($B16:AE16)),0)</f>
        <v>0</v>
      </c>
      <c r="AF24" s="65">
        <f>+IF((SUM($B21:AF21)-SUM($B16:AF16))&gt;0,(SUM($B21:AF21)-SUM($B16:AF16)),0)</f>
        <v>0</v>
      </c>
      <c r="AG24" s="65">
        <f>+IF((SUM($B21:AG21)-SUM($B16:AG16))&gt;0,(SUM($B21:AG21)-SUM($B16:AG16)),0)</f>
        <v>0</v>
      </c>
      <c r="AH24" s="65">
        <f>+IF((SUM($B21:AH21)-SUM($B16:AH16))&gt;0,(SUM($B21:AH21)-SUM($B16:AH16)),0)</f>
        <v>0</v>
      </c>
      <c r="AI24" s="65">
        <f>+IF((SUM($B21:AI21)-SUM($B16:AI16))&gt;0,(SUM($B21:AI21)-SUM($B16:AI16)),0)</f>
        <v>0</v>
      </c>
      <c r="AJ24" s="65">
        <f>+IF((SUM($B21:AJ21)-SUM($B16:AJ16))&gt;0,(SUM($B21:AJ21)-SUM($B16:AJ16)),0)</f>
        <v>0</v>
      </c>
      <c r="AK24" s="65">
        <f>+IF((SUM($B21:AK21)-SUM($B16:AK16))&gt;0,(SUM($B21:AK21)-SUM($B16:AK16)),0)</f>
        <v>0</v>
      </c>
      <c r="AL24" s="65">
        <f>+IF((SUM($B21:AL21)-SUM($B16:AL16))&gt;0,(SUM($B21:AL21)-SUM($B16:AL16)),0)</f>
        <v>0</v>
      </c>
      <c r="AM24" s="65">
        <f>+IF((SUM($B21:AM21)-SUM($B16:AM16))&gt;0,(SUM($B21:AM21)-SUM($B16:AM16)),0)</f>
        <v>0</v>
      </c>
      <c r="AN24" s="65">
        <f>+IF((SUM($B21:AN21)-SUM($B16:AN16))&gt;0,(SUM($B21:AN21)-SUM($B16:AN16)),0)</f>
        <v>0</v>
      </c>
      <c r="AO24" s="65">
        <f>+IF((SUM($B21:AO21)-SUM($B16:AO16))&gt;0,(SUM($B21:AO21)-SUM($B16:AO16)),0)</f>
        <v>0</v>
      </c>
      <c r="AP24" s="65">
        <f>+IF((SUM($B21:AP21)-SUM($B16:AP16))&gt;0,(SUM($B21:AP21)-SUM($B16:AP16)),0)</f>
        <v>0</v>
      </c>
      <c r="AQ24" s="65">
        <f>+IF((SUM($B21:AQ21)-SUM($B16:AQ16))&gt;0,(SUM($B21:AQ21)-SUM($B16:AQ16)),0)</f>
        <v>0</v>
      </c>
      <c r="AR24" s="65">
        <f>+IF((SUM($B21:AR21)-SUM($B16:AR16))&gt;0,(SUM($B21:AR21)-SUM($B16:AR16)),0)</f>
        <v>0</v>
      </c>
      <c r="AS24" s="65">
        <f>+IF((SUM($B21:AS21)-SUM($B16:AS16))&gt;0,(SUM($B21:AS21)-SUM($B16:AS16)),0)</f>
        <v>0</v>
      </c>
      <c r="AT24" s="65">
        <f>+IF((SUM($B21:AT21)-SUM($B16:AT16))&gt;0,(SUM($B21:AT21)-SUM($B16:AT16)),0)</f>
        <v>0</v>
      </c>
      <c r="AU24" s="65">
        <f>+IF((SUM($B21:AU21)-SUM($B16:AU16))&gt;0,(SUM($B21:AU21)-SUM($B16:AU16)),0)</f>
        <v>0</v>
      </c>
      <c r="AV24" s="65">
        <f>+IF((SUM($B21:AV21)-SUM($B16:AV16))&gt;0,(SUM($B21:AV21)-SUM($B16:AV16)),0)</f>
        <v>0</v>
      </c>
      <c r="AW24" s="65">
        <f>+IF((SUM($B21:AW21)-SUM($B16:AW16))&gt;0,(SUM($B21:AW21)-SUM($B16:AW16)),0)</f>
        <v>0</v>
      </c>
      <c r="AX24" s="65">
        <f>+IF((SUM($B21:AX21)-SUM($B16:AX16))&gt;0,(SUM($B21:AX21)-SUM($B16:AX16)),0)</f>
        <v>0</v>
      </c>
      <c r="AY24" s="65">
        <f>+IF((SUM($B21:AY21)-SUM($B16:AY16))&gt;0,(SUM($B21:AY21)-SUM($B16:AY16)),0)</f>
        <v>0</v>
      </c>
      <c r="AZ24" s="65">
        <f>+IF((SUM($B21:AZ21)-SUM($B16:AZ16))&gt;0,(SUM($B21:AZ21)-SUM($B16:AZ16)),0)</f>
        <v>0</v>
      </c>
      <c r="BA24" s="65">
        <f>+IF((SUM($B21:BA21)-SUM($B16:BA16))&gt;0,(SUM($B21:BA21)-SUM($B16:BA16)),0)</f>
        <v>0</v>
      </c>
      <c r="BB24" s="65">
        <f>+IF((SUM($B21:BB21)-SUM($B16:BB16))&gt;0,(SUM($B21:BB21)-SUM($B16:BB16)),0)</f>
        <v>0</v>
      </c>
      <c r="BC24" s="65">
        <f>+IF((SUM($B21:BC21)-SUM($B16:BC16))&gt;0,(SUM($B21:BC21)-SUM($B16:BC16)),0)</f>
        <v>0</v>
      </c>
      <c r="BD24" s="65">
        <f>+IF((SUM($B21:BD21)-SUM($B16:BD16))&gt;0,(SUM($B21:BD21)-SUM($B16:BD16)),0)</f>
        <v>0</v>
      </c>
      <c r="BE24" s="65">
        <f>+IF((SUM($B21:BE21)-SUM($B16:BE16))&gt;0,(SUM($B21:BE21)-SUM($B16:BE16)),0)</f>
        <v>0</v>
      </c>
      <c r="BF24" s="65">
        <f>+IF((SUM($B21:BF21)-SUM($B16:BF16))&gt;0,(SUM($B21:BF21)-SUM($B16:BF16)),0)</f>
        <v>0</v>
      </c>
      <c r="BG24" s="65">
        <f>+IF((SUM($B21:BG21)-SUM($B16:BG16))&gt;0,(SUM($B21:BG21)-SUM($B16:BG16)),0)</f>
        <v>0</v>
      </c>
      <c r="BH24" s="65">
        <f>+IF((SUM($B21:BH21)-SUM($B16:BH16))&gt;0,(SUM($B21:BH21)-SUM($B16:BH16)),0)</f>
        <v>0</v>
      </c>
      <c r="BI24" s="65">
        <f>+IF((SUM($B21:BI21)-SUM($B16:BI16))&gt;0,(SUM($B21:BI21)-SUM($B16:BI16)),0)</f>
        <v>0</v>
      </c>
      <c r="BJ24" s="65"/>
      <c r="BK24" s="65"/>
      <c r="BL24" s="65"/>
      <c r="BM24" s="65"/>
      <c r="BN24" s="65"/>
    </row>
    <row r="25" spans="1:66" s="64" customFormat="1" x14ac:dyDescent="0.25">
      <c r="A25" s="64" t="s">
        <v>374</v>
      </c>
      <c r="B25" s="65">
        <f>+B22-B17</f>
        <v>0</v>
      </c>
      <c r="C25" s="65">
        <f>+IF((SUM($B21:C21)-SUM($B16:C16))&lt;0,(SUM($B16:C16)-SUM($B21:C21)),0)</f>
        <v>0</v>
      </c>
      <c r="D25" s="65">
        <f>+IF((SUM($B21:D21)-SUM($B16:D16))&lt;0,(SUM($B16:D16)-SUM($B21:D21)),0)</f>
        <v>0</v>
      </c>
      <c r="E25" s="65">
        <f>+IF((SUM($B21:E21)-SUM($B16:E16))&lt;0,(SUM($B16:E16)-SUM($B21:E21)),0)</f>
        <v>0</v>
      </c>
      <c r="F25" s="65">
        <f>+IF((SUM($B21:F21)-SUM($B16:F16))&lt;0,(SUM($B16:F16)-SUM($B21:F21)),0)</f>
        <v>0</v>
      </c>
      <c r="G25" s="65">
        <f>+IF((SUM($B21:G21)-SUM($B16:G16))&lt;0,(SUM($B16:G16)-SUM($B21:G21)),0)</f>
        <v>0</v>
      </c>
      <c r="H25" s="65">
        <f>+IF((SUM($B21:H21)-SUM($B16:H16))&lt;0,(SUM($B16:H16)-SUM($B21:H21)),0)</f>
        <v>0</v>
      </c>
      <c r="I25" s="65">
        <f>+IF((SUM($B21:I21)-SUM($B16:I16))&lt;0,(SUM($B16:I16)-SUM($B21:I21)),0)</f>
        <v>0</v>
      </c>
      <c r="J25" s="65">
        <f>+IF((SUM($B21:J21)-SUM($B16:J16))&lt;0,(SUM($B16:J16)-SUM($B21:J21)),0)</f>
        <v>0</v>
      </c>
      <c r="K25" s="65">
        <f>+IF((SUM($B21:K21)-SUM($B16:K16))&lt;0,(SUM($B16:K16)-SUM($B21:K21)),0)</f>
        <v>0</v>
      </c>
      <c r="L25" s="65">
        <f>+IF((SUM($B21:L21)-SUM($B16:L16))&lt;0,(SUM($B16:L16)-SUM($B21:L21)),0)</f>
        <v>0</v>
      </c>
      <c r="M25" s="65">
        <f>+IF((SUM($B21:M21)-SUM($B16:M16))&lt;0,(SUM($B16:M16)-SUM($B21:M21)),0)</f>
        <v>0</v>
      </c>
      <c r="N25" s="65">
        <f>+IF((SUM($B21:N21)-SUM($B16:N16))&lt;0,(SUM($B16:N16)-SUM($B21:N21)),0)</f>
        <v>0</v>
      </c>
      <c r="O25" s="65">
        <f>+IF((SUM($B21:O21)-SUM($B16:O16))&lt;0,(SUM($B16:O16)-SUM($B21:O21)),0)</f>
        <v>0</v>
      </c>
      <c r="P25" s="65">
        <f>+IF((SUM($B21:P21)-SUM($B16:P16))&lt;0,(SUM($B16:P16)-SUM($B21:P21)),0)</f>
        <v>0</v>
      </c>
      <c r="Q25" s="65">
        <f>+IF((SUM($B21:Q21)-SUM($B16:Q16))&lt;0,(SUM($B16:Q16)-SUM($B21:Q21)),0)</f>
        <v>0</v>
      </c>
      <c r="R25" s="65">
        <f>+IF((SUM($B21:R21)-SUM($B16:R16))&lt;0,(SUM($B16:R16)-SUM($B21:R21)),0)</f>
        <v>0</v>
      </c>
      <c r="S25" s="65">
        <f>+IF((SUM($B21:S21)-SUM($B16:S16))&lt;0,(SUM($B16:S16)-SUM($B21:S21)),0)</f>
        <v>0</v>
      </c>
      <c r="T25" s="65">
        <f>+IF((SUM($B21:T21)-SUM($B16:T16))&lt;0,(SUM($B16:T16)-SUM($B21:T21)),0)</f>
        <v>0</v>
      </c>
      <c r="U25" s="65">
        <f>+IF((SUM($B21:U21)-SUM($B16:U16))&lt;0,(SUM($B16:U16)-SUM($B21:U21)),0)</f>
        <v>0</v>
      </c>
      <c r="V25" s="65">
        <f>+IF((SUM($B21:V21)-SUM($B16:V16))&lt;0,(SUM($B16:V16)-SUM($B21:V21)),0)</f>
        <v>0</v>
      </c>
      <c r="W25" s="65">
        <f>+IF((SUM($B21:W21)-SUM($B16:W16))&lt;0,(SUM($B16:W16)-SUM($B21:W21)),0)</f>
        <v>0</v>
      </c>
      <c r="X25" s="65">
        <f>+IF((SUM($B21:X21)-SUM($B16:X16))&lt;0,(SUM($B16:X16)-SUM($B21:X21)),0)</f>
        <v>0</v>
      </c>
      <c r="Y25" s="65">
        <f>+IF((SUM($B21:Y21)-SUM($B16:Y16))&lt;0,(SUM($B16:Y16)-SUM($B21:Y21)),0)</f>
        <v>0</v>
      </c>
      <c r="Z25" s="65">
        <f>+IF((SUM($B21:Z21)-SUM($B16:Z16))&lt;0,(SUM($B16:Z16)-SUM($B21:Z21)),0)</f>
        <v>0</v>
      </c>
      <c r="AA25" s="65">
        <f>+IF((SUM($B21:AA21)-SUM($B16:AA16))&lt;0,(SUM($B16:AA16)-SUM($B21:AA21)),0)</f>
        <v>0</v>
      </c>
      <c r="AB25" s="65">
        <f>+IF((SUM($B21:AB21)-SUM($B16:AB16))&lt;0,(SUM($B16:AB16)-SUM($B21:AB21)),0)</f>
        <v>0</v>
      </c>
      <c r="AC25" s="65">
        <f>+IF((SUM($B21:AC21)-SUM($B16:AC16))&lt;0,(SUM($B16:AC16)-SUM($B21:AC21)),0)</f>
        <v>0</v>
      </c>
      <c r="AD25" s="65">
        <f>+IF((SUM($B21:AD21)-SUM($B16:AD16))&lt;0,(SUM($B16:AD16)-SUM($B21:AD21)),0)</f>
        <v>0</v>
      </c>
      <c r="AE25" s="65">
        <f>+IF((SUM($B21:AE21)-SUM($B16:AE16))&lt;0,(SUM($B16:AE16)-SUM($B21:AE21)),0)</f>
        <v>0</v>
      </c>
      <c r="AF25" s="65">
        <f>+IF((SUM($B21:AF21)-SUM($B16:AF16))&lt;0,(SUM($B16:AF16)-SUM($B21:AF21)),0)</f>
        <v>0</v>
      </c>
      <c r="AG25" s="65">
        <f>+IF((SUM($B21:AG21)-SUM($B16:AG16))&lt;0,(SUM($B16:AG16)-SUM($B21:AG21)),0)</f>
        <v>0</v>
      </c>
      <c r="AH25" s="65">
        <f>+IF((SUM($B21:AH21)-SUM($B16:AH16))&lt;0,(SUM($B16:AH16)-SUM($B21:AH21)),0)</f>
        <v>0</v>
      </c>
      <c r="AI25" s="65">
        <f>+IF((SUM($B21:AI21)-SUM($B16:AI16))&lt;0,(SUM($B16:AI16)-SUM($B21:AI21)),0)</f>
        <v>0</v>
      </c>
      <c r="AJ25" s="65">
        <f>+IF((SUM($B21:AJ21)-SUM($B16:AJ16))&lt;0,(SUM($B16:AJ16)-SUM($B21:AJ21)),0)</f>
        <v>0</v>
      </c>
      <c r="AK25" s="65">
        <f>+IF((SUM($B21:AK21)-SUM($B16:AK16))&lt;0,(SUM($B16:AK16)-SUM($B21:AK21)),0)</f>
        <v>0</v>
      </c>
      <c r="AL25" s="65">
        <f>+IF((SUM($B21:AL21)-SUM($B16:AL16))&lt;0,(SUM($B16:AL16)-SUM($B21:AL21)),0)</f>
        <v>0</v>
      </c>
      <c r="AM25" s="65">
        <f>+IF((SUM($B21:AM21)-SUM($B16:AM16))&lt;0,(SUM($B16:AM16)-SUM($B21:AM21)),0)</f>
        <v>0</v>
      </c>
      <c r="AN25" s="65">
        <f>+IF((SUM($B21:AN21)-SUM($B16:AN16))&lt;0,(SUM($B16:AN16)-SUM($B21:AN21)),0)</f>
        <v>0</v>
      </c>
      <c r="AO25" s="65">
        <f>+IF((SUM($B21:AO21)-SUM($B16:AO16))&lt;0,(SUM($B16:AO16)-SUM($B21:AO21)),0)</f>
        <v>0</v>
      </c>
      <c r="AP25" s="65">
        <f>+IF((SUM($B21:AP21)-SUM($B16:AP16))&lt;0,(SUM($B16:AP16)-SUM($B21:AP21)),0)</f>
        <v>0</v>
      </c>
      <c r="AQ25" s="65">
        <f>+IF((SUM($B21:AQ21)-SUM($B16:AQ16))&lt;0,(SUM($B16:AQ16)-SUM($B21:AQ21)),0)</f>
        <v>0</v>
      </c>
      <c r="AR25" s="65">
        <f>+IF((SUM($B21:AR21)-SUM($B16:AR16))&lt;0,(SUM($B16:AR16)-SUM($B21:AR21)),0)</f>
        <v>0</v>
      </c>
      <c r="AS25" s="65">
        <f>+IF((SUM($B21:AS21)-SUM($B16:AS16))&lt;0,(SUM($B16:AS16)-SUM($B21:AS21)),0)</f>
        <v>0</v>
      </c>
      <c r="AT25" s="65">
        <f>+IF((SUM($B21:AT21)-SUM($B16:AT16))&lt;0,(SUM($B16:AT16)-SUM($B21:AT21)),0)</f>
        <v>0</v>
      </c>
      <c r="AU25" s="65">
        <f>+IF((SUM($B21:AU21)-SUM($B16:AU16))&lt;0,(SUM($B16:AU16)-SUM($B21:AU21)),0)</f>
        <v>0</v>
      </c>
      <c r="AV25" s="65">
        <f>+IF((SUM($B21:AV21)-SUM($B16:AV16))&lt;0,(SUM($B16:AV16)-SUM($B21:AV21)),0)</f>
        <v>0</v>
      </c>
      <c r="AW25" s="65">
        <f>+IF((SUM($B21:AW21)-SUM($B16:AW16))&lt;0,(SUM($B16:AW16)-SUM($B21:AW21)),0)</f>
        <v>0</v>
      </c>
      <c r="AX25" s="65">
        <f>+IF((SUM($B21:AX21)-SUM($B16:AX16))&lt;0,(SUM($B16:AX16)-SUM($B21:AX21)),0)</f>
        <v>0</v>
      </c>
      <c r="AY25" s="65">
        <f>+IF((SUM($B21:AY21)-SUM($B16:AY16))&lt;0,(SUM($B16:AY16)-SUM($B21:AY21)),0)</f>
        <v>0</v>
      </c>
      <c r="AZ25" s="65">
        <f>+IF((SUM($B21:AZ21)-SUM($B16:AZ16))&lt;0,(SUM($B16:AZ16)-SUM($B21:AZ21)),0)</f>
        <v>0</v>
      </c>
      <c r="BA25" s="65">
        <f>+IF((SUM($B21:BA21)-SUM($B16:BA16))&lt;0,(SUM($B16:BA16)-SUM($B21:BA21)),0)</f>
        <v>0</v>
      </c>
      <c r="BB25" s="65">
        <f>+IF((SUM($B21:BB21)-SUM($B16:BB16))&lt;0,(SUM($B16:BB16)-SUM($B21:BB21)),0)</f>
        <v>0</v>
      </c>
      <c r="BC25" s="65">
        <f>+IF((SUM($B21:BC21)-SUM($B16:BC16))&lt;0,(SUM($B16:BC16)-SUM($B21:BC21)),0)</f>
        <v>0</v>
      </c>
      <c r="BD25" s="65">
        <f>+IF((SUM($B21:BD21)-SUM($B16:BD16))&lt;0,(SUM($B16:BD16)-SUM($B21:BD21)),0)</f>
        <v>0</v>
      </c>
      <c r="BE25" s="65">
        <f>+IF((SUM($B21:BE21)-SUM($B16:BE16))&lt;0,(SUM($B16:BE16)-SUM($B21:BE21)),0)</f>
        <v>0</v>
      </c>
      <c r="BF25" s="65">
        <f>+IF((SUM($B21:BF21)-SUM($B16:BF16))&lt;0,(SUM($B16:BF16)-SUM($B21:BF21)),0)</f>
        <v>0</v>
      </c>
      <c r="BG25" s="65">
        <f>+IF((SUM($B21:BG21)-SUM($B16:BG16))&lt;0,(SUM($B16:BG16)-SUM($B21:BG21)),0)</f>
        <v>0</v>
      </c>
      <c r="BH25" s="65">
        <f>+IF((SUM($B21:BH21)-SUM($B16:BH16))&lt;0,(SUM($B16:BH16)-SUM($B21:BH21)),0)</f>
        <v>0</v>
      </c>
      <c r="BI25" s="65">
        <f>+IF((SUM($B21:BI21)-SUM($B16:BI16))&lt;0,(SUM($B16:BI16)-SUM($B21:BI21)),0)</f>
        <v>0</v>
      </c>
      <c r="BJ25" s="65"/>
      <c r="BK25" s="65"/>
      <c r="BL25" s="65"/>
      <c r="BM25" s="65"/>
      <c r="BN25" s="65"/>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D22"/>
  <sheetViews>
    <sheetView showGridLines="0" workbookViewId="0">
      <pane ySplit="1" topLeftCell="A2" activePane="bottomLeft" state="frozen"/>
      <selection pane="bottomLeft" activeCell="C1" sqref="C1"/>
    </sheetView>
  </sheetViews>
  <sheetFormatPr defaultRowHeight="15" x14ac:dyDescent="0.25"/>
  <cols>
    <col min="3" max="3" width="16.5703125" bestFit="1" customWidth="1"/>
  </cols>
  <sheetData>
    <row r="1" spans="3:4" x14ac:dyDescent="0.25">
      <c r="C1" s="48" t="s">
        <v>151</v>
      </c>
    </row>
    <row r="2" spans="3:4" ht="15.75" thickBot="1" x14ac:dyDescent="0.3"/>
    <row r="3" spans="3:4" ht="15.75" thickBot="1" x14ac:dyDescent="0.3">
      <c r="C3" s="49" t="s">
        <v>450</v>
      </c>
      <c r="D3" s="50" t="s">
        <v>470</v>
      </c>
    </row>
    <row r="4" spans="3:4" ht="15.75" thickBot="1" x14ac:dyDescent="0.3">
      <c r="C4" s="49" t="s">
        <v>451</v>
      </c>
      <c r="D4" s="50" t="s">
        <v>471</v>
      </c>
    </row>
    <row r="5" spans="3:4" ht="15.75" thickBot="1" x14ac:dyDescent="0.3">
      <c r="C5" s="49" t="s">
        <v>452</v>
      </c>
      <c r="D5" s="50" t="s">
        <v>472</v>
      </c>
    </row>
    <row r="6" spans="3:4" ht="15.75" thickBot="1" x14ac:dyDescent="0.3">
      <c r="C6" s="49" t="s">
        <v>453</v>
      </c>
      <c r="D6" s="50" t="s">
        <v>473</v>
      </c>
    </row>
    <row r="7" spans="3:4" ht="15.75" thickBot="1" x14ac:dyDescent="0.3">
      <c r="C7" s="49" t="s">
        <v>454</v>
      </c>
      <c r="D7" s="50" t="s">
        <v>474</v>
      </c>
    </row>
    <row r="8" spans="3:4" ht="15.75" thickBot="1" x14ac:dyDescent="0.3">
      <c r="C8" s="49" t="s">
        <v>455</v>
      </c>
      <c r="D8" s="50" t="s">
        <v>475</v>
      </c>
    </row>
    <row r="9" spans="3:4" ht="15.75" thickBot="1" x14ac:dyDescent="0.3">
      <c r="C9" s="49" t="s">
        <v>456</v>
      </c>
      <c r="D9" s="50" t="s">
        <v>476</v>
      </c>
    </row>
    <row r="10" spans="3:4" ht="15.75" thickBot="1" x14ac:dyDescent="0.3">
      <c r="C10" s="49" t="s">
        <v>457</v>
      </c>
      <c r="D10" s="50" t="s">
        <v>477</v>
      </c>
    </row>
    <row r="11" spans="3:4" ht="15.75" thickBot="1" x14ac:dyDescent="0.3">
      <c r="C11" s="49" t="s">
        <v>458</v>
      </c>
      <c r="D11" s="50" t="s">
        <v>478</v>
      </c>
    </row>
    <row r="12" spans="3:4" ht="15.75" thickBot="1" x14ac:dyDescent="0.3">
      <c r="C12" s="49" t="s">
        <v>459</v>
      </c>
      <c r="D12" s="50" t="s">
        <v>479</v>
      </c>
    </row>
    <row r="13" spans="3:4" ht="15.75" thickBot="1" x14ac:dyDescent="0.3">
      <c r="C13" s="49" t="s">
        <v>460</v>
      </c>
      <c r="D13" s="50" t="s">
        <v>480</v>
      </c>
    </row>
    <row r="14" spans="3:4" ht="15.75" thickBot="1" x14ac:dyDescent="0.3">
      <c r="C14" s="49" t="s">
        <v>461</v>
      </c>
      <c r="D14" s="50" t="s">
        <v>481</v>
      </c>
    </row>
    <row r="15" spans="3:4" ht="15.75" thickBot="1" x14ac:dyDescent="0.3">
      <c r="C15" s="49" t="s">
        <v>462</v>
      </c>
      <c r="D15" s="50" t="s">
        <v>482</v>
      </c>
    </row>
    <row r="16" spans="3:4" ht="15.75" thickBot="1" x14ac:dyDescent="0.3">
      <c r="C16" s="49" t="s">
        <v>463</v>
      </c>
      <c r="D16" s="50" t="s">
        <v>483</v>
      </c>
    </row>
    <row r="17" spans="3:4" ht="15.75" thickBot="1" x14ac:dyDescent="0.3">
      <c r="C17" s="49" t="s">
        <v>464</v>
      </c>
      <c r="D17" s="50" t="s">
        <v>484</v>
      </c>
    </row>
    <row r="18" spans="3:4" ht="15.75" thickBot="1" x14ac:dyDescent="0.3">
      <c r="C18" s="49" t="s">
        <v>465</v>
      </c>
      <c r="D18" s="50" t="s">
        <v>485</v>
      </c>
    </row>
    <row r="19" spans="3:4" ht="15.75" thickBot="1" x14ac:dyDescent="0.3">
      <c r="C19" s="49" t="s">
        <v>466</v>
      </c>
      <c r="D19" s="50" t="s">
        <v>486</v>
      </c>
    </row>
    <row r="20" spans="3:4" ht="15.75" thickBot="1" x14ac:dyDescent="0.3">
      <c r="C20" s="49" t="s">
        <v>467</v>
      </c>
      <c r="D20" s="50" t="s">
        <v>487</v>
      </c>
    </row>
    <row r="21" spans="3:4" ht="15.75" thickBot="1" x14ac:dyDescent="0.3">
      <c r="C21" s="49" t="s">
        <v>468</v>
      </c>
      <c r="D21" s="50" t="s">
        <v>488</v>
      </c>
    </row>
    <row r="22" spans="3:4" ht="15.75" thickBot="1" x14ac:dyDescent="0.3">
      <c r="C22" s="49" t="s">
        <v>469</v>
      </c>
      <c r="D22" s="50" t="s">
        <v>489</v>
      </c>
    </row>
  </sheetData>
  <hyperlinks>
    <hyperlink ref="C1" location="Input!A1" display="Torna Input"/>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K26"/>
  <sheetViews>
    <sheetView showGridLines="0" workbookViewId="0">
      <pane ySplit="1" topLeftCell="A2" activePane="bottomLeft" state="frozen"/>
      <selection pane="bottomLeft" activeCell="D14" sqref="D14:I19"/>
    </sheetView>
  </sheetViews>
  <sheetFormatPr defaultRowHeight="15" x14ac:dyDescent="0.25"/>
  <cols>
    <col min="2" max="2" width="34.140625" bestFit="1" customWidth="1"/>
    <col min="3" max="3" width="11.5703125" bestFit="1" customWidth="1"/>
    <col min="4" max="4" width="9.140625" bestFit="1" customWidth="1"/>
  </cols>
  <sheetData>
    <row r="1" spans="2:63" x14ac:dyDescent="0.25">
      <c r="B1" s="48" t="s">
        <v>151</v>
      </c>
    </row>
    <row r="3" spans="2:63" ht="30" x14ac:dyDescent="0.25">
      <c r="C3" s="24" t="s">
        <v>144</v>
      </c>
      <c r="D3" s="59" t="s">
        <v>168</v>
      </c>
      <c r="E3" s="59" t="s">
        <v>171</v>
      </c>
    </row>
    <row r="4" spans="2:63" x14ac:dyDescent="0.25">
      <c r="B4" t="s">
        <v>163</v>
      </c>
      <c r="C4" s="39">
        <v>0.22</v>
      </c>
      <c r="D4" s="54">
        <v>30</v>
      </c>
      <c r="E4" s="39">
        <v>0.25</v>
      </c>
    </row>
    <row r="5" spans="2:63" x14ac:dyDescent="0.25">
      <c r="B5" t="s">
        <v>164</v>
      </c>
      <c r="C5" s="39">
        <v>0.22</v>
      </c>
      <c r="D5" s="54">
        <v>30</v>
      </c>
      <c r="E5" s="39">
        <v>0.1</v>
      </c>
    </row>
    <row r="6" spans="2:63" x14ac:dyDescent="0.25">
      <c r="B6" t="s">
        <v>165</v>
      </c>
      <c r="C6" s="39">
        <v>0.22</v>
      </c>
      <c r="D6" s="54">
        <v>30</v>
      </c>
      <c r="E6" s="39">
        <v>0.2</v>
      </c>
    </row>
    <row r="7" spans="2:63" x14ac:dyDescent="0.25">
      <c r="B7" t="s">
        <v>166</v>
      </c>
      <c r="C7" s="39">
        <v>0.22</v>
      </c>
      <c r="D7" s="54">
        <v>30</v>
      </c>
      <c r="E7" s="39">
        <v>0.5</v>
      </c>
    </row>
    <row r="8" spans="2:63" x14ac:dyDescent="0.25">
      <c r="B8" t="s">
        <v>235</v>
      </c>
      <c r="C8" s="39">
        <v>0.22</v>
      </c>
      <c r="D8" s="54">
        <v>30</v>
      </c>
      <c r="E8" s="39">
        <v>0.2</v>
      </c>
    </row>
    <row r="9" spans="2:63" x14ac:dyDescent="0.25">
      <c r="B9" t="s">
        <v>167</v>
      </c>
      <c r="C9" s="39">
        <v>0.22</v>
      </c>
      <c r="D9" s="54">
        <v>30</v>
      </c>
      <c r="E9" s="39">
        <v>0.25</v>
      </c>
    </row>
    <row r="12" spans="2:63" x14ac:dyDescent="0.25">
      <c r="B12" t="s">
        <v>162</v>
      </c>
      <c r="D12" s="56" t="str">
        <f>+I_Vendite!D3</f>
        <v>gen 2014</v>
      </c>
      <c r="E12" s="56">
        <f>+I_Vendite!E3</f>
        <v>41698</v>
      </c>
      <c r="F12" s="56">
        <f>+I_Vendite!F3</f>
        <v>41729</v>
      </c>
      <c r="G12" s="56">
        <f>+I_Vendite!G3</f>
        <v>41759</v>
      </c>
      <c r="H12" s="56">
        <f>+I_Vendite!H3</f>
        <v>41790</v>
      </c>
      <c r="I12" s="56">
        <f>+I_Vendite!I3</f>
        <v>41820</v>
      </c>
      <c r="J12" s="56">
        <f>+I_Vendite!J3</f>
        <v>41851</v>
      </c>
      <c r="K12" s="56">
        <f>+I_Vendite!K3</f>
        <v>41882</v>
      </c>
      <c r="L12" s="56">
        <f>+I_Vendite!L3</f>
        <v>41912</v>
      </c>
      <c r="M12" s="56">
        <f>+I_Vendite!M3</f>
        <v>41943</v>
      </c>
      <c r="N12" s="56">
        <f>+I_Vendite!N3</f>
        <v>41973</v>
      </c>
      <c r="O12" s="56">
        <f>+I_Vendite!O3</f>
        <v>42004</v>
      </c>
      <c r="P12" s="56">
        <f>+I_Vendite!P3</f>
        <v>42035</v>
      </c>
      <c r="Q12" s="56">
        <f>+I_Vendite!Q3</f>
        <v>42063</v>
      </c>
      <c r="R12" s="56">
        <f>+I_Vendite!R3</f>
        <v>42094</v>
      </c>
      <c r="S12" s="56">
        <f>+I_Vendite!S3</f>
        <v>42124</v>
      </c>
      <c r="T12" s="56">
        <f>+I_Vendite!T3</f>
        <v>42155</v>
      </c>
      <c r="U12" s="56">
        <f>+I_Vendite!U3</f>
        <v>42185</v>
      </c>
      <c r="V12" s="56">
        <f>+I_Vendite!V3</f>
        <v>42216</v>
      </c>
      <c r="W12" s="56">
        <f>+I_Vendite!W3</f>
        <v>42247</v>
      </c>
      <c r="X12" s="56">
        <f>+I_Vendite!X3</f>
        <v>42277</v>
      </c>
      <c r="Y12" s="56">
        <f>+I_Vendite!Y3</f>
        <v>42308</v>
      </c>
      <c r="Z12" s="56">
        <f>+I_Vendite!Z3</f>
        <v>42338</v>
      </c>
      <c r="AA12" s="56">
        <f>+I_Vendite!AA3</f>
        <v>42369</v>
      </c>
      <c r="AB12" s="56">
        <f>+I_Vendite!AB3</f>
        <v>42400</v>
      </c>
      <c r="AC12" s="56">
        <f>+I_Vendite!AC3</f>
        <v>42429</v>
      </c>
      <c r="AD12" s="56">
        <f>+I_Vendite!AD3</f>
        <v>42460</v>
      </c>
      <c r="AE12" s="56">
        <f>+I_Vendite!AE3</f>
        <v>42490</v>
      </c>
      <c r="AF12" s="56">
        <f>+I_Vendite!AF3</f>
        <v>42521</v>
      </c>
      <c r="AG12" s="56">
        <f>+I_Vendite!AG3</f>
        <v>42551</v>
      </c>
      <c r="AH12" s="56">
        <f>+I_Vendite!AH3</f>
        <v>42582</v>
      </c>
      <c r="AI12" s="56">
        <f>+I_Vendite!AI3</f>
        <v>42613</v>
      </c>
      <c r="AJ12" s="56">
        <f>+I_Vendite!AJ3</f>
        <v>42643</v>
      </c>
      <c r="AK12" s="56">
        <f>+I_Vendite!AK3</f>
        <v>42674</v>
      </c>
      <c r="AL12" s="56">
        <f>+I_Vendite!AL3</f>
        <v>42704</v>
      </c>
      <c r="AM12" s="56">
        <f>+I_Vendite!AM3</f>
        <v>42735</v>
      </c>
      <c r="AN12" s="56">
        <f>+I_Vendite!AN3</f>
        <v>42766</v>
      </c>
      <c r="AO12" s="56">
        <f>+I_Vendite!AO3</f>
        <v>42794</v>
      </c>
      <c r="AP12" s="56">
        <f>+I_Vendite!AP3</f>
        <v>42825</v>
      </c>
      <c r="AQ12" s="56">
        <f>+I_Vendite!AQ3</f>
        <v>42855</v>
      </c>
      <c r="AR12" s="56">
        <f>+I_Vendite!AR3</f>
        <v>42886</v>
      </c>
      <c r="AS12" s="56">
        <f>+I_Vendite!AS3</f>
        <v>42916</v>
      </c>
      <c r="AT12" s="56">
        <f>+I_Vendite!AT3</f>
        <v>42947</v>
      </c>
      <c r="AU12" s="56">
        <f>+I_Vendite!AU3</f>
        <v>42978</v>
      </c>
      <c r="AV12" s="56">
        <f>+I_Vendite!AV3</f>
        <v>43008</v>
      </c>
      <c r="AW12" s="56">
        <f>+I_Vendite!AW3</f>
        <v>43039</v>
      </c>
      <c r="AX12" s="56">
        <f>+I_Vendite!AX3</f>
        <v>43069</v>
      </c>
      <c r="AY12" s="56">
        <f>+I_Vendite!AY3</f>
        <v>43100</v>
      </c>
      <c r="AZ12" s="56">
        <f>+I_Vendite!AZ3</f>
        <v>43131</v>
      </c>
      <c r="BA12" s="56">
        <f>+I_Vendite!BA3</f>
        <v>43159</v>
      </c>
      <c r="BB12" s="56">
        <f>+I_Vendite!BB3</f>
        <v>43190</v>
      </c>
      <c r="BC12" s="56">
        <f>+I_Vendite!BC3</f>
        <v>43220</v>
      </c>
      <c r="BD12" s="56">
        <f>+I_Vendite!BD3</f>
        <v>43251</v>
      </c>
      <c r="BE12" s="56">
        <f>+I_Vendite!BE3</f>
        <v>43281</v>
      </c>
      <c r="BF12" s="56">
        <f>+I_Vendite!BF3</f>
        <v>43312</v>
      </c>
      <c r="BG12" s="56">
        <f>+I_Vendite!BG3</f>
        <v>43343</v>
      </c>
      <c r="BH12" s="56">
        <f>+I_Vendite!BH3</f>
        <v>43373</v>
      </c>
      <c r="BI12" s="56">
        <f>+I_Vendite!BI3</f>
        <v>43404</v>
      </c>
      <c r="BJ12" s="56">
        <f>+I_Vendite!BJ3</f>
        <v>43434</v>
      </c>
      <c r="BK12" s="56">
        <f>+I_Vendite!BK3</f>
        <v>43465</v>
      </c>
    </row>
    <row r="13" spans="2:63" x14ac:dyDescent="0.25">
      <c r="D13" s="26" t="s">
        <v>158</v>
      </c>
      <c r="E13" s="26" t="s">
        <v>158</v>
      </c>
      <c r="F13" s="26" t="s">
        <v>158</v>
      </c>
      <c r="G13" s="26" t="s">
        <v>158</v>
      </c>
      <c r="H13" s="26" t="s">
        <v>158</v>
      </c>
      <c r="I13" s="26" t="s">
        <v>158</v>
      </c>
      <c r="J13" s="26" t="s">
        <v>158</v>
      </c>
      <c r="K13" s="26" t="s">
        <v>158</v>
      </c>
      <c r="L13" s="26" t="s">
        <v>158</v>
      </c>
      <c r="M13" s="26" t="s">
        <v>158</v>
      </c>
      <c r="N13" s="26" t="s">
        <v>158</v>
      </c>
      <c r="O13" s="26" t="s">
        <v>158</v>
      </c>
      <c r="P13" s="26" t="s">
        <v>158</v>
      </c>
      <c r="Q13" s="26" t="s">
        <v>158</v>
      </c>
      <c r="R13" s="26" t="s">
        <v>158</v>
      </c>
      <c r="S13" s="26" t="s">
        <v>158</v>
      </c>
      <c r="T13" s="26" t="s">
        <v>158</v>
      </c>
      <c r="U13" s="26" t="s">
        <v>158</v>
      </c>
      <c r="V13" s="26" t="s">
        <v>158</v>
      </c>
      <c r="W13" s="26" t="s">
        <v>158</v>
      </c>
      <c r="X13" s="26" t="s">
        <v>158</v>
      </c>
      <c r="Y13" s="26" t="s">
        <v>158</v>
      </c>
      <c r="Z13" s="26" t="s">
        <v>158</v>
      </c>
      <c r="AA13" s="26" t="s">
        <v>158</v>
      </c>
      <c r="AB13" s="26" t="s">
        <v>158</v>
      </c>
      <c r="AC13" s="26" t="s">
        <v>158</v>
      </c>
      <c r="AD13" s="26" t="s">
        <v>158</v>
      </c>
      <c r="AE13" s="26" t="s">
        <v>158</v>
      </c>
      <c r="AF13" s="26" t="s">
        <v>158</v>
      </c>
      <c r="AG13" s="26" t="s">
        <v>158</v>
      </c>
      <c r="AH13" s="26" t="s">
        <v>158</v>
      </c>
      <c r="AI13" s="26" t="s">
        <v>158</v>
      </c>
      <c r="AJ13" s="26" t="s">
        <v>158</v>
      </c>
      <c r="AK13" s="26" t="s">
        <v>158</v>
      </c>
      <c r="AL13" s="26" t="s">
        <v>158</v>
      </c>
      <c r="AM13" s="26" t="s">
        <v>158</v>
      </c>
      <c r="AN13" s="26" t="s">
        <v>158</v>
      </c>
      <c r="AO13" s="26" t="s">
        <v>158</v>
      </c>
      <c r="AP13" s="26" t="s">
        <v>158</v>
      </c>
      <c r="AQ13" s="26" t="s">
        <v>158</v>
      </c>
      <c r="AR13" s="26" t="s">
        <v>158</v>
      </c>
      <c r="AS13" s="26" t="s">
        <v>158</v>
      </c>
      <c r="AT13" s="26" t="s">
        <v>158</v>
      </c>
      <c r="AU13" s="26" t="s">
        <v>158</v>
      </c>
      <c r="AV13" s="26" t="s">
        <v>158</v>
      </c>
      <c r="AW13" s="26" t="s">
        <v>158</v>
      </c>
      <c r="AX13" s="26" t="s">
        <v>158</v>
      </c>
      <c r="AY13" s="26" t="s">
        <v>158</v>
      </c>
      <c r="AZ13" s="26" t="s">
        <v>158</v>
      </c>
      <c r="BA13" s="26" t="s">
        <v>158</v>
      </c>
      <c r="BB13" s="26" t="s">
        <v>158</v>
      </c>
      <c r="BC13" s="26" t="s">
        <v>158</v>
      </c>
      <c r="BD13" s="26" t="s">
        <v>158</v>
      </c>
      <c r="BE13" s="26" t="s">
        <v>158</v>
      </c>
      <c r="BF13" s="26" t="s">
        <v>158</v>
      </c>
      <c r="BG13" s="26" t="s">
        <v>158</v>
      </c>
      <c r="BH13" s="26" t="s">
        <v>158</v>
      </c>
      <c r="BI13" s="26" t="s">
        <v>158</v>
      </c>
      <c r="BJ13" s="26" t="s">
        <v>158</v>
      </c>
      <c r="BK13" s="26" t="s">
        <v>158</v>
      </c>
    </row>
    <row r="14" spans="2:63" x14ac:dyDescent="0.25">
      <c r="B14" t="str">
        <f>+B4</f>
        <v>FABBRICATI</v>
      </c>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row>
    <row r="15" spans="2:63" x14ac:dyDescent="0.25">
      <c r="B15" t="str">
        <f t="shared" ref="B15:B19" si="0">+B5</f>
        <v>IMPIANTI E MACCHINARI</v>
      </c>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row>
    <row r="16" spans="2:63" x14ac:dyDescent="0.25">
      <c r="B16" t="str">
        <f t="shared" si="0"/>
        <v>ATTREZZATURE IND.LI E COMM.LI</v>
      </c>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row>
    <row r="17" spans="2:63" x14ac:dyDescent="0.25">
      <c r="B17" t="str">
        <f t="shared" si="0"/>
        <v>COSTI D'IMPIANTO E AMPLIAMENTO</v>
      </c>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row>
    <row r="18" spans="2:63" x14ac:dyDescent="0.25">
      <c r="B18" t="str">
        <f t="shared" si="0"/>
        <v>FEE D'INGRESSO</v>
      </c>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row>
    <row r="19" spans="2:63" x14ac:dyDescent="0.25">
      <c r="B19" t="str">
        <f t="shared" si="0"/>
        <v>ALTRE IMM.NI IMMATERIALI</v>
      </c>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row>
    <row r="20" spans="2:63" x14ac:dyDescent="0.25">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row>
    <row r="26" spans="2:63" x14ac:dyDescent="0.25">
      <c r="D26" t="s">
        <v>233</v>
      </c>
    </row>
  </sheetData>
  <hyperlinks>
    <hyperlink ref="B1" location="Input!A1" display="Torna Input"/>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app!$C$2:$C$5</xm:f>
          </x14:formula1>
          <xm:sqref>D4:D9</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3"/>
  <sheetViews>
    <sheetView showGridLines="0" workbookViewId="0">
      <pane ySplit="1" topLeftCell="A2" activePane="bottomLeft" state="frozen"/>
      <selection pane="bottomLeft" activeCell="B1" sqref="B1"/>
    </sheetView>
  </sheetViews>
  <sheetFormatPr defaultRowHeight="15" x14ac:dyDescent="0.25"/>
  <cols>
    <col min="2" max="2" width="10" bestFit="1" customWidth="1"/>
    <col min="3" max="3" width="11.5703125" bestFit="1" customWidth="1"/>
  </cols>
  <sheetData>
    <row r="1" spans="2:3" x14ac:dyDescent="0.25">
      <c r="B1" s="48" t="s">
        <v>151</v>
      </c>
    </row>
    <row r="3" spans="2:3" x14ac:dyDescent="0.25">
      <c r="B3" s="24" t="s">
        <v>131</v>
      </c>
      <c r="C3" s="24" t="s">
        <v>144</v>
      </c>
    </row>
    <row r="4" spans="2:3" x14ac:dyDescent="0.25">
      <c r="B4" t="str">
        <f>+M_Vendite!B4</f>
        <v>Servizio 1</v>
      </c>
      <c r="C4" s="39"/>
    </row>
    <row r="5" spans="2:3" x14ac:dyDescent="0.25">
      <c r="B5" t="str">
        <f>+M_Vendite!B5</f>
        <v>Servizio 2</v>
      </c>
      <c r="C5" s="39"/>
    </row>
    <row r="6" spans="2:3" x14ac:dyDescent="0.25">
      <c r="B6" t="str">
        <f>+M_Vendite!B6</f>
        <v>Servizio 3</v>
      </c>
      <c r="C6" s="39"/>
    </row>
    <row r="7" spans="2:3" x14ac:dyDescent="0.25">
      <c r="B7" t="str">
        <f>+M_Vendite!B7</f>
        <v>Servizio 4</v>
      </c>
      <c r="C7" s="39"/>
    </row>
    <row r="8" spans="2:3" x14ac:dyDescent="0.25">
      <c r="B8" t="str">
        <f>+M_Vendite!B8</f>
        <v>Servizio 5</v>
      </c>
      <c r="C8" s="39"/>
    </row>
    <row r="9" spans="2:3" x14ac:dyDescent="0.25">
      <c r="B9" t="str">
        <f>+M_Vendite!B9</f>
        <v>Servizio 6</v>
      </c>
      <c r="C9" s="39"/>
    </row>
    <row r="10" spans="2:3" x14ac:dyDescent="0.25">
      <c r="B10" t="str">
        <f>+M_Vendite!B10</f>
        <v>Servizio 7</v>
      </c>
      <c r="C10" s="39"/>
    </row>
    <row r="11" spans="2:3" x14ac:dyDescent="0.25">
      <c r="B11" t="str">
        <f>+M_Vendite!B11</f>
        <v>Servizio 8</v>
      </c>
      <c r="C11" s="39"/>
    </row>
    <row r="12" spans="2:3" x14ac:dyDescent="0.25">
      <c r="B12" t="str">
        <f>+M_Vendite!B12</f>
        <v>Servizio 9</v>
      </c>
      <c r="C12" s="39"/>
    </row>
    <row r="13" spans="2:3" x14ac:dyDescent="0.25">
      <c r="B13" t="str">
        <f>+M_Vendite!B13</f>
        <v>Servizio 10</v>
      </c>
      <c r="C13" s="39"/>
    </row>
    <row r="14" spans="2:3" x14ac:dyDescent="0.25">
      <c r="B14" t="str">
        <f>+M_Vendite!B14</f>
        <v>Servizio 11</v>
      </c>
      <c r="C14" s="39"/>
    </row>
    <row r="15" spans="2:3" x14ac:dyDescent="0.25">
      <c r="B15" t="str">
        <f>+M_Vendite!B15</f>
        <v>Servizio 12</v>
      </c>
      <c r="C15" s="39"/>
    </row>
    <row r="16" spans="2:3" x14ac:dyDescent="0.25">
      <c r="B16" t="str">
        <f>+M_Vendite!B16</f>
        <v>Servizio 13</v>
      </c>
      <c r="C16" s="39"/>
    </row>
    <row r="17" spans="2:3" x14ac:dyDescent="0.25">
      <c r="B17" t="str">
        <f>+M_Vendite!B17</f>
        <v>Servizio 14</v>
      </c>
      <c r="C17" s="39"/>
    </row>
    <row r="18" spans="2:3" x14ac:dyDescent="0.25">
      <c r="B18" t="str">
        <f>+M_Vendite!B18</f>
        <v>Servizio 15</v>
      </c>
      <c r="C18" s="39"/>
    </row>
    <row r="19" spans="2:3" x14ac:dyDescent="0.25">
      <c r="B19" t="str">
        <f>+M_Vendite!B19</f>
        <v>Servizio 16</v>
      </c>
      <c r="C19" s="39"/>
    </row>
    <row r="20" spans="2:3" x14ac:dyDescent="0.25">
      <c r="B20" t="str">
        <f>+M_Vendite!B20</f>
        <v>Servizio 17</v>
      </c>
      <c r="C20" s="39"/>
    </row>
    <row r="21" spans="2:3" x14ac:dyDescent="0.25">
      <c r="B21" t="str">
        <f>+M_Vendite!B21</f>
        <v>Servizio 18</v>
      </c>
      <c r="C21" s="39"/>
    </row>
    <row r="22" spans="2:3" x14ac:dyDescent="0.25">
      <c r="B22" t="str">
        <f>+M_Vendite!B22</f>
        <v>Servizio 19</v>
      </c>
      <c r="C22" s="39"/>
    </row>
    <row r="23" spans="2:3" x14ac:dyDescent="0.25">
      <c r="B23" t="str">
        <f>+M_Vendite!B23</f>
        <v>Servizio 20</v>
      </c>
      <c r="C23" s="39"/>
    </row>
  </sheetData>
  <hyperlinks>
    <hyperlink ref="B1" location="Input!A1" display="Torna Input"/>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K45"/>
  <sheetViews>
    <sheetView showGridLines="0" workbookViewId="0">
      <pane xSplit="3" ySplit="1" topLeftCell="D2" activePane="bottomRight" state="frozen"/>
      <selection pane="topRight" activeCell="D1" sqref="D1"/>
      <selection pane="bottomLeft" activeCell="A2" sqref="A2"/>
      <selection pane="bottomRight" activeCell="B1" sqref="B1"/>
    </sheetView>
  </sheetViews>
  <sheetFormatPr defaultRowHeight="15" x14ac:dyDescent="0.25"/>
  <cols>
    <col min="2" max="2" width="22.42578125" bestFit="1" customWidth="1"/>
    <col min="5" max="5" width="10.7109375" bestFit="1" customWidth="1"/>
  </cols>
  <sheetData>
    <row r="1" spans="2:63" x14ac:dyDescent="0.25">
      <c r="B1" s="48" t="s">
        <v>151</v>
      </c>
    </row>
    <row r="2" spans="2:63" x14ac:dyDescent="0.25">
      <c r="B2" s="48"/>
      <c r="D2" t="s">
        <v>152</v>
      </c>
    </row>
    <row r="3" spans="2:63" x14ac:dyDescent="0.25">
      <c r="B3" s="24" t="s">
        <v>140</v>
      </c>
      <c r="C3" s="24"/>
      <c r="D3" s="33" t="str">
        <f>+"gen"&amp;" "&amp;Input!E4</f>
        <v>gen 2014</v>
      </c>
      <c r="E3" s="33">
        <f>EOMONTH(D3,1)</f>
        <v>41698</v>
      </c>
      <c r="F3" s="33">
        <f t="shared" ref="F3:BK3" si="0">EOMONTH(E3,1)</f>
        <v>41729</v>
      </c>
      <c r="G3" s="33">
        <f t="shared" si="0"/>
        <v>41759</v>
      </c>
      <c r="H3" s="33">
        <f t="shared" si="0"/>
        <v>41790</v>
      </c>
      <c r="I3" s="33">
        <f t="shared" si="0"/>
        <v>41820</v>
      </c>
      <c r="J3" s="33">
        <f t="shared" si="0"/>
        <v>41851</v>
      </c>
      <c r="K3" s="33">
        <f t="shared" si="0"/>
        <v>41882</v>
      </c>
      <c r="L3" s="33">
        <f t="shared" si="0"/>
        <v>41912</v>
      </c>
      <c r="M3" s="33">
        <f t="shared" si="0"/>
        <v>41943</v>
      </c>
      <c r="N3" s="33">
        <f t="shared" si="0"/>
        <v>41973</v>
      </c>
      <c r="O3" s="33">
        <f t="shared" si="0"/>
        <v>42004</v>
      </c>
      <c r="P3" s="33">
        <f t="shared" si="0"/>
        <v>42035</v>
      </c>
      <c r="Q3" s="33">
        <f t="shared" si="0"/>
        <v>42063</v>
      </c>
      <c r="R3" s="33">
        <f t="shared" si="0"/>
        <v>42094</v>
      </c>
      <c r="S3" s="33">
        <f t="shared" si="0"/>
        <v>42124</v>
      </c>
      <c r="T3" s="33">
        <f t="shared" si="0"/>
        <v>42155</v>
      </c>
      <c r="U3" s="33">
        <f t="shared" si="0"/>
        <v>42185</v>
      </c>
      <c r="V3" s="33">
        <f t="shared" si="0"/>
        <v>42216</v>
      </c>
      <c r="W3" s="33">
        <f t="shared" si="0"/>
        <v>42247</v>
      </c>
      <c r="X3" s="33">
        <f t="shared" si="0"/>
        <v>42277</v>
      </c>
      <c r="Y3" s="33">
        <f t="shared" si="0"/>
        <v>42308</v>
      </c>
      <c r="Z3" s="33">
        <f t="shared" si="0"/>
        <v>42338</v>
      </c>
      <c r="AA3" s="33">
        <f t="shared" si="0"/>
        <v>42369</v>
      </c>
      <c r="AB3" s="33">
        <f t="shared" si="0"/>
        <v>42400</v>
      </c>
      <c r="AC3" s="33">
        <f t="shared" si="0"/>
        <v>42429</v>
      </c>
      <c r="AD3" s="33">
        <f t="shared" si="0"/>
        <v>42460</v>
      </c>
      <c r="AE3" s="33">
        <f t="shared" si="0"/>
        <v>42490</v>
      </c>
      <c r="AF3" s="33">
        <f t="shared" si="0"/>
        <v>42521</v>
      </c>
      <c r="AG3" s="33">
        <f t="shared" si="0"/>
        <v>42551</v>
      </c>
      <c r="AH3" s="33">
        <f t="shared" si="0"/>
        <v>42582</v>
      </c>
      <c r="AI3" s="33">
        <f t="shared" si="0"/>
        <v>42613</v>
      </c>
      <c r="AJ3" s="33">
        <f t="shared" si="0"/>
        <v>42643</v>
      </c>
      <c r="AK3" s="33">
        <f t="shared" si="0"/>
        <v>42674</v>
      </c>
      <c r="AL3" s="33">
        <f t="shared" si="0"/>
        <v>42704</v>
      </c>
      <c r="AM3" s="33">
        <f t="shared" si="0"/>
        <v>42735</v>
      </c>
      <c r="AN3" s="33">
        <f t="shared" si="0"/>
        <v>42766</v>
      </c>
      <c r="AO3" s="33">
        <f t="shared" si="0"/>
        <v>42794</v>
      </c>
      <c r="AP3" s="33">
        <f t="shared" si="0"/>
        <v>42825</v>
      </c>
      <c r="AQ3" s="33">
        <f t="shared" si="0"/>
        <v>42855</v>
      </c>
      <c r="AR3" s="33">
        <f t="shared" si="0"/>
        <v>42886</v>
      </c>
      <c r="AS3" s="33">
        <f t="shared" si="0"/>
        <v>42916</v>
      </c>
      <c r="AT3" s="33">
        <f t="shared" si="0"/>
        <v>42947</v>
      </c>
      <c r="AU3" s="33">
        <f t="shared" si="0"/>
        <v>42978</v>
      </c>
      <c r="AV3" s="33">
        <f t="shared" si="0"/>
        <v>43008</v>
      </c>
      <c r="AW3" s="33">
        <f t="shared" si="0"/>
        <v>43039</v>
      </c>
      <c r="AX3" s="33">
        <f t="shared" si="0"/>
        <v>43069</v>
      </c>
      <c r="AY3" s="33">
        <f t="shared" si="0"/>
        <v>43100</v>
      </c>
      <c r="AZ3" s="33">
        <f t="shared" si="0"/>
        <v>43131</v>
      </c>
      <c r="BA3" s="33">
        <f t="shared" si="0"/>
        <v>43159</v>
      </c>
      <c r="BB3" s="33">
        <f t="shared" si="0"/>
        <v>43190</v>
      </c>
      <c r="BC3" s="33">
        <f t="shared" si="0"/>
        <v>43220</v>
      </c>
      <c r="BD3" s="33">
        <f t="shared" si="0"/>
        <v>43251</v>
      </c>
      <c r="BE3" s="33">
        <f t="shared" si="0"/>
        <v>43281</v>
      </c>
      <c r="BF3" s="33">
        <f t="shared" si="0"/>
        <v>43312</v>
      </c>
      <c r="BG3" s="33">
        <f t="shared" si="0"/>
        <v>43343</v>
      </c>
      <c r="BH3" s="33">
        <f t="shared" si="0"/>
        <v>43373</v>
      </c>
      <c r="BI3" s="33">
        <f t="shared" si="0"/>
        <v>43404</v>
      </c>
      <c r="BJ3" s="33">
        <f t="shared" si="0"/>
        <v>43434</v>
      </c>
      <c r="BK3" s="33">
        <f t="shared" si="0"/>
        <v>43465</v>
      </c>
    </row>
    <row r="4" spans="2:63" x14ac:dyDescent="0.25">
      <c r="B4" t="str">
        <f>+IF('Linee Prodotto'!D3=0,"",'Linee Prodotto'!D3)</f>
        <v>Servizio 1</v>
      </c>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row>
    <row r="5" spans="2:63" x14ac:dyDescent="0.25">
      <c r="B5" t="str">
        <f>+IF('Linee Prodotto'!D4=0,"",'Linee Prodotto'!D4)</f>
        <v>Servizio 2</v>
      </c>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row>
    <row r="6" spans="2:63" x14ac:dyDescent="0.25">
      <c r="B6" t="str">
        <f>+IF('Linee Prodotto'!D5=0,"",'Linee Prodotto'!D5)</f>
        <v>Servizio 3</v>
      </c>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row>
    <row r="7" spans="2:63" x14ac:dyDescent="0.25">
      <c r="B7" t="str">
        <f>+IF('Linee Prodotto'!D6=0,"",'Linee Prodotto'!D6)</f>
        <v>Servizio 4</v>
      </c>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row>
    <row r="8" spans="2:63" x14ac:dyDescent="0.25">
      <c r="B8" t="str">
        <f>+IF('Linee Prodotto'!D7=0,"",'Linee Prodotto'!D7)</f>
        <v>Servizio 5</v>
      </c>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row>
    <row r="9" spans="2:63" x14ac:dyDescent="0.25">
      <c r="B9" t="str">
        <f>+IF('Linee Prodotto'!D8=0,"",'Linee Prodotto'!D8)</f>
        <v>Servizio 6</v>
      </c>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row>
    <row r="10" spans="2:63" x14ac:dyDescent="0.25">
      <c r="B10" t="str">
        <f>+IF('Linee Prodotto'!D9=0,"",'Linee Prodotto'!D9)</f>
        <v>Servizio 7</v>
      </c>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row>
    <row r="11" spans="2:63" x14ac:dyDescent="0.25">
      <c r="B11" t="str">
        <f>+IF('Linee Prodotto'!D10=0,"",'Linee Prodotto'!D10)</f>
        <v>Servizio 8</v>
      </c>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row>
    <row r="12" spans="2:63" x14ac:dyDescent="0.25">
      <c r="B12" t="str">
        <f>+IF('Linee Prodotto'!D11=0,"",'Linee Prodotto'!D11)</f>
        <v>Servizio 9</v>
      </c>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row>
    <row r="13" spans="2:63" x14ac:dyDescent="0.25">
      <c r="B13" t="str">
        <f>+IF('Linee Prodotto'!D12=0,"",'Linee Prodotto'!D12)</f>
        <v>Servizio 10</v>
      </c>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row>
    <row r="14" spans="2:63" x14ac:dyDescent="0.25">
      <c r="B14" t="str">
        <f>+IF('Linee Prodotto'!D13=0,"",'Linee Prodotto'!D13)</f>
        <v>Servizio 11</v>
      </c>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row>
    <row r="15" spans="2:63" x14ac:dyDescent="0.25">
      <c r="B15" t="str">
        <f>+IF('Linee Prodotto'!D14=0,"",'Linee Prodotto'!D14)</f>
        <v>Servizio 12</v>
      </c>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row>
    <row r="16" spans="2:63" x14ac:dyDescent="0.25">
      <c r="B16" t="str">
        <f>+IF('Linee Prodotto'!D15=0,"",'Linee Prodotto'!D15)</f>
        <v>Servizio 13</v>
      </c>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row>
    <row r="17" spans="2:63" x14ac:dyDescent="0.25">
      <c r="B17" t="str">
        <f>+IF('Linee Prodotto'!D16=0,"",'Linee Prodotto'!D16)</f>
        <v>Servizio 14</v>
      </c>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row>
    <row r="18" spans="2:63" x14ac:dyDescent="0.25">
      <c r="B18" t="str">
        <f>+IF('Linee Prodotto'!D17=0,"",'Linee Prodotto'!D17)</f>
        <v>Servizio 15</v>
      </c>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row>
    <row r="19" spans="2:63" x14ac:dyDescent="0.25">
      <c r="B19" t="str">
        <f>+IF('Linee Prodotto'!D18=0,"",'Linee Prodotto'!D18)</f>
        <v>Servizio 16</v>
      </c>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row>
    <row r="20" spans="2:63" x14ac:dyDescent="0.25">
      <c r="B20" t="str">
        <f>+IF('Linee Prodotto'!D19=0,"",'Linee Prodotto'!D19)</f>
        <v>Servizio 17</v>
      </c>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row>
    <row r="21" spans="2:63" x14ac:dyDescent="0.25">
      <c r="B21" t="str">
        <f>+IF('Linee Prodotto'!D20=0,"",'Linee Prodotto'!D20)</f>
        <v>Servizio 18</v>
      </c>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row>
    <row r="22" spans="2:63" x14ac:dyDescent="0.25">
      <c r="B22" t="str">
        <f>+IF('Linee Prodotto'!D21=0,"",'Linee Prodotto'!D21)</f>
        <v>Servizio 19</v>
      </c>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row>
    <row r="23" spans="2:63" x14ac:dyDescent="0.25">
      <c r="B23" t="str">
        <f>+IF('Linee Prodotto'!D22=0,"",'Linee Prodotto'!D22)</f>
        <v>Servizio 20</v>
      </c>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row>
    <row r="25" spans="2:63" x14ac:dyDescent="0.25">
      <c r="B25" s="24" t="s">
        <v>141</v>
      </c>
      <c r="C25" s="24"/>
      <c r="D25" s="33" t="str">
        <f>+D3</f>
        <v>gen 2014</v>
      </c>
      <c r="E25" s="33">
        <f t="shared" ref="E25:BK25" si="1">+E3</f>
        <v>41698</v>
      </c>
      <c r="F25" s="33">
        <f t="shared" si="1"/>
        <v>41729</v>
      </c>
      <c r="G25" s="33">
        <f t="shared" si="1"/>
        <v>41759</v>
      </c>
      <c r="H25" s="33">
        <f t="shared" si="1"/>
        <v>41790</v>
      </c>
      <c r="I25" s="33">
        <f t="shared" si="1"/>
        <v>41820</v>
      </c>
      <c r="J25" s="33">
        <f t="shared" si="1"/>
        <v>41851</v>
      </c>
      <c r="K25" s="33">
        <f t="shared" si="1"/>
        <v>41882</v>
      </c>
      <c r="L25" s="33">
        <f t="shared" si="1"/>
        <v>41912</v>
      </c>
      <c r="M25" s="33">
        <f t="shared" si="1"/>
        <v>41943</v>
      </c>
      <c r="N25" s="33">
        <f t="shared" si="1"/>
        <v>41973</v>
      </c>
      <c r="O25" s="33">
        <f t="shared" si="1"/>
        <v>42004</v>
      </c>
      <c r="P25" s="33">
        <f t="shared" si="1"/>
        <v>42035</v>
      </c>
      <c r="Q25" s="33">
        <f t="shared" si="1"/>
        <v>42063</v>
      </c>
      <c r="R25" s="33">
        <f t="shared" si="1"/>
        <v>42094</v>
      </c>
      <c r="S25" s="33">
        <f t="shared" si="1"/>
        <v>42124</v>
      </c>
      <c r="T25" s="33">
        <f t="shared" si="1"/>
        <v>42155</v>
      </c>
      <c r="U25" s="33">
        <f t="shared" si="1"/>
        <v>42185</v>
      </c>
      <c r="V25" s="33">
        <f t="shared" si="1"/>
        <v>42216</v>
      </c>
      <c r="W25" s="33">
        <f t="shared" si="1"/>
        <v>42247</v>
      </c>
      <c r="X25" s="33">
        <f t="shared" si="1"/>
        <v>42277</v>
      </c>
      <c r="Y25" s="33">
        <f t="shared" si="1"/>
        <v>42308</v>
      </c>
      <c r="Z25" s="33">
        <f t="shared" si="1"/>
        <v>42338</v>
      </c>
      <c r="AA25" s="33">
        <f t="shared" si="1"/>
        <v>42369</v>
      </c>
      <c r="AB25" s="33">
        <f t="shared" si="1"/>
        <v>42400</v>
      </c>
      <c r="AC25" s="33">
        <f t="shared" si="1"/>
        <v>42429</v>
      </c>
      <c r="AD25" s="33">
        <f t="shared" si="1"/>
        <v>42460</v>
      </c>
      <c r="AE25" s="33">
        <f t="shared" si="1"/>
        <v>42490</v>
      </c>
      <c r="AF25" s="33">
        <f t="shared" si="1"/>
        <v>42521</v>
      </c>
      <c r="AG25" s="33">
        <f t="shared" si="1"/>
        <v>42551</v>
      </c>
      <c r="AH25" s="33">
        <f t="shared" si="1"/>
        <v>42582</v>
      </c>
      <c r="AI25" s="33">
        <f t="shared" si="1"/>
        <v>42613</v>
      </c>
      <c r="AJ25" s="33">
        <f t="shared" si="1"/>
        <v>42643</v>
      </c>
      <c r="AK25" s="33">
        <f t="shared" si="1"/>
        <v>42674</v>
      </c>
      <c r="AL25" s="33">
        <f t="shared" si="1"/>
        <v>42704</v>
      </c>
      <c r="AM25" s="33">
        <f t="shared" si="1"/>
        <v>42735</v>
      </c>
      <c r="AN25" s="33">
        <f t="shared" si="1"/>
        <v>42766</v>
      </c>
      <c r="AO25" s="33">
        <f t="shared" si="1"/>
        <v>42794</v>
      </c>
      <c r="AP25" s="33">
        <f t="shared" si="1"/>
        <v>42825</v>
      </c>
      <c r="AQ25" s="33">
        <f t="shared" si="1"/>
        <v>42855</v>
      </c>
      <c r="AR25" s="33">
        <f t="shared" si="1"/>
        <v>42886</v>
      </c>
      <c r="AS25" s="33">
        <f t="shared" si="1"/>
        <v>42916</v>
      </c>
      <c r="AT25" s="33">
        <f t="shared" si="1"/>
        <v>42947</v>
      </c>
      <c r="AU25" s="33">
        <f t="shared" si="1"/>
        <v>42978</v>
      </c>
      <c r="AV25" s="33">
        <f t="shared" si="1"/>
        <v>43008</v>
      </c>
      <c r="AW25" s="33">
        <f t="shared" si="1"/>
        <v>43039</v>
      </c>
      <c r="AX25" s="33">
        <f t="shared" si="1"/>
        <v>43069</v>
      </c>
      <c r="AY25" s="33">
        <f t="shared" si="1"/>
        <v>43100</v>
      </c>
      <c r="AZ25" s="33">
        <f t="shared" si="1"/>
        <v>43131</v>
      </c>
      <c r="BA25" s="33">
        <f t="shared" si="1"/>
        <v>43159</v>
      </c>
      <c r="BB25" s="33">
        <f t="shared" si="1"/>
        <v>43190</v>
      </c>
      <c r="BC25" s="33">
        <f t="shared" si="1"/>
        <v>43220</v>
      </c>
      <c r="BD25" s="33">
        <f t="shared" si="1"/>
        <v>43251</v>
      </c>
      <c r="BE25" s="33">
        <f t="shared" si="1"/>
        <v>43281</v>
      </c>
      <c r="BF25" s="33">
        <f t="shared" si="1"/>
        <v>43312</v>
      </c>
      <c r="BG25" s="33">
        <f t="shared" si="1"/>
        <v>43343</v>
      </c>
      <c r="BH25" s="33">
        <f t="shared" si="1"/>
        <v>43373</v>
      </c>
      <c r="BI25" s="33">
        <f t="shared" si="1"/>
        <v>43404</v>
      </c>
      <c r="BJ25" s="33">
        <f t="shared" si="1"/>
        <v>43434</v>
      </c>
      <c r="BK25" s="33">
        <f t="shared" si="1"/>
        <v>43465</v>
      </c>
    </row>
    <row r="26" spans="2:63" x14ac:dyDescent="0.25">
      <c r="B26" t="str">
        <f>+B4</f>
        <v>Servizio 1</v>
      </c>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row>
    <row r="27" spans="2:63" x14ac:dyDescent="0.25">
      <c r="B27" t="str">
        <f t="shared" ref="B27:B45" si="2">+B5</f>
        <v>Servizio 2</v>
      </c>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row>
    <row r="28" spans="2:63" x14ac:dyDescent="0.25">
      <c r="B28" t="str">
        <f t="shared" si="2"/>
        <v>Servizio 3</v>
      </c>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row>
    <row r="29" spans="2:63" x14ac:dyDescent="0.25">
      <c r="B29" t="str">
        <f t="shared" si="2"/>
        <v>Servizio 4</v>
      </c>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row>
    <row r="30" spans="2:63" x14ac:dyDescent="0.25">
      <c r="B30" t="str">
        <f t="shared" si="2"/>
        <v>Servizio 5</v>
      </c>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row>
    <row r="31" spans="2:63" x14ac:dyDescent="0.25">
      <c r="B31" t="str">
        <f t="shared" si="2"/>
        <v>Servizio 6</v>
      </c>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row>
    <row r="32" spans="2:63" x14ac:dyDescent="0.25">
      <c r="B32" t="str">
        <f t="shared" si="2"/>
        <v>Servizio 7</v>
      </c>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row>
    <row r="33" spans="2:63" x14ac:dyDescent="0.25">
      <c r="B33" t="str">
        <f t="shared" si="2"/>
        <v>Servizio 8</v>
      </c>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row>
    <row r="34" spans="2:63" x14ac:dyDescent="0.25">
      <c r="B34" t="str">
        <f t="shared" si="2"/>
        <v>Servizio 9</v>
      </c>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row>
    <row r="35" spans="2:63" x14ac:dyDescent="0.25">
      <c r="B35" t="str">
        <f t="shared" si="2"/>
        <v>Servizio 10</v>
      </c>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row>
    <row r="36" spans="2:63" x14ac:dyDescent="0.25">
      <c r="B36" t="str">
        <f t="shared" si="2"/>
        <v>Servizio 11</v>
      </c>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row>
    <row r="37" spans="2:63" x14ac:dyDescent="0.25">
      <c r="B37" t="str">
        <f t="shared" si="2"/>
        <v>Servizio 12</v>
      </c>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row>
    <row r="38" spans="2:63" x14ac:dyDescent="0.25">
      <c r="B38" t="str">
        <f t="shared" si="2"/>
        <v>Servizio 13</v>
      </c>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row>
    <row r="39" spans="2:63" x14ac:dyDescent="0.25">
      <c r="B39" t="str">
        <f t="shared" si="2"/>
        <v>Servizio 14</v>
      </c>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row>
    <row r="40" spans="2:63" x14ac:dyDescent="0.25">
      <c r="B40" t="str">
        <f t="shared" si="2"/>
        <v>Servizio 15</v>
      </c>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row>
    <row r="41" spans="2:63" x14ac:dyDescent="0.25">
      <c r="B41" t="str">
        <f t="shared" si="2"/>
        <v>Servizio 16</v>
      </c>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row>
    <row r="42" spans="2:63" x14ac:dyDescent="0.25">
      <c r="B42" t="str">
        <f t="shared" si="2"/>
        <v>Servizio 17</v>
      </c>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row>
    <row r="43" spans="2:63" x14ac:dyDescent="0.25">
      <c r="B43" t="str">
        <f t="shared" si="2"/>
        <v>Servizio 18</v>
      </c>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row>
    <row r="44" spans="2:63" x14ac:dyDescent="0.25">
      <c r="B44" t="str">
        <f t="shared" si="2"/>
        <v>Servizio 19</v>
      </c>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row>
    <row r="45" spans="2:63" x14ac:dyDescent="0.25">
      <c r="B45" t="str">
        <f t="shared" si="2"/>
        <v>Servizio 20</v>
      </c>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row>
  </sheetData>
  <hyperlinks>
    <hyperlink ref="B1" location="Input!A1" display="Torna Input"/>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18"/>
  <sheetViews>
    <sheetView showGridLines="0" workbookViewId="0">
      <selection activeCell="B1" sqref="B1"/>
    </sheetView>
  </sheetViews>
  <sheetFormatPr defaultRowHeight="15" x14ac:dyDescent="0.25"/>
  <cols>
    <col min="1" max="1" width="35" bestFit="1" customWidth="1"/>
  </cols>
  <sheetData>
    <row r="1" spans="1:38" x14ac:dyDescent="0.25">
      <c r="B1" s="48" t="s">
        <v>151</v>
      </c>
    </row>
    <row r="3" spans="1:38" x14ac:dyDescent="0.25">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row>
    <row r="4" spans="1:38" x14ac:dyDescent="0.25">
      <c r="A4" t="s">
        <v>201</v>
      </c>
      <c r="B4" s="73"/>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row>
    <row r="5" spans="1:38" x14ac:dyDescent="0.25">
      <c r="A5" t="s">
        <v>202</v>
      </c>
      <c r="B5" s="74"/>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row>
    <row r="6" spans="1:38" x14ac:dyDescent="0.25">
      <c r="A6" t="s">
        <v>203</v>
      </c>
      <c r="B6" s="74"/>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row>
    <row r="7" spans="1:38" x14ac:dyDescent="0.25">
      <c r="A7" t="s">
        <v>204</v>
      </c>
      <c r="B7" s="75"/>
      <c r="C7" s="72" t="s">
        <v>232</v>
      </c>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row>
    <row r="8" spans="1:38" x14ac:dyDescent="0.25">
      <c r="B8" s="72"/>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row>
    <row r="9" spans="1:38" x14ac:dyDescent="0.25">
      <c r="B9" s="72"/>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row>
    <row r="10" spans="1:38" ht="30.75" thickBot="1" x14ac:dyDescent="0.3">
      <c r="A10" s="76"/>
      <c r="B10" s="77"/>
      <c r="C10" s="78" t="str">
        <f>+IF($B$11&gt;12,"inserire mese","")</f>
        <v>inserire mese</v>
      </c>
      <c r="D10" s="78" t="str">
        <f>+IF($B$11&gt;13,"inserire mese","")</f>
        <v>inserire mese</v>
      </c>
      <c r="E10" s="78" t="str">
        <f>+IF($B$11&gt;14,"inserire mese","")</f>
        <v>inserire mese</v>
      </c>
      <c r="F10" s="78" t="str">
        <f>+IF($B$11&gt;15,"inserire mese","")</f>
        <v>inserire mese</v>
      </c>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row>
    <row r="11" spans="1:38" ht="15.75" thickTop="1" x14ac:dyDescent="0.25">
      <c r="A11" t="s">
        <v>205</v>
      </c>
      <c r="B11" s="94">
        <v>16</v>
      </c>
      <c r="C11" s="72" t="s">
        <v>206</v>
      </c>
      <c r="D11" s="72" t="s">
        <v>217</v>
      </c>
      <c r="E11" s="72" t="s">
        <v>218</v>
      </c>
      <c r="F11" s="72" t="s">
        <v>219</v>
      </c>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row>
    <row r="12" spans="1:38" x14ac:dyDescent="0.25">
      <c r="A12" s="76"/>
      <c r="B12" s="80"/>
      <c r="C12" s="79"/>
      <c r="D12" s="79"/>
      <c r="E12" s="79"/>
      <c r="F12" s="79"/>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row>
    <row r="13" spans="1:38" x14ac:dyDescent="0.25">
      <c r="A13" t="s">
        <v>207</v>
      </c>
      <c r="B13" s="75"/>
      <c r="C13" s="72"/>
      <c r="D13" s="72"/>
      <c r="E13" s="72"/>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row>
    <row r="14" spans="1:38" x14ac:dyDescent="0.25">
      <c r="A14" s="76"/>
      <c r="B14" s="72"/>
      <c r="C14" s="72"/>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row>
    <row r="15" spans="1:38" x14ac:dyDescent="0.25">
      <c r="A15" s="76"/>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6" spans="1:38" x14ac:dyDescent="0.25">
      <c r="A16" s="72"/>
      <c r="B16" s="72"/>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row>
    <row r="17" spans="1:62" x14ac:dyDescent="0.25">
      <c r="A17" t="s">
        <v>208</v>
      </c>
      <c r="B17" s="72"/>
      <c r="C17" s="56" t="str">
        <f>+SPm!C2</f>
        <v>gen 2014</v>
      </c>
      <c r="D17" s="56">
        <f>+SPm!D2</f>
        <v>41698</v>
      </c>
      <c r="E17" s="56">
        <f>+SPm!E2</f>
        <v>41729</v>
      </c>
      <c r="F17" s="56">
        <f>+SPm!F2</f>
        <v>41759</v>
      </c>
      <c r="G17" s="56">
        <f>+SPm!G2</f>
        <v>41790</v>
      </c>
      <c r="H17" s="56">
        <f>+SPm!H2</f>
        <v>41820</v>
      </c>
      <c r="I17" s="56">
        <f>+SPm!I2</f>
        <v>41851</v>
      </c>
      <c r="J17" s="56">
        <f>+SPm!J2</f>
        <v>41882</v>
      </c>
      <c r="K17" s="56">
        <f>+SPm!K2</f>
        <v>41912</v>
      </c>
      <c r="L17" s="56">
        <f>+SPm!L2</f>
        <v>41943</v>
      </c>
      <c r="M17" s="56">
        <f>+SPm!M2</f>
        <v>41973</v>
      </c>
      <c r="N17" s="56">
        <f>+SPm!N2</f>
        <v>42004</v>
      </c>
      <c r="O17" s="56">
        <f>+SPm!O2</f>
        <v>42035</v>
      </c>
      <c r="P17" s="56">
        <f>+SPm!P2</f>
        <v>42063</v>
      </c>
      <c r="Q17" s="56">
        <f>+SPm!Q2</f>
        <v>42094</v>
      </c>
      <c r="R17" s="56">
        <f>+SPm!R2</f>
        <v>42124</v>
      </c>
      <c r="S17" s="56">
        <f>+SPm!S2</f>
        <v>42155</v>
      </c>
      <c r="T17" s="56">
        <f>+SPm!T2</f>
        <v>42185</v>
      </c>
      <c r="U17" s="56">
        <f>+SPm!U2</f>
        <v>42216</v>
      </c>
      <c r="V17" s="56">
        <f>+SPm!V2</f>
        <v>42247</v>
      </c>
      <c r="W17" s="56">
        <f>+SPm!W2</f>
        <v>42277</v>
      </c>
      <c r="X17" s="56">
        <f>+SPm!X2</f>
        <v>42308</v>
      </c>
      <c r="Y17" s="56">
        <f>+SPm!Y2</f>
        <v>42338</v>
      </c>
      <c r="Z17" s="56">
        <f>+SPm!Z2</f>
        <v>42369</v>
      </c>
      <c r="AA17" s="56">
        <f>+SPm!AA2</f>
        <v>42400</v>
      </c>
      <c r="AB17" s="56">
        <f>+SPm!AB2</f>
        <v>42429</v>
      </c>
      <c r="AC17" s="56">
        <f>+SPm!AC2</f>
        <v>42460</v>
      </c>
      <c r="AD17" s="56">
        <f>+SPm!AD2</f>
        <v>42490</v>
      </c>
      <c r="AE17" s="56">
        <f>+SPm!AE2</f>
        <v>42521</v>
      </c>
      <c r="AF17" s="56">
        <f>+SPm!AF2</f>
        <v>42551</v>
      </c>
      <c r="AG17" s="56">
        <f>+SPm!AG2</f>
        <v>42582</v>
      </c>
      <c r="AH17" s="56">
        <f>+SPm!AH2</f>
        <v>42613</v>
      </c>
      <c r="AI17" s="56">
        <f>+SPm!AI2</f>
        <v>42643</v>
      </c>
      <c r="AJ17" s="56">
        <f>+SPm!AJ2</f>
        <v>42674</v>
      </c>
      <c r="AK17" s="56">
        <f>+SPm!AK2</f>
        <v>42704</v>
      </c>
      <c r="AL17" s="56">
        <f>+SPm!AL2</f>
        <v>42735</v>
      </c>
      <c r="AM17" s="56">
        <f>+SPm!AM2</f>
        <v>42766</v>
      </c>
      <c r="AN17" s="56">
        <f>+SPm!AN2</f>
        <v>42794</v>
      </c>
      <c r="AO17" s="56">
        <f>+SPm!AO2</f>
        <v>42825</v>
      </c>
      <c r="AP17" s="56">
        <f>+SPm!AP2</f>
        <v>42855</v>
      </c>
      <c r="AQ17" s="56">
        <f>+SPm!AQ2</f>
        <v>42886</v>
      </c>
      <c r="AR17" s="56">
        <f>+SPm!AR2</f>
        <v>42916</v>
      </c>
      <c r="AS17" s="56">
        <f>+SPm!AS2</f>
        <v>42947</v>
      </c>
      <c r="AT17" s="56">
        <f>+SPm!AT2</f>
        <v>42978</v>
      </c>
      <c r="AU17" s="56">
        <f>+SPm!AU2</f>
        <v>43008</v>
      </c>
      <c r="AV17" s="56">
        <f>+SPm!AV2</f>
        <v>43039</v>
      </c>
      <c r="AW17" s="56">
        <f>+SPm!AW2</f>
        <v>43069</v>
      </c>
      <c r="AX17" s="56">
        <f>+SPm!AX2</f>
        <v>43100</v>
      </c>
      <c r="AY17" s="56">
        <f>+SPm!AY2</f>
        <v>43131</v>
      </c>
      <c r="AZ17" s="56">
        <f>+SPm!AZ2</f>
        <v>43159</v>
      </c>
      <c r="BA17" s="56">
        <f>+SPm!BA2</f>
        <v>43190</v>
      </c>
      <c r="BB17" s="56">
        <f>+SPm!BB2</f>
        <v>43220</v>
      </c>
      <c r="BC17" s="56">
        <f>+SPm!BC2</f>
        <v>43251</v>
      </c>
      <c r="BD17" s="56">
        <f>+SPm!BD2</f>
        <v>43281</v>
      </c>
      <c r="BE17" s="56">
        <f>+SPm!BE2</f>
        <v>43312</v>
      </c>
      <c r="BF17" s="56">
        <f>+SPm!BF2</f>
        <v>43343</v>
      </c>
      <c r="BG17" s="56">
        <f>+SPm!BG2</f>
        <v>43373</v>
      </c>
      <c r="BH17" s="56">
        <f>+SPm!BH2</f>
        <v>43404</v>
      </c>
      <c r="BI17" s="56">
        <f>+SPm!BI2</f>
        <v>43434</v>
      </c>
      <c r="BJ17" s="56">
        <f>+SPm!BJ2</f>
        <v>43465</v>
      </c>
    </row>
    <row r="18" spans="1:62" x14ac:dyDescent="0.25">
      <c r="A18" t="s">
        <v>209</v>
      </c>
      <c r="B18" s="72"/>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row>
  </sheetData>
  <dataConsolidate/>
  <hyperlinks>
    <hyperlink ref="B1" location="Input!A1" display="Torna Input"/>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app!$I$12:$I$16</xm:f>
          </x14:formula1>
          <xm:sqref>B11</xm:sqref>
        </x14:dataValidation>
        <x14:dataValidation type="list" allowBlank="1" showInputMessage="1" showErrorMessage="1">
          <x14:formula1>
            <xm:f>app!$K$12:$K$23</xm:f>
          </x14:formula1>
          <xm:sqref>C11:F11</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5"/>
  <sheetViews>
    <sheetView showGridLines="0" workbookViewId="0"/>
  </sheetViews>
  <sheetFormatPr defaultRowHeight="15" x14ac:dyDescent="0.25"/>
  <cols>
    <col min="1" max="1" width="39" bestFit="1" customWidth="1"/>
    <col min="2" max="2" width="15.140625" customWidth="1"/>
    <col min="3" max="3" width="17.42578125" customWidth="1"/>
    <col min="4" max="4" width="3.7109375" customWidth="1"/>
    <col min="6" max="6" width="10.140625" bestFit="1" customWidth="1"/>
  </cols>
  <sheetData>
    <row r="1" spans="1:64" x14ac:dyDescent="0.25">
      <c r="A1" s="48" t="s">
        <v>151</v>
      </c>
    </row>
    <row r="3" spans="1:64" x14ac:dyDescent="0.25">
      <c r="A3" t="s">
        <v>237</v>
      </c>
      <c r="B3" t="s">
        <v>238</v>
      </c>
      <c r="C3" t="s">
        <v>168</v>
      </c>
      <c r="E3" t="str">
        <f>+I_Personale!C17</f>
        <v>gen 2014</v>
      </c>
      <c r="F3" s="56">
        <f>+I_Personale!D17</f>
        <v>41698</v>
      </c>
      <c r="G3" s="56">
        <f>+I_Personale!E17</f>
        <v>41729</v>
      </c>
      <c r="H3" s="56">
        <f>+I_Personale!F17</f>
        <v>41759</v>
      </c>
      <c r="I3" s="56">
        <f>+I_Personale!G17</f>
        <v>41790</v>
      </c>
      <c r="J3" s="56">
        <f>+I_Personale!H17</f>
        <v>41820</v>
      </c>
      <c r="K3" s="56">
        <f>+I_Personale!I17</f>
        <v>41851</v>
      </c>
      <c r="L3" s="56">
        <f>+I_Personale!J17</f>
        <v>41882</v>
      </c>
      <c r="M3" s="56">
        <f>+I_Personale!K17</f>
        <v>41912</v>
      </c>
      <c r="N3" s="56">
        <f>+I_Personale!L17</f>
        <v>41943</v>
      </c>
      <c r="O3" s="56">
        <f>+I_Personale!M17</f>
        <v>41973</v>
      </c>
      <c r="P3" s="56">
        <f>+I_Personale!N17</f>
        <v>42004</v>
      </c>
      <c r="Q3" s="56">
        <f>+I_Personale!O17</f>
        <v>42035</v>
      </c>
      <c r="R3" s="56">
        <f>+I_Personale!P17</f>
        <v>42063</v>
      </c>
      <c r="S3" s="56">
        <f>+I_Personale!Q17</f>
        <v>42094</v>
      </c>
      <c r="T3" s="56">
        <f>+I_Personale!R17</f>
        <v>42124</v>
      </c>
      <c r="U3" s="56">
        <f>+I_Personale!S17</f>
        <v>42155</v>
      </c>
      <c r="V3" s="56">
        <f>+I_Personale!T17</f>
        <v>42185</v>
      </c>
      <c r="W3" s="56">
        <f>+I_Personale!U17</f>
        <v>42216</v>
      </c>
      <c r="X3" s="56">
        <f>+I_Personale!V17</f>
        <v>42247</v>
      </c>
      <c r="Y3" s="56">
        <f>+I_Personale!W17</f>
        <v>42277</v>
      </c>
      <c r="Z3" s="56">
        <f>+I_Personale!X17</f>
        <v>42308</v>
      </c>
      <c r="AA3" s="56">
        <f>+I_Personale!Y17</f>
        <v>42338</v>
      </c>
      <c r="AB3" s="56">
        <f>+I_Personale!Z17</f>
        <v>42369</v>
      </c>
      <c r="AC3" s="56">
        <f>+I_Personale!AA17</f>
        <v>42400</v>
      </c>
      <c r="AD3" s="56">
        <f>+I_Personale!AB17</f>
        <v>42429</v>
      </c>
      <c r="AE3" s="56">
        <f>+I_Personale!AC17</f>
        <v>42460</v>
      </c>
      <c r="AF3" s="56">
        <f>+I_Personale!AD17</f>
        <v>42490</v>
      </c>
      <c r="AG3" s="56">
        <f>+I_Personale!AE17</f>
        <v>42521</v>
      </c>
      <c r="AH3" s="56">
        <f>+I_Personale!AF17</f>
        <v>42551</v>
      </c>
      <c r="AI3" s="56">
        <f>+I_Personale!AG17</f>
        <v>42582</v>
      </c>
      <c r="AJ3" s="56">
        <f>+I_Personale!AH17</f>
        <v>42613</v>
      </c>
      <c r="AK3" s="56">
        <f>+I_Personale!AI17</f>
        <v>42643</v>
      </c>
      <c r="AL3" s="56">
        <f>+I_Personale!AJ17</f>
        <v>42674</v>
      </c>
      <c r="AM3" s="56">
        <f>+I_Personale!AK17</f>
        <v>42704</v>
      </c>
      <c r="AN3" s="56">
        <f>+I_Personale!AL17</f>
        <v>42735</v>
      </c>
      <c r="AO3" s="56">
        <f>+I_Personale!AM17</f>
        <v>42766</v>
      </c>
      <c r="AP3" s="56">
        <f>+I_Personale!AN17</f>
        <v>42794</v>
      </c>
      <c r="AQ3" s="56">
        <f>+I_Personale!AO17</f>
        <v>42825</v>
      </c>
      <c r="AR3" s="56">
        <f>+I_Personale!AP17</f>
        <v>42855</v>
      </c>
      <c r="AS3" s="56">
        <f>+I_Personale!AQ17</f>
        <v>42886</v>
      </c>
      <c r="AT3" s="56">
        <f>+I_Personale!AR17</f>
        <v>42916</v>
      </c>
      <c r="AU3" s="56">
        <f>+I_Personale!AS17</f>
        <v>42947</v>
      </c>
      <c r="AV3" s="56">
        <f>+I_Personale!AT17</f>
        <v>42978</v>
      </c>
      <c r="AW3" s="56">
        <f>+I_Personale!AU17</f>
        <v>43008</v>
      </c>
      <c r="AX3" s="56">
        <f>+I_Personale!AV17</f>
        <v>43039</v>
      </c>
      <c r="AY3" s="56">
        <f>+I_Personale!AW17</f>
        <v>43069</v>
      </c>
      <c r="AZ3" s="56">
        <f>+I_Personale!AX17</f>
        <v>43100</v>
      </c>
      <c r="BA3" s="56">
        <f>+I_Personale!AY17</f>
        <v>43131</v>
      </c>
      <c r="BB3" s="56">
        <f>+I_Personale!AZ17</f>
        <v>43159</v>
      </c>
      <c r="BC3" s="56">
        <f>+I_Personale!BA17</f>
        <v>43190</v>
      </c>
      <c r="BD3" s="56">
        <f>+I_Personale!BB17</f>
        <v>43220</v>
      </c>
      <c r="BE3" s="56">
        <f>+I_Personale!BC17</f>
        <v>43251</v>
      </c>
      <c r="BF3" s="56">
        <f>+I_Personale!BD17</f>
        <v>43281</v>
      </c>
      <c r="BG3" s="56">
        <f>+I_Personale!BE17</f>
        <v>43312</v>
      </c>
      <c r="BH3" s="56">
        <f>+I_Personale!BF17</f>
        <v>43343</v>
      </c>
      <c r="BI3" s="56">
        <f>+I_Personale!BG17</f>
        <v>43373</v>
      </c>
      <c r="BJ3" s="56">
        <f>+I_Personale!BH17</f>
        <v>43404</v>
      </c>
      <c r="BK3" s="56">
        <f>+I_Personale!BI17</f>
        <v>43434</v>
      </c>
      <c r="BL3" s="56">
        <f>+I_Personale!BJ17</f>
        <v>43465</v>
      </c>
    </row>
    <row r="4" spans="1:64" x14ac:dyDescent="0.25">
      <c r="A4" t="s">
        <v>58</v>
      </c>
      <c r="B4" s="39"/>
      <c r="C4" s="54"/>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row>
    <row r="5" spans="1:64" x14ac:dyDescent="0.25">
      <c r="A5" t="s">
        <v>59</v>
      </c>
      <c r="B5" s="39"/>
      <c r="C5" s="54"/>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row>
    <row r="6" spans="1:64" x14ac:dyDescent="0.25">
      <c r="A6" t="s">
        <v>60</v>
      </c>
      <c r="B6" s="39"/>
      <c r="C6" s="54"/>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row>
    <row r="7" spans="1:64" x14ac:dyDescent="0.25">
      <c r="A7" t="s">
        <v>62</v>
      </c>
      <c r="B7" s="39"/>
      <c r="C7" s="54"/>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3"/>
      <c r="AU7" s="73"/>
      <c r="AV7" s="73"/>
      <c r="AW7" s="73"/>
      <c r="AX7" s="73"/>
      <c r="AY7" s="73"/>
      <c r="AZ7" s="73"/>
      <c r="BA7" s="73"/>
      <c r="BB7" s="73"/>
      <c r="BC7" s="73"/>
      <c r="BD7" s="73"/>
      <c r="BE7" s="73"/>
      <c r="BF7" s="73"/>
      <c r="BG7" s="73"/>
      <c r="BH7" s="73"/>
      <c r="BI7" s="73"/>
      <c r="BJ7" s="73"/>
      <c r="BK7" s="73"/>
      <c r="BL7" s="73"/>
    </row>
    <row r="8" spans="1:64" x14ac:dyDescent="0.25">
      <c r="A8" t="s">
        <v>63</v>
      </c>
      <c r="B8" s="39"/>
      <c r="C8" s="54"/>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3"/>
      <c r="AU8" s="73"/>
      <c r="AV8" s="73"/>
      <c r="AW8" s="73"/>
      <c r="AX8" s="73"/>
      <c r="AY8" s="73"/>
      <c r="AZ8" s="73"/>
      <c r="BA8" s="73"/>
      <c r="BB8" s="73"/>
      <c r="BC8" s="73"/>
      <c r="BD8" s="73"/>
      <c r="BE8" s="73"/>
      <c r="BF8" s="73"/>
      <c r="BG8" s="73"/>
      <c r="BH8" s="73"/>
      <c r="BI8" s="73"/>
      <c r="BJ8" s="73"/>
      <c r="BK8" s="73"/>
      <c r="BL8" s="73"/>
    </row>
    <row r="9" spans="1:64" x14ac:dyDescent="0.25">
      <c r="A9" t="s">
        <v>64</v>
      </c>
      <c r="B9" s="39"/>
      <c r="C9" s="54"/>
      <c r="E9" s="73"/>
      <c r="F9" s="73"/>
      <c r="G9" s="73"/>
      <c r="H9" s="73"/>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row>
    <row r="10" spans="1:64" x14ac:dyDescent="0.25">
      <c r="A10" t="s">
        <v>65</v>
      </c>
      <c r="B10" s="39"/>
      <c r="C10" s="54"/>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row>
    <row r="11" spans="1:64" x14ac:dyDescent="0.25">
      <c r="A11" t="s">
        <v>66</v>
      </c>
      <c r="B11" s="39"/>
      <c r="C11" s="54"/>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row>
    <row r="12" spans="1:64" x14ac:dyDescent="0.25">
      <c r="A12" t="s">
        <v>67</v>
      </c>
      <c r="B12" s="39"/>
      <c r="C12" s="54"/>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row>
    <row r="13" spans="1:64" x14ac:dyDescent="0.25">
      <c r="A13" t="s">
        <v>68</v>
      </c>
      <c r="B13" s="39"/>
      <c r="C13" s="54"/>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row>
    <row r="14" spans="1:64" x14ac:dyDescent="0.25">
      <c r="A14" t="s">
        <v>63</v>
      </c>
      <c r="B14" s="39"/>
      <c r="C14" s="54"/>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row>
    <row r="15" spans="1:64" x14ac:dyDescent="0.25">
      <c r="A15" t="s">
        <v>70</v>
      </c>
      <c r="B15" s="39"/>
      <c r="C15" s="54"/>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row>
    <row r="16" spans="1:64" x14ac:dyDescent="0.25">
      <c r="A16" t="s">
        <v>71</v>
      </c>
      <c r="B16" s="39"/>
      <c r="C16" s="54"/>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row>
    <row r="17" spans="1:64" x14ac:dyDescent="0.25">
      <c r="A17" t="s">
        <v>72</v>
      </c>
      <c r="B17" s="39"/>
      <c r="C17" s="54"/>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row>
    <row r="18" spans="1:64" x14ac:dyDescent="0.25">
      <c r="A18" t="s">
        <v>73</v>
      </c>
      <c r="B18" s="39"/>
      <c r="C18" s="54"/>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row>
    <row r="19" spans="1:64" x14ac:dyDescent="0.25">
      <c r="A19" t="s">
        <v>74</v>
      </c>
      <c r="B19" s="39"/>
      <c r="C19" s="54"/>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row>
    <row r="20" spans="1:64" x14ac:dyDescent="0.25">
      <c r="A20" t="s">
        <v>75</v>
      </c>
      <c r="B20" s="39"/>
      <c r="C20" s="54"/>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row>
    <row r="21" spans="1:64" x14ac:dyDescent="0.25">
      <c r="A21" t="s">
        <v>76</v>
      </c>
      <c r="B21" s="39"/>
      <c r="C21" s="54"/>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3"/>
      <c r="AX21" s="73"/>
      <c r="AY21" s="73"/>
      <c r="AZ21" s="73"/>
      <c r="BA21" s="73"/>
      <c r="BB21" s="73"/>
      <c r="BC21" s="73"/>
      <c r="BD21" s="73"/>
      <c r="BE21" s="73"/>
      <c r="BF21" s="73"/>
      <c r="BG21" s="73"/>
      <c r="BH21" s="73"/>
      <c r="BI21" s="73"/>
      <c r="BJ21" s="73"/>
      <c r="BK21" s="73"/>
      <c r="BL21" s="73"/>
    </row>
    <row r="22" spans="1:64" x14ac:dyDescent="0.25">
      <c r="A22" t="s">
        <v>77</v>
      </c>
      <c r="B22" s="39"/>
      <c r="C22" s="54"/>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73"/>
      <c r="AT22" s="73"/>
      <c r="AU22" s="73"/>
      <c r="AV22" s="73"/>
      <c r="AW22" s="73"/>
      <c r="AX22" s="73"/>
      <c r="AY22" s="73"/>
      <c r="AZ22" s="73"/>
      <c r="BA22" s="73"/>
      <c r="BB22" s="73"/>
      <c r="BC22" s="73"/>
      <c r="BD22" s="73"/>
      <c r="BE22" s="73"/>
      <c r="BF22" s="73"/>
      <c r="BG22" s="73"/>
      <c r="BH22" s="73"/>
      <c r="BI22" s="73"/>
      <c r="BJ22" s="73"/>
      <c r="BK22" s="73"/>
      <c r="BL22" s="73"/>
    </row>
    <row r="23" spans="1:64" x14ac:dyDescent="0.25">
      <c r="A23" t="s">
        <v>78</v>
      </c>
      <c r="B23" s="39"/>
      <c r="C23" s="54"/>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73"/>
      <c r="AW23" s="73"/>
      <c r="AX23" s="73"/>
      <c r="AY23" s="73"/>
      <c r="AZ23" s="73"/>
      <c r="BA23" s="73"/>
      <c r="BB23" s="73"/>
      <c r="BC23" s="73"/>
      <c r="BD23" s="73"/>
      <c r="BE23" s="73"/>
      <c r="BF23" s="73"/>
      <c r="BG23" s="73"/>
      <c r="BH23" s="73"/>
      <c r="BI23" s="73"/>
      <c r="BJ23" s="73"/>
      <c r="BK23" s="73"/>
      <c r="BL23" s="73"/>
    </row>
    <row r="24" spans="1:64" x14ac:dyDescent="0.25">
      <c r="A24" t="s">
        <v>79</v>
      </c>
      <c r="B24" s="39"/>
      <c r="C24" s="54"/>
      <c r="E24" s="73"/>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AX24" s="73"/>
      <c r="AY24" s="73"/>
      <c r="AZ24" s="73"/>
      <c r="BA24" s="73"/>
      <c r="BB24" s="73"/>
      <c r="BC24" s="73"/>
      <c r="BD24" s="73"/>
      <c r="BE24" s="73"/>
      <c r="BF24" s="73"/>
      <c r="BG24" s="73"/>
      <c r="BH24" s="73"/>
      <c r="BI24" s="73"/>
      <c r="BJ24" s="73"/>
      <c r="BK24" s="73"/>
      <c r="BL24" s="73"/>
    </row>
    <row r="25" spans="1:64" x14ac:dyDescent="0.25">
      <c r="A25" t="s">
        <v>80</v>
      </c>
      <c r="B25" s="39"/>
      <c r="C25" s="54"/>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c r="AX25" s="73"/>
      <c r="AY25" s="73"/>
      <c r="AZ25" s="73"/>
      <c r="BA25" s="73"/>
      <c r="BB25" s="73"/>
      <c r="BC25" s="73"/>
      <c r="BD25" s="73"/>
      <c r="BE25" s="73"/>
      <c r="BF25" s="73"/>
      <c r="BG25" s="73"/>
      <c r="BH25" s="73"/>
      <c r="BI25" s="73"/>
      <c r="BJ25" s="73"/>
      <c r="BK25" s="73"/>
      <c r="BL25" s="73"/>
    </row>
  </sheetData>
  <hyperlinks>
    <hyperlink ref="A1" location="Input!A1" display="Torna Input"/>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app!$C$2:$C$5</xm:f>
          </x14:formula1>
          <xm:sqref>C4:C25</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2" max="2" width="22.5703125" bestFit="1" customWidth="1"/>
    <col min="3" max="3" width="8" bestFit="1" customWidth="1"/>
  </cols>
  <sheetData>
    <row r="1" spans="1:3" x14ac:dyDescent="0.25">
      <c r="A1" s="48" t="s">
        <v>151</v>
      </c>
    </row>
    <row r="2" spans="1:3" x14ac:dyDescent="0.25">
      <c r="A2" s="48"/>
    </row>
    <row r="3" spans="1:3" x14ac:dyDescent="0.25">
      <c r="B3" s="104" t="s">
        <v>244</v>
      </c>
      <c r="C3" s="36"/>
    </row>
    <row r="4" spans="1:3" x14ac:dyDescent="0.25">
      <c r="B4" s="105" t="s">
        <v>245</v>
      </c>
      <c r="C4" s="107">
        <v>42094</v>
      </c>
    </row>
    <row r="5" spans="1:3" x14ac:dyDescent="0.25">
      <c r="B5" s="105" t="s">
        <v>246</v>
      </c>
      <c r="C5" s="39">
        <v>0.06</v>
      </c>
    </row>
    <row r="6" spans="1:3" x14ac:dyDescent="0.25">
      <c r="B6" s="105" t="s">
        <v>247</v>
      </c>
      <c r="C6" s="55">
        <v>0</v>
      </c>
    </row>
    <row r="7" spans="1:3" x14ac:dyDescent="0.25">
      <c r="B7" s="106" t="s">
        <v>248</v>
      </c>
      <c r="C7" s="35">
        <v>0</v>
      </c>
    </row>
  </sheetData>
  <hyperlinks>
    <hyperlink ref="A1" location="Input!A1" display="Torna Input"/>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app!$D$26:$D$85</xm:f>
          </x14:formula1>
          <xm:sqref>C4</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11.140625" bestFit="1" customWidth="1"/>
    <col min="2" max="2" width="31.5703125" bestFit="1" customWidth="1"/>
  </cols>
  <sheetData>
    <row r="1" spans="1:3" x14ac:dyDescent="0.25">
      <c r="A1" s="48" t="s">
        <v>151</v>
      </c>
    </row>
    <row r="3" spans="1:3" x14ac:dyDescent="0.25">
      <c r="B3" s="104" t="s">
        <v>244</v>
      </c>
      <c r="C3" s="36"/>
    </row>
    <row r="4" spans="1:3" x14ac:dyDescent="0.25">
      <c r="B4" s="105" t="s">
        <v>245</v>
      </c>
      <c r="C4" s="107">
        <v>42094</v>
      </c>
    </row>
    <row r="5" spans="1:3" x14ac:dyDescent="0.25">
      <c r="B5" s="105" t="s">
        <v>246</v>
      </c>
      <c r="C5" s="39">
        <v>0.06</v>
      </c>
    </row>
    <row r="6" spans="1:3" x14ac:dyDescent="0.25">
      <c r="B6" s="105" t="s">
        <v>331</v>
      </c>
      <c r="C6" s="55">
        <v>0</v>
      </c>
    </row>
    <row r="7" spans="1:3" x14ac:dyDescent="0.25">
      <c r="B7" s="112" t="s">
        <v>266</v>
      </c>
      <c r="C7" s="39">
        <v>0</v>
      </c>
    </row>
    <row r="8" spans="1:3" x14ac:dyDescent="0.25">
      <c r="B8" s="112" t="s">
        <v>267</v>
      </c>
      <c r="C8" s="39">
        <v>0</v>
      </c>
    </row>
    <row r="9" spans="1:3" x14ac:dyDescent="0.25">
      <c r="B9" s="106" t="s">
        <v>248</v>
      </c>
      <c r="C9" s="35">
        <v>0</v>
      </c>
    </row>
  </sheetData>
  <hyperlinks>
    <hyperlink ref="A1" location="Input!A1" display="Torna Input"/>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app!$D$26:$D$85</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K109"/>
  <sheetViews>
    <sheetView showGridLines="0" workbookViewId="0">
      <pane xSplit="1" ySplit="2" topLeftCell="AT3" activePane="bottomRight" state="frozen"/>
      <selection pane="topRight" activeCell="B1" sqref="B1"/>
      <selection pane="bottomLeft" activeCell="A3" sqref="A3"/>
      <selection pane="bottomRight"/>
    </sheetView>
  </sheetViews>
  <sheetFormatPr defaultRowHeight="15" x14ac:dyDescent="0.25"/>
  <cols>
    <col min="1" max="1" width="62.28515625" bestFit="1" customWidth="1"/>
    <col min="2" max="3" width="9.140625" bestFit="1" customWidth="1"/>
    <col min="13" max="13" width="9.7109375" bestFit="1" customWidth="1"/>
    <col min="25" max="25" width="9.7109375" bestFit="1" customWidth="1"/>
  </cols>
  <sheetData>
    <row r="1" spans="1:63" x14ac:dyDescent="0.25">
      <c r="A1" s="151" t="s">
        <v>383</v>
      </c>
      <c r="B1" s="7"/>
    </row>
    <row r="2" spans="1:63" x14ac:dyDescent="0.25">
      <c r="A2" t="s">
        <v>423</v>
      </c>
      <c r="B2" s="24" t="str">
        <f>+SPm!C2</f>
        <v>gen 2014</v>
      </c>
      <c r="C2" s="33">
        <f>+SPm!D2</f>
        <v>41698</v>
      </c>
      <c r="D2" s="33">
        <f>+SPm!E2</f>
        <v>41729</v>
      </c>
      <c r="E2" s="33">
        <f>+SPm!F2</f>
        <v>41759</v>
      </c>
      <c r="F2" s="33">
        <f>+SPm!G2</f>
        <v>41790</v>
      </c>
      <c r="G2" s="33">
        <f>+SPm!H2</f>
        <v>41820</v>
      </c>
      <c r="H2" s="33">
        <f>+SPm!I2</f>
        <v>41851</v>
      </c>
      <c r="I2" s="33">
        <f>+SPm!J2</f>
        <v>41882</v>
      </c>
      <c r="J2" s="33">
        <f>+SPm!K2</f>
        <v>41912</v>
      </c>
      <c r="K2" s="33">
        <f>+SPm!L2</f>
        <v>41943</v>
      </c>
      <c r="L2" s="33">
        <f>+SPm!M2</f>
        <v>41973</v>
      </c>
      <c r="M2" s="33">
        <f>+SPm!N2</f>
        <v>42004</v>
      </c>
      <c r="N2" s="33">
        <f>+SPm!O2</f>
        <v>42035</v>
      </c>
      <c r="O2" s="33">
        <f>+SPm!P2</f>
        <v>42063</v>
      </c>
      <c r="P2" s="33">
        <f>+SPm!Q2</f>
        <v>42094</v>
      </c>
      <c r="Q2" s="33">
        <f>+SPm!R2</f>
        <v>42124</v>
      </c>
      <c r="R2" s="33">
        <f>+SPm!S2</f>
        <v>42155</v>
      </c>
      <c r="S2" s="33">
        <f>+SPm!T2</f>
        <v>42185</v>
      </c>
      <c r="T2" s="33">
        <f>+SPm!U2</f>
        <v>42216</v>
      </c>
      <c r="U2" s="33">
        <f>+SPm!V2</f>
        <v>42247</v>
      </c>
      <c r="V2" s="33">
        <f>+SPm!W2</f>
        <v>42277</v>
      </c>
      <c r="W2" s="33">
        <f>+SPm!X2</f>
        <v>42308</v>
      </c>
      <c r="X2" s="33">
        <f>+SPm!Y2</f>
        <v>42338</v>
      </c>
      <c r="Y2" s="33">
        <f>+SPm!Z2</f>
        <v>42369</v>
      </c>
      <c r="Z2" s="33">
        <f>+SPm!AA2</f>
        <v>42400</v>
      </c>
      <c r="AA2" s="33">
        <f>+SPm!AB2</f>
        <v>42429</v>
      </c>
      <c r="AB2" s="33">
        <f>+SPm!AC2</f>
        <v>42460</v>
      </c>
      <c r="AC2" s="33">
        <f>+SPm!AD2</f>
        <v>42490</v>
      </c>
      <c r="AD2" s="33">
        <f>+SPm!AE2</f>
        <v>42521</v>
      </c>
      <c r="AE2" s="33">
        <f>+SPm!AF2</f>
        <v>42551</v>
      </c>
      <c r="AF2" s="33">
        <f>+SPm!AG2</f>
        <v>42582</v>
      </c>
      <c r="AG2" s="33">
        <f>+SPm!AH2</f>
        <v>42613</v>
      </c>
      <c r="AH2" s="33">
        <f>+SPm!AI2</f>
        <v>42643</v>
      </c>
      <c r="AI2" s="33">
        <f>+SPm!AJ2</f>
        <v>42674</v>
      </c>
      <c r="AJ2" s="33">
        <f>+SPm!AK2</f>
        <v>42704</v>
      </c>
      <c r="AK2" s="33">
        <f>+SPm!AL2</f>
        <v>42735</v>
      </c>
      <c r="AL2" s="33">
        <f>+SPm!AM2</f>
        <v>42766</v>
      </c>
      <c r="AM2" s="33">
        <f>+SPm!AN2</f>
        <v>42794</v>
      </c>
      <c r="AN2" s="33">
        <f>+SPm!AO2</f>
        <v>42825</v>
      </c>
      <c r="AO2" s="33">
        <f>+SPm!AP2</f>
        <v>42855</v>
      </c>
      <c r="AP2" s="33">
        <f>+SPm!AQ2</f>
        <v>42886</v>
      </c>
      <c r="AQ2" s="33">
        <f>+SPm!AR2</f>
        <v>42916</v>
      </c>
      <c r="AR2" s="33">
        <f>+SPm!AS2</f>
        <v>42947</v>
      </c>
      <c r="AS2" s="33">
        <f>+SPm!AT2</f>
        <v>42978</v>
      </c>
      <c r="AT2" s="33">
        <f>+SPm!AU2</f>
        <v>43008</v>
      </c>
      <c r="AU2" s="33">
        <f>+SPm!AV2</f>
        <v>43039</v>
      </c>
      <c r="AV2" s="33">
        <f>+SPm!AW2</f>
        <v>43069</v>
      </c>
      <c r="AW2" s="33">
        <f>+SPm!AX2</f>
        <v>43100</v>
      </c>
      <c r="AX2" s="33">
        <f>+SPm!AY2</f>
        <v>43131</v>
      </c>
      <c r="AY2" s="33">
        <f>+SPm!AZ2</f>
        <v>43159</v>
      </c>
      <c r="AZ2" s="33">
        <f>+SPm!BA2</f>
        <v>43190</v>
      </c>
      <c r="BA2" s="33">
        <f>+SPm!BB2</f>
        <v>43220</v>
      </c>
      <c r="BB2" s="33">
        <f>+SPm!BC2</f>
        <v>43251</v>
      </c>
      <c r="BC2" s="33">
        <f>+SPm!BD2</f>
        <v>43281</v>
      </c>
      <c r="BD2" s="33">
        <f>+SPm!BE2</f>
        <v>43312</v>
      </c>
      <c r="BE2" s="33">
        <f>+SPm!BF2</f>
        <v>43343</v>
      </c>
      <c r="BF2" s="33">
        <f>+SPm!BG2</f>
        <v>43373</v>
      </c>
      <c r="BG2" s="33">
        <f>+SPm!BH2</f>
        <v>43404</v>
      </c>
      <c r="BH2" s="33">
        <f>+SPm!BI2</f>
        <v>43434</v>
      </c>
      <c r="BI2" s="33">
        <f>+SPm!BJ2</f>
        <v>43465</v>
      </c>
      <c r="BJ2" s="33"/>
      <c r="BK2" s="33"/>
    </row>
    <row r="3" spans="1:63" x14ac:dyDescent="0.25">
      <c r="A3" s="1"/>
      <c r="B3" s="9"/>
      <c r="C3" s="9">
        <f>+B5</f>
        <v>0</v>
      </c>
      <c r="D3" s="9">
        <f t="shared" ref="D3:L3" si="0">+C5</f>
        <v>0</v>
      </c>
      <c r="E3" s="9">
        <f t="shared" si="0"/>
        <v>0</v>
      </c>
      <c r="F3" s="9">
        <f t="shared" si="0"/>
        <v>0</v>
      </c>
      <c r="G3" s="9">
        <f t="shared" si="0"/>
        <v>0</v>
      </c>
      <c r="H3" s="9">
        <f t="shared" si="0"/>
        <v>0</v>
      </c>
      <c r="I3" s="9">
        <f t="shared" si="0"/>
        <v>0</v>
      </c>
      <c r="J3" s="9">
        <f t="shared" si="0"/>
        <v>0</v>
      </c>
      <c r="K3" s="9">
        <f t="shared" si="0"/>
        <v>0</v>
      </c>
      <c r="L3" s="9">
        <f t="shared" si="0"/>
        <v>0</v>
      </c>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row>
    <row r="4" spans="1:63" x14ac:dyDescent="0.25">
      <c r="A4" s="1" t="s">
        <v>51</v>
      </c>
      <c r="B4" s="9">
        <f>+M_Vendite!D69</f>
        <v>0</v>
      </c>
      <c r="C4" s="9">
        <f>+M_Vendite!E69</f>
        <v>0</v>
      </c>
      <c r="D4" s="9">
        <f>+M_Vendite!F69</f>
        <v>0</v>
      </c>
      <c r="E4" s="9">
        <f>+M_Vendite!G69</f>
        <v>0</v>
      </c>
      <c r="F4" s="9">
        <f>+M_Vendite!H69</f>
        <v>0</v>
      </c>
      <c r="G4" s="9">
        <f>+M_Vendite!I69</f>
        <v>0</v>
      </c>
      <c r="H4" s="9">
        <f>+M_Vendite!J69</f>
        <v>0</v>
      </c>
      <c r="I4" s="9">
        <f>+M_Vendite!K69</f>
        <v>0</v>
      </c>
      <c r="J4" s="9">
        <f>+M_Vendite!L69</f>
        <v>0</v>
      </c>
      <c r="K4" s="9">
        <f>+M_Vendite!M69</f>
        <v>0</v>
      </c>
      <c r="L4" s="9">
        <f>+M_Vendite!N69</f>
        <v>0</v>
      </c>
      <c r="M4" s="9">
        <f>+M_Vendite!O69</f>
        <v>0</v>
      </c>
      <c r="N4" s="9">
        <f>+M_Vendite!P69</f>
        <v>0</v>
      </c>
      <c r="O4" s="9">
        <f>+M_Vendite!Q69</f>
        <v>0</v>
      </c>
      <c r="P4" s="9">
        <f>+M_Vendite!R69</f>
        <v>0</v>
      </c>
      <c r="Q4" s="9">
        <f>+M_Vendite!S69</f>
        <v>0</v>
      </c>
      <c r="R4" s="9">
        <f>+M_Vendite!T69</f>
        <v>0</v>
      </c>
      <c r="S4" s="9">
        <f>+M_Vendite!U69</f>
        <v>0</v>
      </c>
      <c r="T4" s="9">
        <f>+M_Vendite!V69</f>
        <v>0</v>
      </c>
      <c r="U4" s="9">
        <f>+M_Vendite!W69</f>
        <v>0</v>
      </c>
      <c r="V4" s="9">
        <f>+M_Vendite!X69</f>
        <v>0</v>
      </c>
      <c r="W4" s="9">
        <f>+M_Vendite!Y69</f>
        <v>0</v>
      </c>
      <c r="X4" s="9">
        <f>+M_Vendite!Z69</f>
        <v>0</v>
      </c>
      <c r="Y4" s="9">
        <f>+M_Vendite!AA69</f>
        <v>0</v>
      </c>
      <c r="Z4" s="9">
        <f>+M_Vendite!AB69</f>
        <v>0</v>
      </c>
      <c r="AA4" s="9">
        <f>+M_Vendite!AC69</f>
        <v>0</v>
      </c>
      <c r="AB4" s="9">
        <f>+M_Vendite!AD69</f>
        <v>0</v>
      </c>
      <c r="AC4" s="9">
        <f>+M_Vendite!AE69</f>
        <v>0</v>
      </c>
      <c r="AD4" s="9">
        <f>+M_Vendite!AF69</f>
        <v>0</v>
      </c>
      <c r="AE4" s="9">
        <f>+M_Vendite!AG69</f>
        <v>0</v>
      </c>
      <c r="AF4" s="9">
        <f>+M_Vendite!AH69</f>
        <v>0</v>
      </c>
      <c r="AG4" s="9">
        <f>+M_Vendite!AI69</f>
        <v>0</v>
      </c>
      <c r="AH4" s="9">
        <f>+M_Vendite!AJ69</f>
        <v>0</v>
      </c>
      <c r="AI4" s="9">
        <f>+M_Vendite!AK69</f>
        <v>0</v>
      </c>
      <c r="AJ4" s="9">
        <f>+M_Vendite!AL69</f>
        <v>0</v>
      </c>
      <c r="AK4" s="9">
        <f>+M_Vendite!AM69</f>
        <v>0</v>
      </c>
      <c r="AL4" s="9">
        <f>+M_Vendite!AN69</f>
        <v>0</v>
      </c>
      <c r="AM4" s="9">
        <f>+M_Vendite!AO69</f>
        <v>0</v>
      </c>
      <c r="AN4" s="9">
        <f>+M_Vendite!AP69</f>
        <v>0</v>
      </c>
      <c r="AO4" s="9">
        <f>+M_Vendite!AQ69</f>
        <v>0</v>
      </c>
      <c r="AP4" s="9">
        <f>+M_Vendite!AR69</f>
        <v>0</v>
      </c>
      <c r="AQ4" s="9">
        <f>+M_Vendite!AS69</f>
        <v>0</v>
      </c>
      <c r="AR4" s="9">
        <f>+M_Vendite!AT69</f>
        <v>0</v>
      </c>
      <c r="AS4" s="9">
        <f>+M_Vendite!AU69</f>
        <v>0</v>
      </c>
      <c r="AT4" s="9">
        <f>+M_Vendite!AV69</f>
        <v>0</v>
      </c>
      <c r="AU4" s="9">
        <f>+M_Vendite!AW69</f>
        <v>0</v>
      </c>
      <c r="AV4" s="9">
        <f>+M_Vendite!AX69</f>
        <v>0</v>
      </c>
      <c r="AW4" s="9">
        <f>+M_Vendite!AY69</f>
        <v>0</v>
      </c>
      <c r="AX4" s="9">
        <f>+M_Vendite!AZ69</f>
        <v>0</v>
      </c>
      <c r="AY4" s="9">
        <f>+M_Vendite!BA69</f>
        <v>0</v>
      </c>
      <c r="AZ4" s="9">
        <f>+M_Vendite!BB69</f>
        <v>0</v>
      </c>
      <c r="BA4" s="9">
        <f>+M_Vendite!BC69</f>
        <v>0</v>
      </c>
      <c r="BB4" s="9">
        <f>+M_Vendite!BD69</f>
        <v>0</v>
      </c>
      <c r="BC4" s="9">
        <f>+M_Vendite!BE69</f>
        <v>0</v>
      </c>
      <c r="BD4" s="9">
        <f>+M_Vendite!BF69</f>
        <v>0</v>
      </c>
      <c r="BE4" s="9">
        <f>+M_Vendite!BG69</f>
        <v>0</v>
      </c>
      <c r="BF4" s="9">
        <f>+M_Vendite!BH69</f>
        <v>0</v>
      </c>
      <c r="BG4" s="9">
        <f>+M_Vendite!BI69</f>
        <v>0</v>
      </c>
      <c r="BH4" s="9">
        <f>+M_Vendite!BJ69</f>
        <v>0</v>
      </c>
      <c r="BI4" s="9">
        <f>+M_Vendite!BK69</f>
        <v>0</v>
      </c>
      <c r="BJ4" s="9"/>
    </row>
    <row r="5" spans="1:63" x14ac:dyDescent="0.25">
      <c r="A5" s="1"/>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row>
    <row r="6" spans="1:63" x14ac:dyDescent="0.25">
      <c r="A6" s="11" t="s">
        <v>52</v>
      </c>
      <c r="B6" s="10">
        <f>+B4+B5-B3</f>
        <v>0</v>
      </c>
      <c r="C6" s="10">
        <f t="shared" ref="C6:AC6" si="1">+C4+C5-C3</f>
        <v>0</v>
      </c>
      <c r="D6" s="10">
        <f t="shared" si="1"/>
        <v>0</v>
      </c>
      <c r="E6" s="10">
        <f t="shared" si="1"/>
        <v>0</v>
      </c>
      <c r="F6" s="10">
        <f t="shared" si="1"/>
        <v>0</v>
      </c>
      <c r="G6" s="10">
        <f t="shared" si="1"/>
        <v>0</v>
      </c>
      <c r="H6" s="10">
        <f t="shared" si="1"/>
        <v>0</v>
      </c>
      <c r="I6" s="10">
        <f t="shared" si="1"/>
        <v>0</v>
      </c>
      <c r="J6" s="10">
        <f t="shared" si="1"/>
        <v>0</v>
      </c>
      <c r="K6" s="10">
        <f t="shared" si="1"/>
        <v>0</v>
      </c>
      <c r="L6" s="10">
        <f t="shared" si="1"/>
        <v>0</v>
      </c>
      <c r="M6" s="10">
        <f t="shared" si="1"/>
        <v>0</v>
      </c>
      <c r="N6" s="10">
        <f t="shared" si="1"/>
        <v>0</v>
      </c>
      <c r="O6" s="10">
        <f t="shared" si="1"/>
        <v>0</v>
      </c>
      <c r="P6" s="10">
        <f t="shared" si="1"/>
        <v>0</v>
      </c>
      <c r="Q6" s="10">
        <f t="shared" si="1"/>
        <v>0</v>
      </c>
      <c r="R6" s="10">
        <f t="shared" si="1"/>
        <v>0</v>
      </c>
      <c r="S6" s="10">
        <f t="shared" si="1"/>
        <v>0</v>
      </c>
      <c r="T6" s="10">
        <f t="shared" si="1"/>
        <v>0</v>
      </c>
      <c r="U6" s="10">
        <f t="shared" si="1"/>
        <v>0</v>
      </c>
      <c r="V6" s="10">
        <f t="shared" si="1"/>
        <v>0</v>
      </c>
      <c r="W6" s="10">
        <f t="shared" si="1"/>
        <v>0</v>
      </c>
      <c r="X6" s="10">
        <f t="shared" si="1"/>
        <v>0</v>
      </c>
      <c r="Y6" s="10">
        <f t="shared" si="1"/>
        <v>0</v>
      </c>
      <c r="Z6" s="10">
        <f t="shared" si="1"/>
        <v>0</v>
      </c>
      <c r="AA6" s="10">
        <f t="shared" si="1"/>
        <v>0</v>
      </c>
      <c r="AB6" s="10">
        <f t="shared" si="1"/>
        <v>0</v>
      </c>
      <c r="AC6" s="10">
        <f t="shared" si="1"/>
        <v>0</v>
      </c>
      <c r="AD6" s="10">
        <f>+AD4+AD5-AD3</f>
        <v>0</v>
      </c>
      <c r="AE6" s="10">
        <f t="shared" ref="AE6" si="2">+AE4+AE5-AE3</f>
        <v>0</v>
      </c>
      <c r="AF6" s="10">
        <f t="shared" ref="AF6" si="3">+AF4+AF5-AF3</f>
        <v>0</v>
      </c>
      <c r="AG6" s="10">
        <f t="shared" ref="AG6" si="4">+AG4+AG5-AG3</f>
        <v>0</v>
      </c>
      <c r="AH6" s="10">
        <f t="shared" ref="AH6" si="5">+AH4+AH5-AH3</f>
        <v>0</v>
      </c>
      <c r="AI6" s="10">
        <f t="shared" ref="AI6" si="6">+AI4+AI5-AI3</f>
        <v>0</v>
      </c>
      <c r="AJ6" s="10">
        <f t="shared" ref="AJ6" si="7">+AJ4+AJ5-AJ3</f>
        <v>0</v>
      </c>
      <c r="AK6" s="10">
        <f t="shared" ref="AK6" si="8">+AK4+AK5-AK3</f>
        <v>0</v>
      </c>
      <c r="AL6" s="10">
        <f t="shared" ref="AL6" si="9">+AL4+AL5-AL3</f>
        <v>0</v>
      </c>
      <c r="AM6" s="10">
        <f t="shared" ref="AM6" si="10">+AM4+AM5-AM3</f>
        <v>0</v>
      </c>
      <c r="AN6" s="10">
        <f t="shared" ref="AN6" si="11">+AN4+AN5-AN3</f>
        <v>0</v>
      </c>
      <c r="AO6" s="10">
        <f t="shared" ref="AO6" si="12">+AO4+AO5-AO3</f>
        <v>0</v>
      </c>
      <c r="AP6" s="10">
        <f t="shared" ref="AP6" si="13">+AP4+AP5-AP3</f>
        <v>0</v>
      </c>
      <c r="AQ6" s="10">
        <f t="shared" ref="AQ6" si="14">+AQ4+AQ5-AQ3</f>
        <v>0</v>
      </c>
      <c r="AR6" s="10">
        <f t="shared" ref="AR6" si="15">+AR4+AR5-AR3</f>
        <v>0</v>
      </c>
      <c r="AS6" s="10">
        <f t="shared" ref="AS6" si="16">+AS4+AS5-AS3</f>
        <v>0</v>
      </c>
      <c r="AT6" s="10">
        <f t="shared" ref="AT6" si="17">+AT4+AT5-AT3</f>
        <v>0</v>
      </c>
      <c r="AU6" s="10">
        <f>+AU4+AU5-AU3</f>
        <v>0</v>
      </c>
      <c r="AV6" s="10">
        <f t="shared" ref="AV6" si="18">+AV4+AV5-AV3</f>
        <v>0</v>
      </c>
      <c r="AW6" s="10">
        <f t="shared" ref="AW6" si="19">+AW4+AW5-AW3</f>
        <v>0</v>
      </c>
      <c r="AX6" s="10">
        <f t="shared" ref="AX6" si="20">+AX4+AX5-AX3</f>
        <v>0</v>
      </c>
      <c r="AY6" s="10">
        <f t="shared" ref="AY6" si="21">+AY4+AY5-AY3</f>
        <v>0</v>
      </c>
      <c r="AZ6" s="10">
        <f t="shared" ref="AZ6" si="22">+AZ4+AZ5-AZ3</f>
        <v>0</v>
      </c>
      <c r="BA6" s="10">
        <f t="shared" ref="BA6" si="23">+BA4+BA5-BA3</f>
        <v>0</v>
      </c>
      <c r="BB6" s="10">
        <f t="shared" ref="BB6" si="24">+BB4+BB5-BB3</f>
        <v>0</v>
      </c>
      <c r="BC6" s="10">
        <f t="shared" ref="BC6" si="25">+BC4+BC5-BC3</f>
        <v>0</v>
      </c>
      <c r="BD6" s="10">
        <f t="shared" ref="BD6" si="26">+BD4+BD5-BD3</f>
        <v>0</v>
      </c>
      <c r="BE6" s="10">
        <f t="shared" ref="BE6" si="27">+BE4+BE5-BE3</f>
        <v>0</v>
      </c>
      <c r="BF6" s="10">
        <f t="shared" ref="BF6" si="28">+BF4+BF5-BF3</f>
        <v>0</v>
      </c>
      <c r="BG6" s="10">
        <f t="shared" ref="BG6" si="29">+BG4+BG5-BG3</f>
        <v>0</v>
      </c>
      <c r="BH6" s="10">
        <f t="shared" ref="BH6" si="30">+BH4+BH5-BH3</f>
        <v>0</v>
      </c>
      <c r="BI6" s="10">
        <f t="shared" ref="BI6" si="31">+BI4+BI5-BI3</f>
        <v>0</v>
      </c>
      <c r="BJ6" s="10"/>
    </row>
    <row r="7" spans="1:63" x14ac:dyDescent="0.25">
      <c r="A7" s="11"/>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row>
    <row r="8" spans="1:63" hidden="1" x14ac:dyDescent="0.25">
      <c r="A8" s="1" t="s">
        <v>53</v>
      </c>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row>
    <row r="9" spans="1:63" hidden="1" x14ac:dyDescent="0.25">
      <c r="A9" s="1" t="s">
        <v>54</v>
      </c>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row>
    <row r="10" spans="1:63" hidden="1" x14ac:dyDescent="0.25">
      <c r="A10" s="1" t="s">
        <v>55</v>
      </c>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row>
    <row r="11" spans="1:63" hidden="1" x14ac:dyDescent="0.25">
      <c r="A11" s="11" t="s">
        <v>56</v>
      </c>
      <c r="B11" s="9">
        <f>+B9+B8-B10</f>
        <v>0</v>
      </c>
      <c r="C11" s="9">
        <f t="shared" ref="C11:AC11" si="32">+C9+C8-C10</f>
        <v>0</v>
      </c>
      <c r="D11" s="9">
        <f t="shared" si="32"/>
        <v>0</v>
      </c>
      <c r="E11" s="9">
        <f t="shared" si="32"/>
        <v>0</v>
      </c>
      <c r="F11" s="9">
        <f t="shared" si="32"/>
        <v>0</v>
      </c>
      <c r="G11" s="9">
        <f t="shared" si="32"/>
        <v>0</v>
      </c>
      <c r="H11" s="9">
        <f t="shared" si="32"/>
        <v>0</v>
      </c>
      <c r="I11" s="9">
        <f t="shared" si="32"/>
        <v>0</v>
      </c>
      <c r="J11" s="9">
        <f t="shared" si="32"/>
        <v>0</v>
      </c>
      <c r="K11" s="9">
        <f t="shared" si="32"/>
        <v>0</v>
      </c>
      <c r="L11" s="9">
        <f t="shared" si="32"/>
        <v>0</v>
      </c>
      <c r="M11" s="9">
        <f t="shared" si="32"/>
        <v>0</v>
      </c>
      <c r="N11" s="9">
        <f t="shared" si="32"/>
        <v>0</v>
      </c>
      <c r="O11" s="9">
        <f t="shared" si="32"/>
        <v>0</v>
      </c>
      <c r="P11" s="9">
        <f t="shared" si="32"/>
        <v>0</v>
      </c>
      <c r="Q11" s="9">
        <f t="shared" si="32"/>
        <v>0</v>
      </c>
      <c r="R11" s="9">
        <f t="shared" si="32"/>
        <v>0</v>
      </c>
      <c r="S11" s="9">
        <f t="shared" si="32"/>
        <v>0</v>
      </c>
      <c r="T11" s="9">
        <f t="shared" si="32"/>
        <v>0</v>
      </c>
      <c r="U11" s="9">
        <f t="shared" si="32"/>
        <v>0</v>
      </c>
      <c r="V11" s="9">
        <f t="shared" si="32"/>
        <v>0</v>
      </c>
      <c r="W11" s="9">
        <f t="shared" si="32"/>
        <v>0</v>
      </c>
      <c r="X11" s="9">
        <f t="shared" si="32"/>
        <v>0</v>
      </c>
      <c r="Y11" s="9">
        <f t="shared" si="32"/>
        <v>0</v>
      </c>
      <c r="Z11" s="9">
        <f t="shared" si="32"/>
        <v>0</v>
      </c>
      <c r="AA11" s="9">
        <f t="shared" si="32"/>
        <v>0</v>
      </c>
      <c r="AB11" s="9">
        <f t="shared" si="32"/>
        <v>0</v>
      </c>
      <c r="AC11" s="9">
        <f t="shared" si="32"/>
        <v>0</v>
      </c>
      <c r="AD11" s="9">
        <f>+AD9+AD8-AD10</f>
        <v>0</v>
      </c>
      <c r="AE11" s="9">
        <f t="shared" ref="AE11" si="33">+AE9+AE8-AE10</f>
        <v>0</v>
      </c>
      <c r="AF11" s="9">
        <f t="shared" ref="AF11" si="34">+AF9+AF8-AF10</f>
        <v>0</v>
      </c>
      <c r="AG11" s="9">
        <f t="shared" ref="AG11" si="35">+AG9+AG8-AG10</f>
        <v>0</v>
      </c>
      <c r="AH11" s="9">
        <f t="shared" ref="AH11" si="36">+AH9+AH8-AH10</f>
        <v>0</v>
      </c>
      <c r="AI11" s="9">
        <f t="shared" ref="AI11" si="37">+AI9+AI8-AI10</f>
        <v>0</v>
      </c>
      <c r="AJ11" s="9">
        <f t="shared" ref="AJ11" si="38">+AJ9+AJ8-AJ10</f>
        <v>0</v>
      </c>
      <c r="AK11" s="9">
        <f t="shared" ref="AK11" si="39">+AK9+AK8-AK10</f>
        <v>0</v>
      </c>
      <c r="AL11" s="9">
        <f t="shared" ref="AL11" si="40">+AL9+AL8-AL10</f>
        <v>0</v>
      </c>
      <c r="AM11" s="9">
        <f t="shared" ref="AM11" si="41">+AM9+AM8-AM10</f>
        <v>0</v>
      </c>
      <c r="AN11" s="9">
        <f t="shared" ref="AN11" si="42">+AN9+AN8-AN10</f>
        <v>0</v>
      </c>
      <c r="AO11" s="9">
        <f t="shared" ref="AO11" si="43">+AO9+AO8-AO10</f>
        <v>0</v>
      </c>
      <c r="AP11" s="9">
        <f t="shared" ref="AP11" si="44">+AP9+AP8-AP10</f>
        <v>0</v>
      </c>
      <c r="AQ11" s="9">
        <f t="shared" ref="AQ11" si="45">+AQ9+AQ8-AQ10</f>
        <v>0</v>
      </c>
      <c r="AR11" s="9">
        <f t="shared" ref="AR11" si="46">+AR9+AR8-AR10</f>
        <v>0</v>
      </c>
      <c r="AS11" s="9">
        <f t="shared" ref="AS11" si="47">+AS9+AS8-AS10</f>
        <v>0</v>
      </c>
      <c r="AT11" s="9">
        <f t="shared" ref="AT11" si="48">+AT9+AT8-AT10</f>
        <v>0</v>
      </c>
      <c r="AU11" s="9">
        <f>+AU9+AU8-AU10</f>
        <v>0</v>
      </c>
      <c r="AV11" s="9">
        <f t="shared" ref="AV11" si="49">+AV9+AV8-AV10</f>
        <v>0</v>
      </c>
      <c r="AW11" s="9">
        <f t="shared" ref="AW11" si="50">+AW9+AW8-AW10</f>
        <v>0</v>
      </c>
      <c r="AX11" s="9">
        <f t="shared" ref="AX11" si="51">+AX9+AX8-AX10</f>
        <v>0</v>
      </c>
      <c r="AY11" s="9">
        <f t="shared" ref="AY11" si="52">+AY9+AY8-AY10</f>
        <v>0</v>
      </c>
      <c r="AZ11" s="9">
        <f t="shared" ref="AZ11" si="53">+AZ9+AZ8-AZ10</f>
        <v>0</v>
      </c>
      <c r="BA11" s="9">
        <f t="shared" ref="BA11" si="54">+BA9+BA8-BA10</f>
        <v>0</v>
      </c>
      <c r="BB11" s="9">
        <f t="shared" ref="BB11" si="55">+BB9+BB8-BB10</f>
        <v>0</v>
      </c>
      <c r="BC11" s="9">
        <f t="shared" ref="BC11" si="56">+BC9+BC8-BC10</f>
        <v>0</v>
      </c>
      <c r="BD11" s="9">
        <f t="shared" ref="BD11" si="57">+BD9+BD8-BD10</f>
        <v>0</v>
      </c>
      <c r="BE11" s="9">
        <f t="shared" ref="BE11" si="58">+BE9+BE8-BE10</f>
        <v>0</v>
      </c>
      <c r="BF11" s="9">
        <f t="shared" ref="BF11" si="59">+BF9+BF8-BF10</f>
        <v>0</v>
      </c>
      <c r="BG11" s="9">
        <f t="shared" ref="BG11" si="60">+BG9+BG8-BG10</f>
        <v>0</v>
      </c>
      <c r="BH11" s="9">
        <f t="shared" ref="BH11" si="61">+BH9+BH8-BH10</f>
        <v>0</v>
      </c>
      <c r="BI11" s="9">
        <f t="shared" ref="BI11" si="62">+BI9+BI8-BI10</f>
        <v>0</v>
      </c>
      <c r="BJ11" s="9"/>
    </row>
    <row r="12" spans="1:63" x14ac:dyDescent="0.25">
      <c r="A12" s="11"/>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row>
    <row r="13" spans="1:63" x14ac:dyDescent="0.25">
      <c r="A13" s="8" t="s">
        <v>57</v>
      </c>
      <c r="B13" s="9">
        <f>+B6-B11</f>
        <v>0</v>
      </c>
      <c r="C13" s="9">
        <f t="shared" ref="C13:AC13" si="63">+C6-C11</f>
        <v>0</v>
      </c>
      <c r="D13" s="9">
        <f t="shared" si="63"/>
        <v>0</v>
      </c>
      <c r="E13" s="9">
        <f t="shared" si="63"/>
        <v>0</v>
      </c>
      <c r="F13" s="9">
        <f t="shared" si="63"/>
        <v>0</v>
      </c>
      <c r="G13" s="9">
        <f t="shared" si="63"/>
        <v>0</v>
      </c>
      <c r="H13" s="9">
        <f t="shared" si="63"/>
        <v>0</v>
      </c>
      <c r="I13" s="9">
        <f t="shared" si="63"/>
        <v>0</v>
      </c>
      <c r="J13" s="9">
        <f t="shared" si="63"/>
        <v>0</v>
      </c>
      <c r="K13" s="9">
        <f t="shared" si="63"/>
        <v>0</v>
      </c>
      <c r="L13" s="9">
        <f t="shared" si="63"/>
        <v>0</v>
      </c>
      <c r="M13" s="9">
        <f t="shared" si="63"/>
        <v>0</v>
      </c>
      <c r="N13" s="9">
        <f t="shared" si="63"/>
        <v>0</v>
      </c>
      <c r="O13" s="9">
        <f t="shared" si="63"/>
        <v>0</v>
      </c>
      <c r="P13" s="9">
        <f t="shared" si="63"/>
        <v>0</v>
      </c>
      <c r="Q13" s="9">
        <f t="shared" si="63"/>
        <v>0</v>
      </c>
      <c r="R13" s="9">
        <f t="shared" si="63"/>
        <v>0</v>
      </c>
      <c r="S13" s="9">
        <f t="shared" si="63"/>
        <v>0</v>
      </c>
      <c r="T13" s="9">
        <f t="shared" si="63"/>
        <v>0</v>
      </c>
      <c r="U13" s="9">
        <f t="shared" si="63"/>
        <v>0</v>
      </c>
      <c r="V13" s="9">
        <f t="shared" si="63"/>
        <v>0</v>
      </c>
      <c r="W13" s="9">
        <f t="shared" si="63"/>
        <v>0</v>
      </c>
      <c r="X13" s="9">
        <f t="shared" si="63"/>
        <v>0</v>
      </c>
      <c r="Y13" s="9">
        <f t="shared" si="63"/>
        <v>0</v>
      </c>
      <c r="Z13" s="9">
        <f t="shared" si="63"/>
        <v>0</v>
      </c>
      <c r="AA13" s="9">
        <f t="shared" si="63"/>
        <v>0</v>
      </c>
      <c r="AB13" s="9">
        <f t="shared" si="63"/>
        <v>0</v>
      </c>
      <c r="AC13" s="9">
        <f t="shared" si="63"/>
        <v>0</v>
      </c>
      <c r="AD13" s="9">
        <f>+AD6-AD11</f>
        <v>0</v>
      </c>
      <c r="AE13" s="9">
        <f t="shared" ref="AE13:AT13" si="64">+AE6-AE11</f>
        <v>0</v>
      </c>
      <c r="AF13" s="9">
        <f t="shared" si="64"/>
        <v>0</v>
      </c>
      <c r="AG13" s="9">
        <f t="shared" si="64"/>
        <v>0</v>
      </c>
      <c r="AH13" s="9">
        <f t="shared" si="64"/>
        <v>0</v>
      </c>
      <c r="AI13" s="9">
        <f t="shared" si="64"/>
        <v>0</v>
      </c>
      <c r="AJ13" s="9">
        <f t="shared" si="64"/>
        <v>0</v>
      </c>
      <c r="AK13" s="9">
        <f t="shared" si="64"/>
        <v>0</v>
      </c>
      <c r="AL13" s="9">
        <f t="shared" si="64"/>
        <v>0</v>
      </c>
      <c r="AM13" s="9">
        <f t="shared" si="64"/>
        <v>0</v>
      </c>
      <c r="AN13" s="9">
        <f t="shared" si="64"/>
        <v>0</v>
      </c>
      <c r="AO13" s="9">
        <f t="shared" si="64"/>
        <v>0</v>
      </c>
      <c r="AP13" s="9">
        <f t="shared" si="64"/>
        <v>0</v>
      </c>
      <c r="AQ13" s="9">
        <f t="shared" si="64"/>
        <v>0</v>
      </c>
      <c r="AR13" s="9">
        <f t="shared" si="64"/>
        <v>0</v>
      </c>
      <c r="AS13" s="9">
        <f t="shared" si="64"/>
        <v>0</v>
      </c>
      <c r="AT13" s="9">
        <f t="shared" si="64"/>
        <v>0</v>
      </c>
      <c r="AU13" s="9">
        <f>+AU6-AU11</f>
        <v>0</v>
      </c>
      <c r="AV13" s="9">
        <f t="shared" ref="AV13:BI13" si="65">+AV6-AV11</f>
        <v>0</v>
      </c>
      <c r="AW13" s="9">
        <f t="shared" si="65"/>
        <v>0</v>
      </c>
      <c r="AX13" s="9">
        <f t="shared" si="65"/>
        <v>0</v>
      </c>
      <c r="AY13" s="9">
        <f t="shared" si="65"/>
        <v>0</v>
      </c>
      <c r="AZ13" s="9">
        <f t="shared" si="65"/>
        <v>0</v>
      </c>
      <c r="BA13" s="9">
        <f t="shared" si="65"/>
        <v>0</v>
      </c>
      <c r="BB13" s="9">
        <f t="shared" si="65"/>
        <v>0</v>
      </c>
      <c r="BC13" s="9">
        <f t="shared" si="65"/>
        <v>0</v>
      </c>
      <c r="BD13" s="9">
        <f t="shared" si="65"/>
        <v>0</v>
      </c>
      <c r="BE13" s="9">
        <f t="shared" si="65"/>
        <v>0</v>
      </c>
      <c r="BF13" s="9">
        <f t="shared" si="65"/>
        <v>0</v>
      </c>
      <c r="BG13" s="9">
        <f t="shared" si="65"/>
        <v>0</v>
      </c>
      <c r="BH13" s="9">
        <f t="shared" si="65"/>
        <v>0</v>
      </c>
      <c r="BI13" s="9">
        <f t="shared" si="65"/>
        <v>0</v>
      </c>
      <c r="BJ13" s="9"/>
    </row>
    <row r="14" spans="1:63" x14ac:dyDescent="0.25">
      <c r="A14" s="11"/>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row>
    <row r="15" spans="1:63" x14ac:dyDescent="0.25">
      <c r="A15" s="12" t="s">
        <v>58</v>
      </c>
      <c r="B15" s="9">
        <f>+'M_Altri Costi'!D4</f>
        <v>0</v>
      </c>
      <c r="C15" s="9">
        <f>+'M_Altri Costi'!E4</f>
        <v>0</v>
      </c>
      <c r="D15" s="9">
        <f>+'M_Altri Costi'!F4</f>
        <v>0</v>
      </c>
      <c r="E15" s="9">
        <f>+'M_Altri Costi'!G4</f>
        <v>0</v>
      </c>
      <c r="F15" s="9">
        <f>+'M_Altri Costi'!H4</f>
        <v>0</v>
      </c>
      <c r="G15" s="9">
        <f>+'M_Altri Costi'!I4</f>
        <v>0</v>
      </c>
      <c r="H15" s="9">
        <f>+'M_Altri Costi'!J4</f>
        <v>0</v>
      </c>
      <c r="I15" s="9">
        <f>+'M_Altri Costi'!K4</f>
        <v>0</v>
      </c>
      <c r="J15" s="9">
        <f>+'M_Altri Costi'!L4</f>
        <v>0</v>
      </c>
      <c r="K15" s="9">
        <f>+'M_Altri Costi'!M4</f>
        <v>0</v>
      </c>
      <c r="L15" s="9">
        <f>+'M_Altri Costi'!N4</f>
        <v>0</v>
      </c>
      <c r="M15" s="9">
        <f>+'M_Altri Costi'!O4</f>
        <v>0</v>
      </c>
      <c r="N15" s="9">
        <f>+'M_Altri Costi'!P4</f>
        <v>0</v>
      </c>
      <c r="O15" s="9">
        <f>+'M_Altri Costi'!Q4</f>
        <v>0</v>
      </c>
      <c r="P15" s="9">
        <f>+'M_Altri Costi'!R4</f>
        <v>0</v>
      </c>
      <c r="Q15" s="9">
        <f>+'M_Altri Costi'!S4</f>
        <v>0</v>
      </c>
      <c r="R15" s="9">
        <f>+'M_Altri Costi'!T4</f>
        <v>0</v>
      </c>
      <c r="S15" s="9">
        <f>+'M_Altri Costi'!U4</f>
        <v>0</v>
      </c>
      <c r="T15" s="9">
        <f>+'M_Altri Costi'!V4</f>
        <v>0</v>
      </c>
      <c r="U15" s="9">
        <f>+'M_Altri Costi'!W4</f>
        <v>0</v>
      </c>
      <c r="V15" s="9">
        <f>+'M_Altri Costi'!X4</f>
        <v>0</v>
      </c>
      <c r="W15" s="9">
        <f>+'M_Altri Costi'!Y4</f>
        <v>0</v>
      </c>
      <c r="X15" s="9">
        <f>+'M_Altri Costi'!Z4</f>
        <v>0</v>
      </c>
      <c r="Y15" s="9">
        <f>+'M_Altri Costi'!AA4</f>
        <v>0</v>
      </c>
      <c r="Z15" s="9">
        <f>+'M_Altri Costi'!AB4</f>
        <v>0</v>
      </c>
      <c r="AA15" s="9">
        <f>+'M_Altri Costi'!AC4</f>
        <v>0</v>
      </c>
      <c r="AB15" s="9">
        <f>+'M_Altri Costi'!AD4</f>
        <v>0</v>
      </c>
      <c r="AC15" s="9">
        <f>+'M_Altri Costi'!AE4</f>
        <v>0</v>
      </c>
      <c r="AD15" s="9">
        <f>+'M_Altri Costi'!AF4</f>
        <v>0</v>
      </c>
      <c r="AE15" s="9">
        <f>+'M_Altri Costi'!AG4</f>
        <v>0</v>
      </c>
      <c r="AF15" s="9">
        <f>+'M_Altri Costi'!AH4</f>
        <v>0</v>
      </c>
      <c r="AG15" s="9">
        <f>+'M_Altri Costi'!AI4</f>
        <v>0</v>
      </c>
      <c r="AH15" s="9">
        <f>+'M_Altri Costi'!AJ4</f>
        <v>0</v>
      </c>
      <c r="AI15" s="9">
        <f>+'M_Altri Costi'!AK4</f>
        <v>0</v>
      </c>
      <c r="AJ15" s="9">
        <f>+'M_Altri Costi'!AL4</f>
        <v>0</v>
      </c>
      <c r="AK15" s="9">
        <f>+'M_Altri Costi'!AM4</f>
        <v>0</v>
      </c>
      <c r="AL15" s="9">
        <f>+'M_Altri Costi'!AN4</f>
        <v>0</v>
      </c>
      <c r="AM15" s="9">
        <f>+'M_Altri Costi'!AO4</f>
        <v>0</v>
      </c>
      <c r="AN15" s="9">
        <f>+'M_Altri Costi'!AP4</f>
        <v>0</v>
      </c>
      <c r="AO15" s="9">
        <f>+'M_Altri Costi'!AQ4</f>
        <v>0</v>
      </c>
      <c r="AP15" s="9">
        <f>+'M_Altri Costi'!AR4</f>
        <v>0</v>
      </c>
      <c r="AQ15" s="9">
        <f>+'M_Altri Costi'!AS4</f>
        <v>0</v>
      </c>
      <c r="AR15" s="9">
        <f>+'M_Altri Costi'!AT4</f>
        <v>0</v>
      </c>
      <c r="AS15" s="9">
        <f>+'M_Altri Costi'!AU4</f>
        <v>0</v>
      </c>
      <c r="AT15" s="9">
        <f>+'M_Altri Costi'!AV4</f>
        <v>0</v>
      </c>
      <c r="AU15" s="9">
        <f>+'M_Altri Costi'!AW4</f>
        <v>0</v>
      </c>
      <c r="AV15" s="9">
        <f>+'M_Altri Costi'!AX4</f>
        <v>0</v>
      </c>
      <c r="AW15" s="9">
        <f>+'M_Altri Costi'!AY4</f>
        <v>0</v>
      </c>
      <c r="AX15" s="9">
        <f>+'M_Altri Costi'!AZ4</f>
        <v>0</v>
      </c>
      <c r="AY15" s="9">
        <f>+'M_Altri Costi'!BA4</f>
        <v>0</v>
      </c>
      <c r="AZ15" s="9">
        <f>+'M_Altri Costi'!BB4</f>
        <v>0</v>
      </c>
      <c r="BA15" s="9">
        <f>+'M_Altri Costi'!BC4</f>
        <v>0</v>
      </c>
      <c r="BB15" s="9">
        <f>+'M_Altri Costi'!BD4</f>
        <v>0</v>
      </c>
      <c r="BC15" s="9">
        <f>+'M_Altri Costi'!BE4</f>
        <v>0</v>
      </c>
      <c r="BD15" s="9">
        <f>+'M_Altri Costi'!BF4</f>
        <v>0</v>
      </c>
      <c r="BE15" s="9">
        <f>+'M_Altri Costi'!BG4</f>
        <v>0</v>
      </c>
      <c r="BF15" s="9">
        <f>+'M_Altri Costi'!BH4</f>
        <v>0</v>
      </c>
      <c r="BG15" s="9">
        <f>+'M_Altri Costi'!BI4</f>
        <v>0</v>
      </c>
      <c r="BH15" s="9">
        <f>+'M_Altri Costi'!BJ4</f>
        <v>0</v>
      </c>
      <c r="BI15" s="9">
        <f>+'M_Altri Costi'!BK4</f>
        <v>0</v>
      </c>
      <c r="BJ15" s="9"/>
    </row>
    <row r="16" spans="1:63" x14ac:dyDescent="0.25">
      <c r="A16" s="12" t="s">
        <v>59</v>
      </c>
      <c r="B16" s="9">
        <f>+'M_Altri Costi'!D5</f>
        <v>0</v>
      </c>
      <c r="C16" s="9">
        <f>+'M_Altri Costi'!E5</f>
        <v>0</v>
      </c>
      <c r="D16" s="9">
        <f>+'M_Altri Costi'!F5</f>
        <v>0</v>
      </c>
      <c r="E16" s="9">
        <f>+'M_Altri Costi'!G5</f>
        <v>0</v>
      </c>
      <c r="F16" s="9">
        <f>+'M_Altri Costi'!H5</f>
        <v>0</v>
      </c>
      <c r="G16" s="9">
        <f>+'M_Altri Costi'!I5</f>
        <v>0</v>
      </c>
      <c r="H16" s="9">
        <f>+'M_Altri Costi'!J5</f>
        <v>0</v>
      </c>
      <c r="I16" s="9">
        <f>+'M_Altri Costi'!K5</f>
        <v>0</v>
      </c>
      <c r="J16" s="9">
        <f>+'M_Altri Costi'!L5</f>
        <v>0</v>
      </c>
      <c r="K16" s="9">
        <f>+'M_Altri Costi'!M5</f>
        <v>0</v>
      </c>
      <c r="L16" s="9">
        <f>+'M_Altri Costi'!N5</f>
        <v>0</v>
      </c>
      <c r="M16" s="9">
        <f>+'M_Altri Costi'!O5</f>
        <v>0</v>
      </c>
      <c r="N16" s="9">
        <f>+'M_Altri Costi'!P5</f>
        <v>0</v>
      </c>
      <c r="O16" s="9">
        <f>+'M_Altri Costi'!Q5</f>
        <v>0</v>
      </c>
      <c r="P16" s="9">
        <f>+'M_Altri Costi'!R5</f>
        <v>0</v>
      </c>
      <c r="Q16" s="9">
        <f>+'M_Altri Costi'!S5</f>
        <v>0</v>
      </c>
      <c r="R16" s="9">
        <f>+'M_Altri Costi'!T5</f>
        <v>0</v>
      </c>
      <c r="S16" s="9">
        <f>+'M_Altri Costi'!U5</f>
        <v>0</v>
      </c>
      <c r="T16" s="9">
        <f>+'M_Altri Costi'!V5</f>
        <v>0</v>
      </c>
      <c r="U16" s="9">
        <f>+'M_Altri Costi'!W5</f>
        <v>0</v>
      </c>
      <c r="V16" s="9">
        <f>+'M_Altri Costi'!X5</f>
        <v>0</v>
      </c>
      <c r="W16" s="9">
        <f>+'M_Altri Costi'!Y5</f>
        <v>0</v>
      </c>
      <c r="X16" s="9">
        <f>+'M_Altri Costi'!Z5</f>
        <v>0</v>
      </c>
      <c r="Y16" s="9">
        <f>+'M_Altri Costi'!AA5</f>
        <v>0</v>
      </c>
      <c r="Z16" s="9">
        <f>+'M_Altri Costi'!AB5</f>
        <v>0</v>
      </c>
      <c r="AA16" s="9">
        <f>+'M_Altri Costi'!AC5</f>
        <v>0</v>
      </c>
      <c r="AB16" s="9">
        <f>+'M_Altri Costi'!AD5</f>
        <v>0</v>
      </c>
      <c r="AC16" s="9">
        <f>+'M_Altri Costi'!AE5</f>
        <v>0</v>
      </c>
      <c r="AD16" s="9">
        <f>+'M_Altri Costi'!AF5</f>
        <v>0</v>
      </c>
      <c r="AE16" s="9">
        <f>+'M_Altri Costi'!AG5</f>
        <v>0</v>
      </c>
      <c r="AF16" s="9">
        <f>+'M_Altri Costi'!AH5</f>
        <v>0</v>
      </c>
      <c r="AG16" s="9">
        <f>+'M_Altri Costi'!AI5</f>
        <v>0</v>
      </c>
      <c r="AH16" s="9">
        <f>+'M_Altri Costi'!AJ5</f>
        <v>0</v>
      </c>
      <c r="AI16" s="9">
        <f>+'M_Altri Costi'!AK5</f>
        <v>0</v>
      </c>
      <c r="AJ16" s="9">
        <f>+'M_Altri Costi'!AL5</f>
        <v>0</v>
      </c>
      <c r="AK16" s="9">
        <f>+'M_Altri Costi'!AM5</f>
        <v>0</v>
      </c>
      <c r="AL16" s="9">
        <f>+'M_Altri Costi'!AN5</f>
        <v>0</v>
      </c>
      <c r="AM16" s="9">
        <f>+'M_Altri Costi'!AO5</f>
        <v>0</v>
      </c>
      <c r="AN16" s="9">
        <f>+'M_Altri Costi'!AP5</f>
        <v>0</v>
      </c>
      <c r="AO16" s="9">
        <f>+'M_Altri Costi'!AQ5</f>
        <v>0</v>
      </c>
      <c r="AP16" s="9">
        <f>+'M_Altri Costi'!AR5</f>
        <v>0</v>
      </c>
      <c r="AQ16" s="9">
        <f>+'M_Altri Costi'!AS5</f>
        <v>0</v>
      </c>
      <c r="AR16" s="9">
        <f>+'M_Altri Costi'!AT5</f>
        <v>0</v>
      </c>
      <c r="AS16" s="9">
        <f>+'M_Altri Costi'!AU5</f>
        <v>0</v>
      </c>
      <c r="AT16" s="9">
        <f>+'M_Altri Costi'!AV5</f>
        <v>0</v>
      </c>
      <c r="AU16" s="9">
        <f>+'M_Altri Costi'!AW5</f>
        <v>0</v>
      </c>
      <c r="AV16" s="9">
        <f>+'M_Altri Costi'!AX5</f>
        <v>0</v>
      </c>
      <c r="AW16" s="9">
        <f>+'M_Altri Costi'!AY5</f>
        <v>0</v>
      </c>
      <c r="AX16" s="9">
        <f>+'M_Altri Costi'!AZ5</f>
        <v>0</v>
      </c>
      <c r="AY16" s="9">
        <f>+'M_Altri Costi'!BA5</f>
        <v>0</v>
      </c>
      <c r="AZ16" s="9">
        <f>+'M_Altri Costi'!BB5</f>
        <v>0</v>
      </c>
      <c r="BA16" s="9">
        <f>+'M_Altri Costi'!BC5</f>
        <v>0</v>
      </c>
      <c r="BB16" s="9">
        <f>+'M_Altri Costi'!BD5</f>
        <v>0</v>
      </c>
      <c r="BC16" s="9">
        <f>+'M_Altri Costi'!BE5</f>
        <v>0</v>
      </c>
      <c r="BD16" s="9">
        <f>+'M_Altri Costi'!BF5</f>
        <v>0</v>
      </c>
      <c r="BE16" s="9">
        <f>+'M_Altri Costi'!BG5</f>
        <v>0</v>
      </c>
      <c r="BF16" s="9">
        <f>+'M_Altri Costi'!BH5</f>
        <v>0</v>
      </c>
      <c r="BG16" s="9">
        <f>+'M_Altri Costi'!BI5</f>
        <v>0</v>
      </c>
      <c r="BH16" s="9">
        <f>+'M_Altri Costi'!BJ5</f>
        <v>0</v>
      </c>
      <c r="BI16" s="9">
        <f>+'M_Altri Costi'!BK5</f>
        <v>0</v>
      </c>
      <c r="BJ16" s="9"/>
    </row>
    <row r="17" spans="1:62" x14ac:dyDescent="0.25">
      <c r="A17" s="12" t="s">
        <v>60</v>
      </c>
      <c r="B17" s="9">
        <f>+'M_Altri Costi'!D6</f>
        <v>0</v>
      </c>
      <c r="C17" s="9">
        <f>+'M_Altri Costi'!E6</f>
        <v>0</v>
      </c>
      <c r="D17" s="9">
        <f>+'M_Altri Costi'!F6</f>
        <v>0</v>
      </c>
      <c r="E17" s="9">
        <f>+'M_Altri Costi'!G6</f>
        <v>0</v>
      </c>
      <c r="F17" s="9">
        <f>+'M_Altri Costi'!H6</f>
        <v>0</v>
      </c>
      <c r="G17" s="9">
        <f>+'M_Altri Costi'!I6</f>
        <v>0</v>
      </c>
      <c r="H17" s="9">
        <f>+'M_Altri Costi'!J6</f>
        <v>0</v>
      </c>
      <c r="I17" s="9">
        <f>+'M_Altri Costi'!K6</f>
        <v>0</v>
      </c>
      <c r="J17" s="9">
        <f>+'M_Altri Costi'!L6</f>
        <v>0</v>
      </c>
      <c r="K17" s="9">
        <f>+'M_Altri Costi'!M6</f>
        <v>0</v>
      </c>
      <c r="L17" s="9">
        <f>+'M_Altri Costi'!N6</f>
        <v>0</v>
      </c>
      <c r="M17" s="9">
        <f>+'M_Altri Costi'!O6</f>
        <v>0</v>
      </c>
      <c r="N17" s="9">
        <f>+'M_Altri Costi'!P6</f>
        <v>0</v>
      </c>
      <c r="O17" s="9">
        <f>+'M_Altri Costi'!Q6</f>
        <v>0</v>
      </c>
      <c r="P17" s="9">
        <f>+'M_Altri Costi'!R6</f>
        <v>0</v>
      </c>
      <c r="Q17" s="9">
        <f>+'M_Altri Costi'!S6</f>
        <v>0</v>
      </c>
      <c r="R17" s="9">
        <f>+'M_Altri Costi'!T6</f>
        <v>0</v>
      </c>
      <c r="S17" s="9">
        <f>+'M_Altri Costi'!U6</f>
        <v>0</v>
      </c>
      <c r="T17" s="9">
        <f>+'M_Altri Costi'!V6</f>
        <v>0</v>
      </c>
      <c r="U17" s="9">
        <f>+'M_Altri Costi'!W6</f>
        <v>0</v>
      </c>
      <c r="V17" s="9">
        <f>+'M_Altri Costi'!X6</f>
        <v>0</v>
      </c>
      <c r="W17" s="9">
        <f>+'M_Altri Costi'!Y6</f>
        <v>0</v>
      </c>
      <c r="X17" s="9">
        <f>+'M_Altri Costi'!Z6</f>
        <v>0</v>
      </c>
      <c r="Y17" s="9">
        <f>+'M_Altri Costi'!AA6</f>
        <v>0</v>
      </c>
      <c r="Z17" s="9">
        <f>+'M_Altri Costi'!AB6</f>
        <v>0</v>
      </c>
      <c r="AA17" s="9">
        <f>+'M_Altri Costi'!AC6</f>
        <v>0</v>
      </c>
      <c r="AB17" s="9">
        <f>+'M_Altri Costi'!AD6</f>
        <v>0</v>
      </c>
      <c r="AC17" s="9">
        <f>+'M_Altri Costi'!AE6</f>
        <v>0</v>
      </c>
      <c r="AD17" s="9">
        <f>+'M_Altri Costi'!AF6</f>
        <v>0</v>
      </c>
      <c r="AE17" s="9">
        <f>+'M_Altri Costi'!AG6</f>
        <v>0</v>
      </c>
      <c r="AF17" s="9">
        <f>+'M_Altri Costi'!AH6</f>
        <v>0</v>
      </c>
      <c r="AG17" s="9">
        <f>+'M_Altri Costi'!AI6</f>
        <v>0</v>
      </c>
      <c r="AH17" s="9">
        <f>+'M_Altri Costi'!AJ6</f>
        <v>0</v>
      </c>
      <c r="AI17" s="9">
        <f>+'M_Altri Costi'!AK6</f>
        <v>0</v>
      </c>
      <c r="AJ17" s="9">
        <f>+'M_Altri Costi'!AL6</f>
        <v>0</v>
      </c>
      <c r="AK17" s="9">
        <f>+'M_Altri Costi'!AM6</f>
        <v>0</v>
      </c>
      <c r="AL17" s="9">
        <f>+'M_Altri Costi'!AN6</f>
        <v>0</v>
      </c>
      <c r="AM17" s="9">
        <f>+'M_Altri Costi'!AO6</f>
        <v>0</v>
      </c>
      <c r="AN17" s="9">
        <f>+'M_Altri Costi'!AP6</f>
        <v>0</v>
      </c>
      <c r="AO17" s="9">
        <f>+'M_Altri Costi'!AQ6</f>
        <v>0</v>
      </c>
      <c r="AP17" s="9">
        <f>+'M_Altri Costi'!AR6</f>
        <v>0</v>
      </c>
      <c r="AQ17" s="9">
        <f>+'M_Altri Costi'!AS6</f>
        <v>0</v>
      </c>
      <c r="AR17" s="9">
        <f>+'M_Altri Costi'!AT6</f>
        <v>0</v>
      </c>
      <c r="AS17" s="9">
        <f>+'M_Altri Costi'!AU6</f>
        <v>0</v>
      </c>
      <c r="AT17" s="9">
        <f>+'M_Altri Costi'!AV6</f>
        <v>0</v>
      </c>
      <c r="AU17" s="9">
        <f>+'M_Altri Costi'!AW6</f>
        <v>0</v>
      </c>
      <c r="AV17" s="9">
        <f>+'M_Altri Costi'!AX6</f>
        <v>0</v>
      </c>
      <c r="AW17" s="9">
        <f>+'M_Altri Costi'!AY6</f>
        <v>0</v>
      </c>
      <c r="AX17" s="9">
        <f>+'M_Altri Costi'!AZ6</f>
        <v>0</v>
      </c>
      <c r="AY17" s="9">
        <f>+'M_Altri Costi'!BA6</f>
        <v>0</v>
      </c>
      <c r="AZ17" s="9">
        <f>+'M_Altri Costi'!BB6</f>
        <v>0</v>
      </c>
      <c r="BA17" s="9">
        <f>+'M_Altri Costi'!BC6</f>
        <v>0</v>
      </c>
      <c r="BB17" s="9">
        <f>+'M_Altri Costi'!BD6</f>
        <v>0</v>
      </c>
      <c r="BC17" s="9">
        <f>+'M_Altri Costi'!BE6</f>
        <v>0</v>
      </c>
      <c r="BD17" s="9">
        <f>+'M_Altri Costi'!BF6</f>
        <v>0</v>
      </c>
      <c r="BE17" s="9">
        <f>+'M_Altri Costi'!BG6</f>
        <v>0</v>
      </c>
      <c r="BF17" s="9">
        <f>+'M_Altri Costi'!BH6</f>
        <v>0</v>
      </c>
      <c r="BG17" s="9">
        <f>+'M_Altri Costi'!BI6</f>
        <v>0</v>
      </c>
      <c r="BH17" s="9">
        <f>+'M_Altri Costi'!BJ6</f>
        <v>0</v>
      </c>
      <c r="BI17" s="9">
        <f>+'M_Altri Costi'!BK6</f>
        <v>0</v>
      </c>
      <c r="BJ17" s="9"/>
    </row>
    <row r="18" spans="1:62" x14ac:dyDescent="0.25">
      <c r="A18" s="11" t="s">
        <v>61</v>
      </c>
      <c r="B18" s="10">
        <f>SUM(B15:B17)</f>
        <v>0</v>
      </c>
      <c r="C18" s="10">
        <f t="shared" ref="C18:AC18" si="66">SUM(C15:C17)</f>
        <v>0</v>
      </c>
      <c r="D18" s="10">
        <f t="shared" si="66"/>
        <v>0</v>
      </c>
      <c r="E18" s="10">
        <f t="shared" si="66"/>
        <v>0</v>
      </c>
      <c r="F18" s="10">
        <f t="shared" si="66"/>
        <v>0</v>
      </c>
      <c r="G18" s="10">
        <f t="shared" si="66"/>
        <v>0</v>
      </c>
      <c r="H18" s="10">
        <f t="shared" si="66"/>
        <v>0</v>
      </c>
      <c r="I18" s="10">
        <f t="shared" si="66"/>
        <v>0</v>
      </c>
      <c r="J18" s="10">
        <f t="shared" si="66"/>
        <v>0</v>
      </c>
      <c r="K18" s="10">
        <f t="shared" si="66"/>
        <v>0</v>
      </c>
      <c r="L18" s="10">
        <f t="shared" si="66"/>
        <v>0</v>
      </c>
      <c r="M18" s="10">
        <f t="shared" si="66"/>
        <v>0</v>
      </c>
      <c r="N18" s="10">
        <f t="shared" si="66"/>
        <v>0</v>
      </c>
      <c r="O18" s="10">
        <f t="shared" si="66"/>
        <v>0</v>
      </c>
      <c r="P18" s="10">
        <f t="shared" si="66"/>
        <v>0</v>
      </c>
      <c r="Q18" s="10">
        <f t="shared" si="66"/>
        <v>0</v>
      </c>
      <c r="R18" s="10">
        <f t="shared" si="66"/>
        <v>0</v>
      </c>
      <c r="S18" s="10">
        <f t="shared" si="66"/>
        <v>0</v>
      </c>
      <c r="T18" s="10">
        <f t="shared" si="66"/>
        <v>0</v>
      </c>
      <c r="U18" s="10">
        <f t="shared" si="66"/>
        <v>0</v>
      </c>
      <c r="V18" s="10">
        <f t="shared" si="66"/>
        <v>0</v>
      </c>
      <c r="W18" s="10">
        <f t="shared" si="66"/>
        <v>0</v>
      </c>
      <c r="X18" s="10">
        <f t="shared" si="66"/>
        <v>0</v>
      </c>
      <c r="Y18" s="10">
        <f t="shared" si="66"/>
        <v>0</v>
      </c>
      <c r="Z18" s="10">
        <f t="shared" si="66"/>
        <v>0</v>
      </c>
      <c r="AA18" s="10">
        <f t="shared" si="66"/>
        <v>0</v>
      </c>
      <c r="AB18" s="10">
        <f t="shared" si="66"/>
        <v>0</v>
      </c>
      <c r="AC18" s="10">
        <f t="shared" si="66"/>
        <v>0</v>
      </c>
      <c r="AD18" s="10">
        <f>SUM(AD15:AD17)</f>
        <v>0</v>
      </c>
      <c r="AE18" s="10">
        <f t="shared" ref="AE18" si="67">SUM(AE15:AE17)</f>
        <v>0</v>
      </c>
      <c r="AF18" s="10">
        <f t="shared" ref="AF18" si="68">SUM(AF15:AF17)</f>
        <v>0</v>
      </c>
      <c r="AG18" s="10">
        <f t="shared" ref="AG18" si="69">SUM(AG15:AG17)</f>
        <v>0</v>
      </c>
      <c r="AH18" s="10">
        <f t="shared" ref="AH18" si="70">SUM(AH15:AH17)</f>
        <v>0</v>
      </c>
      <c r="AI18" s="10">
        <f t="shared" ref="AI18" si="71">SUM(AI15:AI17)</f>
        <v>0</v>
      </c>
      <c r="AJ18" s="10">
        <f t="shared" ref="AJ18" si="72">SUM(AJ15:AJ17)</f>
        <v>0</v>
      </c>
      <c r="AK18" s="10">
        <f t="shared" ref="AK18" si="73">SUM(AK15:AK17)</f>
        <v>0</v>
      </c>
      <c r="AL18" s="10">
        <f t="shared" ref="AL18" si="74">SUM(AL15:AL17)</f>
        <v>0</v>
      </c>
      <c r="AM18" s="10">
        <f t="shared" ref="AM18" si="75">SUM(AM15:AM17)</f>
        <v>0</v>
      </c>
      <c r="AN18" s="10">
        <f t="shared" ref="AN18" si="76">SUM(AN15:AN17)</f>
        <v>0</v>
      </c>
      <c r="AO18" s="10">
        <f t="shared" ref="AO18" si="77">SUM(AO15:AO17)</f>
        <v>0</v>
      </c>
      <c r="AP18" s="10">
        <f t="shared" ref="AP18" si="78">SUM(AP15:AP17)</f>
        <v>0</v>
      </c>
      <c r="AQ18" s="10">
        <f t="shared" ref="AQ18" si="79">SUM(AQ15:AQ17)</f>
        <v>0</v>
      </c>
      <c r="AR18" s="10">
        <f t="shared" ref="AR18" si="80">SUM(AR15:AR17)</f>
        <v>0</v>
      </c>
      <c r="AS18" s="10">
        <f t="shared" ref="AS18" si="81">SUM(AS15:AS17)</f>
        <v>0</v>
      </c>
      <c r="AT18" s="10">
        <f t="shared" ref="AT18" si="82">SUM(AT15:AT17)</f>
        <v>0</v>
      </c>
      <c r="AU18" s="10">
        <f>SUM(AU15:AU17)</f>
        <v>0</v>
      </c>
      <c r="AV18" s="10">
        <f t="shared" ref="AV18" si="83">SUM(AV15:AV17)</f>
        <v>0</v>
      </c>
      <c r="AW18" s="10">
        <f t="shared" ref="AW18" si="84">SUM(AW15:AW17)</f>
        <v>0</v>
      </c>
      <c r="AX18" s="10">
        <f t="shared" ref="AX18" si="85">SUM(AX15:AX17)</f>
        <v>0</v>
      </c>
      <c r="AY18" s="10">
        <f t="shared" ref="AY18" si="86">SUM(AY15:AY17)</f>
        <v>0</v>
      </c>
      <c r="AZ18" s="10">
        <f t="shared" ref="AZ18" si="87">SUM(AZ15:AZ17)</f>
        <v>0</v>
      </c>
      <c r="BA18" s="10">
        <f t="shared" ref="BA18" si="88">SUM(BA15:BA17)</f>
        <v>0</v>
      </c>
      <c r="BB18" s="10">
        <f t="shared" ref="BB18" si="89">SUM(BB15:BB17)</f>
        <v>0</v>
      </c>
      <c r="BC18" s="10">
        <f t="shared" ref="BC18" si="90">SUM(BC15:BC17)</f>
        <v>0</v>
      </c>
      <c r="BD18" s="10">
        <f t="shared" ref="BD18" si="91">SUM(BD15:BD17)</f>
        <v>0</v>
      </c>
      <c r="BE18" s="10">
        <f t="shared" ref="BE18" si="92">SUM(BE15:BE17)</f>
        <v>0</v>
      </c>
      <c r="BF18" s="10">
        <f t="shared" ref="BF18" si="93">SUM(BF15:BF17)</f>
        <v>0</v>
      </c>
      <c r="BG18" s="10">
        <f t="shared" ref="BG18" si="94">SUM(BG15:BG17)</f>
        <v>0</v>
      </c>
      <c r="BH18" s="10">
        <f t="shared" ref="BH18" si="95">SUM(BH15:BH17)</f>
        <v>0</v>
      </c>
      <c r="BI18" s="10">
        <f t="shared" ref="BI18" si="96">SUM(BI15:BI17)</f>
        <v>0</v>
      </c>
      <c r="BJ18" s="10"/>
    </row>
    <row r="19" spans="1:62" x14ac:dyDescent="0.25">
      <c r="A19" s="11"/>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row>
    <row r="20" spans="1:62" x14ac:dyDescent="0.25">
      <c r="A20" s="12" t="s">
        <v>62</v>
      </c>
      <c r="B20" s="9">
        <f>+'M_Altri Costi'!D7</f>
        <v>0</v>
      </c>
      <c r="C20" s="9">
        <f>+'M_Altri Costi'!E7</f>
        <v>0</v>
      </c>
      <c r="D20" s="9">
        <f>+'M_Altri Costi'!F7</f>
        <v>0</v>
      </c>
      <c r="E20" s="9">
        <f>+'M_Altri Costi'!G7</f>
        <v>0</v>
      </c>
      <c r="F20" s="9">
        <f>+'M_Altri Costi'!H7</f>
        <v>0</v>
      </c>
      <c r="G20" s="9">
        <f>+'M_Altri Costi'!I7</f>
        <v>0</v>
      </c>
      <c r="H20" s="9">
        <f>+'M_Altri Costi'!J7</f>
        <v>0</v>
      </c>
      <c r="I20" s="9">
        <f>+'M_Altri Costi'!K7</f>
        <v>0</v>
      </c>
      <c r="J20" s="9">
        <f>+'M_Altri Costi'!L7</f>
        <v>0</v>
      </c>
      <c r="K20" s="9">
        <f>+'M_Altri Costi'!M7</f>
        <v>0</v>
      </c>
      <c r="L20" s="9">
        <f>+'M_Altri Costi'!N7</f>
        <v>0</v>
      </c>
      <c r="M20" s="9">
        <f>+'M_Altri Costi'!O7</f>
        <v>0</v>
      </c>
      <c r="N20" s="9">
        <f>+'M_Altri Costi'!P7</f>
        <v>0</v>
      </c>
      <c r="O20" s="9">
        <f>+'M_Altri Costi'!Q7</f>
        <v>0</v>
      </c>
      <c r="P20" s="9">
        <f>+'M_Altri Costi'!R7</f>
        <v>0</v>
      </c>
      <c r="Q20" s="9">
        <f>+'M_Altri Costi'!S7</f>
        <v>0</v>
      </c>
      <c r="R20" s="9">
        <f>+'M_Altri Costi'!T7</f>
        <v>0</v>
      </c>
      <c r="S20" s="9">
        <f>+'M_Altri Costi'!U7</f>
        <v>0</v>
      </c>
      <c r="T20" s="9">
        <f>+'M_Altri Costi'!V7</f>
        <v>0</v>
      </c>
      <c r="U20" s="9">
        <f>+'M_Altri Costi'!W7</f>
        <v>0</v>
      </c>
      <c r="V20" s="9">
        <f>+'M_Altri Costi'!X7</f>
        <v>0</v>
      </c>
      <c r="W20" s="9">
        <f>+'M_Altri Costi'!Y7</f>
        <v>0</v>
      </c>
      <c r="X20" s="9">
        <f>+'M_Altri Costi'!Z7</f>
        <v>0</v>
      </c>
      <c r="Y20" s="9">
        <f>+'M_Altri Costi'!AA7</f>
        <v>0</v>
      </c>
      <c r="Z20" s="9">
        <f>+'M_Altri Costi'!AB7</f>
        <v>0</v>
      </c>
      <c r="AA20" s="9">
        <f>+'M_Altri Costi'!AC7</f>
        <v>0</v>
      </c>
      <c r="AB20" s="9">
        <f>+'M_Altri Costi'!AD7</f>
        <v>0</v>
      </c>
      <c r="AC20" s="9">
        <f>+'M_Altri Costi'!AE7</f>
        <v>0</v>
      </c>
      <c r="AD20" s="9">
        <f>+'M_Altri Costi'!AF7</f>
        <v>0</v>
      </c>
      <c r="AE20" s="9">
        <f>+'M_Altri Costi'!AG7</f>
        <v>0</v>
      </c>
      <c r="AF20" s="9">
        <f>+'M_Altri Costi'!AH7</f>
        <v>0</v>
      </c>
      <c r="AG20" s="9">
        <f>+'M_Altri Costi'!AI7</f>
        <v>0</v>
      </c>
      <c r="AH20" s="9">
        <f>+'M_Altri Costi'!AJ7</f>
        <v>0</v>
      </c>
      <c r="AI20" s="9">
        <f>+'M_Altri Costi'!AK7</f>
        <v>0</v>
      </c>
      <c r="AJ20" s="9">
        <f>+'M_Altri Costi'!AL7</f>
        <v>0</v>
      </c>
      <c r="AK20" s="9">
        <f>+'M_Altri Costi'!AM7</f>
        <v>0</v>
      </c>
      <c r="AL20" s="9">
        <f>+'M_Altri Costi'!AN7</f>
        <v>0</v>
      </c>
      <c r="AM20" s="9">
        <f>+'M_Altri Costi'!AO7</f>
        <v>0</v>
      </c>
      <c r="AN20" s="9">
        <f>+'M_Altri Costi'!AP7</f>
        <v>0</v>
      </c>
      <c r="AO20" s="9">
        <f>+'M_Altri Costi'!AQ7</f>
        <v>0</v>
      </c>
      <c r="AP20" s="9">
        <f>+'M_Altri Costi'!AR7</f>
        <v>0</v>
      </c>
      <c r="AQ20" s="9">
        <f>+'M_Altri Costi'!AS7</f>
        <v>0</v>
      </c>
      <c r="AR20" s="9">
        <f>+'M_Altri Costi'!AT7</f>
        <v>0</v>
      </c>
      <c r="AS20" s="9">
        <f>+'M_Altri Costi'!AU7</f>
        <v>0</v>
      </c>
      <c r="AT20" s="9">
        <f>+'M_Altri Costi'!AV7</f>
        <v>0</v>
      </c>
      <c r="AU20" s="9">
        <f>+'M_Altri Costi'!AW7</f>
        <v>0</v>
      </c>
      <c r="AV20" s="9">
        <f>+'M_Altri Costi'!AX7</f>
        <v>0</v>
      </c>
      <c r="AW20" s="9">
        <f>+'M_Altri Costi'!AY7</f>
        <v>0</v>
      </c>
      <c r="AX20" s="9">
        <f>+'M_Altri Costi'!AZ7</f>
        <v>0</v>
      </c>
      <c r="AY20" s="9">
        <f>+'M_Altri Costi'!BA7</f>
        <v>0</v>
      </c>
      <c r="AZ20" s="9">
        <f>+'M_Altri Costi'!BB7</f>
        <v>0</v>
      </c>
      <c r="BA20" s="9">
        <f>+'M_Altri Costi'!BC7</f>
        <v>0</v>
      </c>
      <c r="BB20" s="9">
        <f>+'M_Altri Costi'!BD7</f>
        <v>0</v>
      </c>
      <c r="BC20" s="9">
        <f>+'M_Altri Costi'!BE7</f>
        <v>0</v>
      </c>
      <c r="BD20" s="9">
        <f>+'M_Altri Costi'!BF7</f>
        <v>0</v>
      </c>
      <c r="BE20" s="9">
        <f>+'M_Altri Costi'!BG7</f>
        <v>0</v>
      </c>
      <c r="BF20" s="9">
        <f>+'M_Altri Costi'!BH7</f>
        <v>0</v>
      </c>
      <c r="BG20" s="9">
        <f>+'M_Altri Costi'!BI7</f>
        <v>0</v>
      </c>
      <c r="BH20" s="9">
        <f>+'M_Altri Costi'!BJ7</f>
        <v>0</v>
      </c>
      <c r="BI20" s="9">
        <f>+'M_Altri Costi'!BK7</f>
        <v>0</v>
      </c>
      <c r="BJ20" s="9"/>
    </row>
    <row r="21" spans="1:62" x14ac:dyDescent="0.25">
      <c r="A21" s="12" t="s">
        <v>63</v>
      </c>
      <c r="B21" s="9">
        <f>+'M_Altri Costi'!D8</f>
        <v>0</v>
      </c>
      <c r="C21" s="9">
        <f>+'M_Altri Costi'!E8</f>
        <v>0</v>
      </c>
      <c r="D21" s="9">
        <f>+'M_Altri Costi'!F8</f>
        <v>0</v>
      </c>
      <c r="E21" s="9">
        <f>+'M_Altri Costi'!G8</f>
        <v>0</v>
      </c>
      <c r="F21" s="9">
        <f>+'M_Altri Costi'!H8</f>
        <v>0</v>
      </c>
      <c r="G21" s="9">
        <f>+'M_Altri Costi'!I8</f>
        <v>0</v>
      </c>
      <c r="H21" s="9">
        <f>+'M_Altri Costi'!J8</f>
        <v>0</v>
      </c>
      <c r="I21" s="9">
        <f>+'M_Altri Costi'!K8</f>
        <v>0</v>
      </c>
      <c r="J21" s="9">
        <f>+'M_Altri Costi'!L8</f>
        <v>0</v>
      </c>
      <c r="K21" s="9">
        <f>+'M_Altri Costi'!M8</f>
        <v>0</v>
      </c>
      <c r="L21" s="9">
        <f>+'M_Altri Costi'!N8</f>
        <v>0</v>
      </c>
      <c r="M21" s="9">
        <f>+'M_Altri Costi'!O8</f>
        <v>0</v>
      </c>
      <c r="N21" s="9">
        <f>+'M_Altri Costi'!P8</f>
        <v>0</v>
      </c>
      <c r="O21" s="9">
        <f>+'M_Altri Costi'!Q8</f>
        <v>0</v>
      </c>
      <c r="P21" s="9">
        <f>+'M_Altri Costi'!R8</f>
        <v>0</v>
      </c>
      <c r="Q21" s="9">
        <f>+'M_Altri Costi'!S8</f>
        <v>0</v>
      </c>
      <c r="R21" s="9">
        <f>+'M_Altri Costi'!T8</f>
        <v>0</v>
      </c>
      <c r="S21" s="9">
        <f>+'M_Altri Costi'!U8</f>
        <v>0</v>
      </c>
      <c r="T21" s="9">
        <f>+'M_Altri Costi'!V8</f>
        <v>0</v>
      </c>
      <c r="U21" s="9">
        <f>+'M_Altri Costi'!W8</f>
        <v>0</v>
      </c>
      <c r="V21" s="9">
        <f>+'M_Altri Costi'!X8</f>
        <v>0</v>
      </c>
      <c r="W21" s="9">
        <f>+'M_Altri Costi'!Y8</f>
        <v>0</v>
      </c>
      <c r="X21" s="9">
        <f>+'M_Altri Costi'!Z8</f>
        <v>0</v>
      </c>
      <c r="Y21" s="9">
        <f>+'M_Altri Costi'!AA8</f>
        <v>0</v>
      </c>
      <c r="Z21" s="9">
        <f>+'M_Altri Costi'!AB8</f>
        <v>0</v>
      </c>
      <c r="AA21" s="9">
        <f>+'M_Altri Costi'!AC8</f>
        <v>0</v>
      </c>
      <c r="AB21" s="9">
        <f>+'M_Altri Costi'!AD8</f>
        <v>0</v>
      </c>
      <c r="AC21" s="9">
        <f>+'M_Altri Costi'!AE8</f>
        <v>0</v>
      </c>
      <c r="AD21" s="9">
        <f>+'M_Altri Costi'!AF8</f>
        <v>0</v>
      </c>
      <c r="AE21" s="9">
        <f>+'M_Altri Costi'!AG8</f>
        <v>0</v>
      </c>
      <c r="AF21" s="9">
        <f>+'M_Altri Costi'!AH8</f>
        <v>0</v>
      </c>
      <c r="AG21" s="9">
        <f>+'M_Altri Costi'!AI8</f>
        <v>0</v>
      </c>
      <c r="AH21" s="9">
        <f>+'M_Altri Costi'!AJ8</f>
        <v>0</v>
      </c>
      <c r="AI21" s="9">
        <f>+'M_Altri Costi'!AK8</f>
        <v>0</v>
      </c>
      <c r="AJ21" s="9">
        <f>+'M_Altri Costi'!AL8</f>
        <v>0</v>
      </c>
      <c r="AK21" s="9">
        <f>+'M_Altri Costi'!AM8</f>
        <v>0</v>
      </c>
      <c r="AL21" s="9">
        <f>+'M_Altri Costi'!AN8</f>
        <v>0</v>
      </c>
      <c r="AM21" s="9">
        <f>+'M_Altri Costi'!AO8</f>
        <v>0</v>
      </c>
      <c r="AN21" s="9">
        <f>+'M_Altri Costi'!AP8</f>
        <v>0</v>
      </c>
      <c r="AO21" s="9">
        <f>+'M_Altri Costi'!AQ8</f>
        <v>0</v>
      </c>
      <c r="AP21" s="9">
        <f>+'M_Altri Costi'!AR8</f>
        <v>0</v>
      </c>
      <c r="AQ21" s="9">
        <f>+'M_Altri Costi'!AS8</f>
        <v>0</v>
      </c>
      <c r="AR21" s="9">
        <f>+'M_Altri Costi'!AT8</f>
        <v>0</v>
      </c>
      <c r="AS21" s="9">
        <f>+'M_Altri Costi'!AU8</f>
        <v>0</v>
      </c>
      <c r="AT21" s="9">
        <f>+'M_Altri Costi'!AV8</f>
        <v>0</v>
      </c>
      <c r="AU21" s="9">
        <f>+'M_Altri Costi'!AW8</f>
        <v>0</v>
      </c>
      <c r="AV21" s="9">
        <f>+'M_Altri Costi'!AX8</f>
        <v>0</v>
      </c>
      <c r="AW21" s="9">
        <f>+'M_Altri Costi'!AY8</f>
        <v>0</v>
      </c>
      <c r="AX21" s="9">
        <f>+'M_Altri Costi'!AZ8</f>
        <v>0</v>
      </c>
      <c r="AY21" s="9">
        <f>+'M_Altri Costi'!BA8</f>
        <v>0</v>
      </c>
      <c r="AZ21" s="9">
        <f>+'M_Altri Costi'!BB8</f>
        <v>0</v>
      </c>
      <c r="BA21" s="9">
        <f>+'M_Altri Costi'!BC8</f>
        <v>0</v>
      </c>
      <c r="BB21" s="9">
        <f>+'M_Altri Costi'!BD8</f>
        <v>0</v>
      </c>
      <c r="BC21" s="9">
        <f>+'M_Altri Costi'!BE8</f>
        <v>0</v>
      </c>
      <c r="BD21" s="9">
        <f>+'M_Altri Costi'!BF8</f>
        <v>0</v>
      </c>
      <c r="BE21" s="9">
        <f>+'M_Altri Costi'!BG8</f>
        <v>0</v>
      </c>
      <c r="BF21" s="9">
        <f>+'M_Altri Costi'!BH8</f>
        <v>0</v>
      </c>
      <c r="BG21" s="9">
        <f>+'M_Altri Costi'!BI8</f>
        <v>0</v>
      </c>
      <c r="BH21" s="9">
        <f>+'M_Altri Costi'!BJ8</f>
        <v>0</v>
      </c>
      <c r="BI21" s="9">
        <f>+'M_Altri Costi'!BK8</f>
        <v>0</v>
      </c>
      <c r="BJ21" s="13"/>
    </row>
    <row r="22" spans="1:62" x14ac:dyDescent="0.25">
      <c r="A22" s="12" t="s">
        <v>64</v>
      </c>
      <c r="B22" s="9">
        <f>+'M_Altri Costi'!D9</f>
        <v>0</v>
      </c>
      <c r="C22" s="9">
        <f>+'M_Altri Costi'!E9</f>
        <v>0</v>
      </c>
      <c r="D22" s="9">
        <f>+'M_Altri Costi'!F9</f>
        <v>0</v>
      </c>
      <c r="E22" s="9">
        <f>+'M_Altri Costi'!G9</f>
        <v>0</v>
      </c>
      <c r="F22" s="9">
        <f>+'M_Altri Costi'!H9</f>
        <v>0</v>
      </c>
      <c r="G22" s="9">
        <f>+'M_Altri Costi'!I9</f>
        <v>0</v>
      </c>
      <c r="H22" s="9">
        <f>+'M_Altri Costi'!J9</f>
        <v>0</v>
      </c>
      <c r="I22" s="9">
        <f>+'M_Altri Costi'!K9</f>
        <v>0</v>
      </c>
      <c r="J22" s="9">
        <f>+'M_Altri Costi'!L9</f>
        <v>0</v>
      </c>
      <c r="K22" s="9">
        <f>+'M_Altri Costi'!M9</f>
        <v>0</v>
      </c>
      <c r="L22" s="9">
        <f>+'M_Altri Costi'!N9</f>
        <v>0</v>
      </c>
      <c r="M22" s="9">
        <f>+'M_Altri Costi'!O9</f>
        <v>0</v>
      </c>
      <c r="N22" s="9">
        <f>+'M_Altri Costi'!P9</f>
        <v>0</v>
      </c>
      <c r="O22" s="9">
        <f>+'M_Altri Costi'!Q9</f>
        <v>0</v>
      </c>
      <c r="P22" s="9">
        <f>+'M_Altri Costi'!R9</f>
        <v>0</v>
      </c>
      <c r="Q22" s="9">
        <f>+'M_Altri Costi'!S9</f>
        <v>0</v>
      </c>
      <c r="R22" s="9">
        <f>+'M_Altri Costi'!T9</f>
        <v>0</v>
      </c>
      <c r="S22" s="9">
        <f>+'M_Altri Costi'!U9</f>
        <v>0</v>
      </c>
      <c r="T22" s="9">
        <f>+'M_Altri Costi'!V9</f>
        <v>0</v>
      </c>
      <c r="U22" s="9">
        <f>+'M_Altri Costi'!W9</f>
        <v>0</v>
      </c>
      <c r="V22" s="9">
        <f>+'M_Altri Costi'!X9</f>
        <v>0</v>
      </c>
      <c r="W22" s="9">
        <f>+'M_Altri Costi'!Y9</f>
        <v>0</v>
      </c>
      <c r="X22" s="9">
        <f>+'M_Altri Costi'!Z9</f>
        <v>0</v>
      </c>
      <c r="Y22" s="9">
        <f>+'M_Altri Costi'!AA9</f>
        <v>0</v>
      </c>
      <c r="Z22" s="9">
        <f>+'M_Altri Costi'!AB9</f>
        <v>0</v>
      </c>
      <c r="AA22" s="9">
        <f>+'M_Altri Costi'!AC9</f>
        <v>0</v>
      </c>
      <c r="AB22" s="9">
        <f>+'M_Altri Costi'!AD9</f>
        <v>0</v>
      </c>
      <c r="AC22" s="9">
        <f>+'M_Altri Costi'!AE9</f>
        <v>0</v>
      </c>
      <c r="AD22" s="9">
        <f>+'M_Altri Costi'!AF9</f>
        <v>0</v>
      </c>
      <c r="AE22" s="9">
        <f>+'M_Altri Costi'!AG9</f>
        <v>0</v>
      </c>
      <c r="AF22" s="9">
        <f>+'M_Altri Costi'!AH9</f>
        <v>0</v>
      </c>
      <c r="AG22" s="9">
        <f>+'M_Altri Costi'!AI9</f>
        <v>0</v>
      </c>
      <c r="AH22" s="9">
        <f>+'M_Altri Costi'!AJ9</f>
        <v>0</v>
      </c>
      <c r="AI22" s="9">
        <f>+'M_Altri Costi'!AK9</f>
        <v>0</v>
      </c>
      <c r="AJ22" s="9">
        <f>+'M_Altri Costi'!AL9</f>
        <v>0</v>
      </c>
      <c r="AK22" s="9">
        <f>+'M_Altri Costi'!AM9</f>
        <v>0</v>
      </c>
      <c r="AL22" s="9">
        <f>+'M_Altri Costi'!AN9</f>
        <v>0</v>
      </c>
      <c r="AM22" s="9">
        <f>+'M_Altri Costi'!AO9</f>
        <v>0</v>
      </c>
      <c r="AN22" s="9">
        <f>+'M_Altri Costi'!AP9</f>
        <v>0</v>
      </c>
      <c r="AO22" s="9">
        <f>+'M_Altri Costi'!AQ9</f>
        <v>0</v>
      </c>
      <c r="AP22" s="9">
        <f>+'M_Altri Costi'!AR9</f>
        <v>0</v>
      </c>
      <c r="AQ22" s="9">
        <f>+'M_Altri Costi'!AS9</f>
        <v>0</v>
      </c>
      <c r="AR22" s="9">
        <f>+'M_Altri Costi'!AT9</f>
        <v>0</v>
      </c>
      <c r="AS22" s="9">
        <f>+'M_Altri Costi'!AU9</f>
        <v>0</v>
      </c>
      <c r="AT22" s="9">
        <f>+'M_Altri Costi'!AV9</f>
        <v>0</v>
      </c>
      <c r="AU22" s="9">
        <f>+'M_Altri Costi'!AW9</f>
        <v>0</v>
      </c>
      <c r="AV22" s="9">
        <f>+'M_Altri Costi'!AX9</f>
        <v>0</v>
      </c>
      <c r="AW22" s="9">
        <f>+'M_Altri Costi'!AY9</f>
        <v>0</v>
      </c>
      <c r="AX22" s="9">
        <f>+'M_Altri Costi'!AZ9</f>
        <v>0</v>
      </c>
      <c r="AY22" s="9">
        <f>+'M_Altri Costi'!BA9</f>
        <v>0</v>
      </c>
      <c r="AZ22" s="9">
        <f>+'M_Altri Costi'!BB9</f>
        <v>0</v>
      </c>
      <c r="BA22" s="9">
        <f>+'M_Altri Costi'!BC9</f>
        <v>0</v>
      </c>
      <c r="BB22" s="9">
        <f>+'M_Altri Costi'!BD9</f>
        <v>0</v>
      </c>
      <c r="BC22" s="9">
        <f>+'M_Altri Costi'!BE9</f>
        <v>0</v>
      </c>
      <c r="BD22" s="9">
        <f>+'M_Altri Costi'!BF9</f>
        <v>0</v>
      </c>
      <c r="BE22" s="9">
        <f>+'M_Altri Costi'!BG9</f>
        <v>0</v>
      </c>
      <c r="BF22" s="9">
        <f>+'M_Altri Costi'!BH9</f>
        <v>0</v>
      </c>
      <c r="BG22" s="9">
        <f>+'M_Altri Costi'!BI9</f>
        <v>0</v>
      </c>
      <c r="BH22" s="9">
        <f>+'M_Altri Costi'!BJ9</f>
        <v>0</v>
      </c>
      <c r="BI22" s="9">
        <f>+'M_Altri Costi'!BK9</f>
        <v>0</v>
      </c>
      <c r="BJ22" s="13"/>
    </row>
    <row r="23" spans="1:62" x14ac:dyDescent="0.25">
      <c r="A23" s="12" t="s">
        <v>65</v>
      </c>
      <c r="B23" s="9">
        <f>+'M_Altri Costi'!D10</f>
        <v>0</v>
      </c>
      <c r="C23" s="9">
        <f>+'M_Altri Costi'!E10</f>
        <v>0</v>
      </c>
      <c r="D23" s="9">
        <f>+'M_Altri Costi'!F10</f>
        <v>0</v>
      </c>
      <c r="E23" s="9">
        <f>+'M_Altri Costi'!G10</f>
        <v>0</v>
      </c>
      <c r="F23" s="9">
        <f>+'M_Altri Costi'!H10</f>
        <v>0</v>
      </c>
      <c r="G23" s="9">
        <f>+'M_Altri Costi'!I10</f>
        <v>0</v>
      </c>
      <c r="H23" s="9">
        <f>+'M_Altri Costi'!J10</f>
        <v>0</v>
      </c>
      <c r="I23" s="9">
        <f>+'M_Altri Costi'!K10</f>
        <v>0</v>
      </c>
      <c r="J23" s="9">
        <f>+'M_Altri Costi'!L10</f>
        <v>0</v>
      </c>
      <c r="K23" s="9">
        <f>+'M_Altri Costi'!M10</f>
        <v>0</v>
      </c>
      <c r="L23" s="9">
        <f>+'M_Altri Costi'!N10</f>
        <v>0</v>
      </c>
      <c r="M23" s="9">
        <f>+'M_Altri Costi'!O10</f>
        <v>0</v>
      </c>
      <c r="N23" s="9">
        <f>+'M_Altri Costi'!P10</f>
        <v>0</v>
      </c>
      <c r="O23" s="9">
        <f>+'M_Altri Costi'!Q10</f>
        <v>0</v>
      </c>
      <c r="P23" s="9">
        <f>+'M_Altri Costi'!R10</f>
        <v>0</v>
      </c>
      <c r="Q23" s="9">
        <f>+'M_Altri Costi'!S10</f>
        <v>0</v>
      </c>
      <c r="R23" s="9">
        <f>+'M_Altri Costi'!T10</f>
        <v>0</v>
      </c>
      <c r="S23" s="9">
        <f>+'M_Altri Costi'!U10</f>
        <v>0</v>
      </c>
      <c r="T23" s="9">
        <f>+'M_Altri Costi'!V10</f>
        <v>0</v>
      </c>
      <c r="U23" s="9">
        <f>+'M_Altri Costi'!W10</f>
        <v>0</v>
      </c>
      <c r="V23" s="9">
        <f>+'M_Altri Costi'!X10</f>
        <v>0</v>
      </c>
      <c r="W23" s="9">
        <f>+'M_Altri Costi'!Y10</f>
        <v>0</v>
      </c>
      <c r="X23" s="9">
        <f>+'M_Altri Costi'!Z10</f>
        <v>0</v>
      </c>
      <c r="Y23" s="9">
        <f>+'M_Altri Costi'!AA10</f>
        <v>0</v>
      </c>
      <c r="Z23" s="9">
        <f>+'M_Altri Costi'!AB10</f>
        <v>0</v>
      </c>
      <c r="AA23" s="9">
        <f>+'M_Altri Costi'!AC10</f>
        <v>0</v>
      </c>
      <c r="AB23" s="9">
        <f>+'M_Altri Costi'!AD10</f>
        <v>0</v>
      </c>
      <c r="AC23" s="9">
        <f>+'M_Altri Costi'!AE10</f>
        <v>0</v>
      </c>
      <c r="AD23" s="9">
        <f>+'M_Altri Costi'!AF10</f>
        <v>0</v>
      </c>
      <c r="AE23" s="9">
        <f>+'M_Altri Costi'!AG10</f>
        <v>0</v>
      </c>
      <c r="AF23" s="9">
        <f>+'M_Altri Costi'!AH10</f>
        <v>0</v>
      </c>
      <c r="AG23" s="9">
        <f>+'M_Altri Costi'!AI10</f>
        <v>0</v>
      </c>
      <c r="AH23" s="9">
        <f>+'M_Altri Costi'!AJ10</f>
        <v>0</v>
      </c>
      <c r="AI23" s="9">
        <f>+'M_Altri Costi'!AK10</f>
        <v>0</v>
      </c>
      <c r="AJ23" s="9">
        <f>+'M_Altri Costi'!AL10</f>
        <v>0</v>
      </c>
      <c r="AK23" s="9">
        <f>+'M_Altri Costi'!AM10</f>
        <v>0</v>
      </c>
      <c r="AL23" s="9">
        <f>+'M_Altri Costi'!AN10</f>
        <v>0</v>
      </c>
      <c r="AM23" s="9">
        <f>+'M_Altri Costi'!AO10</f>
        <v>0</v>
      </c>
      <c r="AN23" s="9">
        <f>+'M_Altri Costi'!AP10</f>
        <v>0</v>
      </c>
      <c r="AO23" s="9">
        <f>+'M_Altri Costi'!AQ10</f>
        <v>0</v>
      </c>
      <c r="AP23" s="9">
        <f>+'M_Altri Costi'!AR10</f>
        <v>0</v>
      </c>
      <c r="AQ23" s="9">
        <f>+'M_Altri Costi'!AS10</f>
        <v>0</v>
      </c>
      <c r="AR23" s="9">
        <f>+'M_Altri Costi'!AT10</f>
        <v>0</v>
      </c>
      <c r="AS23" s="9">
        <f>+'M_Altri Costi'!AU10</f>
        <v>0</v>
      </c>
      <c r="AT23" s="9">
        <f>+'M_Altri Costi'!AV10</f>
        <v>0</v>
      </c>
      <c r="AU23" s="9">
        <f>+'M_Altri Costi'!AW10</f>
        <v>0</v>
      </c>
      <c r="AV23" s="9">
        <f>+'M_Altri Costi'!AX10</f>
        <v>0</v>
      </c>
      <c r="AW23" s="9">
        <f>+'M_Altri Costi'!AY10</f>
        <v>0</v>
      </c>
      <c r="AX23" s="9">
        <f>+'M_Altri Costi'!AZ10</f>
        <v>0</v>
      </c>
      <c r="AY23" s="9">
        <f>+'M_Altri Costi'!BA10</f>
        <v>0</v>
      </c>
      <c r="AZ23" s="9">
        <f>+'M_Altri Costi'!BB10</f>
        <v>0</v>
      </c>
      <c r="BA23" s="9">
        <f>+'M_Altri Costi'!BC10</f>
        <v>0</v>
      </c>
      <c r="BB23" s="9">
        <f>+'M_Altri Costi'!BD10</f>
        <v>0</v>
      </c>
      <c r="BC23" s="9">
        <f>+'M_Altri Costi'!BE10</f>
        <v>0</v>
      </c>
      <c r="BD23" s="9">
        <f>+'M_Altri Costi'!BF10</f>
        <v>0</v>
      </c>
      <c r="BE23" s="9">
        <f>+'M_Altri Costi'!BG10</f>
        <v>0</v>
      </c>
      <c r="BF23" s="9">
        <f>+'M_Altri Costi'!BH10</f>
        <v>0</v>
      </c>
      <c r="BG23" s="9">
        <f>+'M_Altri Costi'!BI10</f>
        <v>0</v>
      </c>
      <c r="BH23" s="9">
        <f>+'M_Altri Costi'!BJ10</f>
        <v>0</v>
      </c>
      <c r="BI23" s="9">
        <f>+'M_Altri Costi'!BK10</f>
        <v>0</v>
      </c>
      <c r="BJ23" s="13"/>
    </row>
    <row r="24" spans="1:62" x14ac:dyDescent="0.25">
      <c r="A24" s="12" t="s">
        <v>66</v>
      </c>
      <c r="B24" s="9">
        <f>+'M_Altri Costi'!D11</f>
        <v>0</v>
      </c>
      <c r="C24" s="9">
        <f>+'M_Altri Costi'!E11</f>
        <v>0</v>
      </c>
      <c r="D24" s="9">
        <f>+'M_Altri Costi'!F11</f>
        <v>0</v>
      </c>
      <c r="E24" s="9">
        <f>+'M_Altri Costi'!G11</f>
        <v>0</v>
      </c>
      <c r="F24" s="9">
        <f>+'M_Altri Costi'!H11</f>
        <v>0</v>
      </c>
      <c r="G24" s="9">
        <f>+'M_Altri Costi'!I11</f>
        <v>0</v>
      </c>
      <c r="H24" s="9">
        <f>+'M_Altri Costi'!J11</f>
        <v>0</v>
      </c>
      <c r="I24" s="9">
        <f>+'M_Altri Costi'!K11</f>
        <v>0</v>
      </c>
      <c r="J24" s="9">
        <f>+'M_Altri Costi'!L11</f>
        <v>0</v>
      </c>
      <c r="K24" s="9">
        <f>+'M_Altri Costi'!M11</f>
        <v>0</v>
      </c>
      <c r="L24" s="9">
        <f>+'M_Altri Costi'!N11</f>
        <v>0</v>
      </c>
      <c r="M24" s="9">
        <f>+'M_Altri Costi'!O11</f>
        <v>0</v>
      </c>
      <c r="N24" s="9">
        <f>+'M_Altri Costi'!P11</f>
        <v>0</v>
      </c>
      <c r="O24" s="9">
        <f>+'M_Altri Costi'!Q11</f>
        <v>0</v>
      </c>
      <c r="P24" s="9">
        <f>+'M_Altri Costi'!R11</f>
        <v>0</v>
      </c>
      <c r="Q24" s="9">
        <f>+'M_Altri Costi'!S11</f>
        <v>0</v>
      </c>
      <c r="R24" s="9">
        <f>+'M_Altri Costi'!T11</f>
        <v>0</v>
      </c>
      <c r="S24" s="9">
        <f>+'M_Altri Costi'!U11</f>
        <v>0</v>
      </c>
      <c r="T24" s="9">
        <f>+'M_Altri Costi'!V11</f>
        <v>0</v>
      </c>
      <c r="U24" s="9">
        <f>+'M_Altri Costi'!W11</f>
        <v>0</v>
      </c>
      <c r="V24" s="9">
        <f>+'M_Altri Costi'!X11</f>
        <v>0</v>
      </c>
      <c r="W24" s="9">
        <f>+'M_Altri Costi'!Y11</f>
        <v>0</v>
      </c>
      <c r="X24" s="9">
        <f>+'M_Altri Costi'!Z11</f>
        <v>0</v>
      </c>
      <c r="Y24" s="9">
        <f>+'M_Altri Costi'!AA11</f>
        <v>0</v>
      </c>
      <c r="Z24" s="9">
        <f>+'M_Altri Costi'!AB11</f>
        <v>0</v>
      </c>
      <c r="AA24" s="9">
        <f>+'M_Altri Costi'!AC11</f>
        <v>0</v>
      </c>
      <c r="AB24" s="9">
        <f>+'M_Altri Costi'!AD11</f>
        <v>0</v>
      </c>
      <c r="AC24" s="9">
        <f>+'M_Altri Costi'!AE11</f>
        <v>0</v>
      </c>
      <c r="AD24" s="9">
        <f>+'M_Altri Costi'!AF11</f>
        <v>0</v>
      </c>
      <c r="AE24" s="9">
        <f>+'M_Altri Costi'!AG11</f>
        <v>0</v>
      </c>
      <c r="AF24" s="9">
        <f>+'M_Altri Costi'!AH11</f>
        <v>0</v>
      </c>
      <c r="AG24" s="9">
        <f>+'M_Altri Costi'!AI11</f>
        <v>0</v>
      </c>
      <c r="AH24" s="9">
        <f>+'M_Altri Costi'!AJ11</f>
        <v>0</v>
      </c>
      <c r="AI24" s="9">
        <f>+'M_Altri Costi'!AK11</f>
        <v>0</v>
      </c>
      <c r="AJ24" s="9">
        <f>+'M_Altri Costi'!AL11</f>
        <v>0</v>
      </c>
      <c r="AK24" s="9">
        <f>+'M_Altri Costi'!AM11</f>
        <v>0</v>
      </c>
      <c r="AL24" s="9">
        <f>+'M_Altri Costi'!AN11</f>
        <v>0</v>
      </c>
      <c r="AM24" s="9">
        <f>+'M_Altri Costi'!AO11</f>
        <v>0</v>
      </c>
      <c r="AN24" s="9">
        <f>+'M_Altri Costi'!AP11</f>
        <v>0</v>
      </c>
      <c r="AO24" s="9">
        <f>+'M_Altri Costi'!AQ11</f>
        <v>0</v>
      </c>
      <c r="AP24" s="9">
        <f>+'M_Altri Costi'!AR11</f>
        <v>0</v>
      </c>
      <c r="AQ24" s="9">
        <f>+'M_Altri Costi'!AS11</f>
        <v>0</v>
      </c>
      <c r="AR24" s="9">
        <f>+'M_Altri Costi'!AT11</f>
        <v>0</v>
      </c>
      <c r="AS24" s="9">
        <f>+'M_Altri Costi'!AU11</f>
        <v>0</v>
      </c>
      <c r="AT24" s="9">
        <f>+'M_Altri Costi'!AV11</f>
        <v>0</v>
      </c>
      <c r="AU24" s="9">
        <f>+'M_Altri Costi'!AW11</f>
        <v>0</v>
      </c>
      <c r="AV24" s="9">
        <f>+'M_Altri Costi'!AX11</f>
        <v>0</v>
      </c>
      <c r="AW24" s="9">
        <f>+'M_Altri Costi'!AY11</f>
        <v>0</v>
      </c>
      <c r="AX24" s="9">
        <f>+'M_Altri Costi'!AZ11</f>
        <v>0</v>
      </c>
      <c r="AY24" s="9">
        <f>+'M_Altri Costi'!BA11</f>
        <v>0</v>
      </c>
      <c r="AZ24" s="9">
        <f>+'M_Altri Costi'!BB11</f>
        <v>0</v>
      </c>
      <c r="BA24" s="9">
        <f>+'M_Altri Costi'!BC11</f>
        <v>0</v>
      </c>
      <c r="BB24" s="9">
        <f>+'M_Altri Costi'!BD11</f>
        <v>0</v>
      </c>
      <c r="BC24" s="9">
        <f>+'M_Altri Costi'!BE11</f>
        <v>0</v>
      </c>
      <c r="BD24" s="9">
        <f>+'M_Altri Costi'!BF11</f>
        <v>0</v>
      </c>
      <c r="BE24" s="9">
        <f>+'M_Altri Costi'!BG11</f>
        <v>0</v>
      </c>
      <c r="BF24" s="9">
        <f>+'M_Altri Costi'!BH11</f>
        <v>0</v>
      </c>
      <c r="BG24" s="9">
        <f>+'M_Altri Costi'!BI11</f>
        <v>0</v>
      </c>
      <c r="BH24" s="9">
        <f>+'M_Altri Costi'!BJ11</f>
        <v>0</v>
      </c>
      <c r="BI24" s="9">
        <f>+'M_Altri Costi'!BK11</f>
        <v>0</v>
      </c>
      <c r="BJ24" s="13"/>
    </row>
    <row r="25" spans="1:62" x14ac:dyDescent="0.25">
      <c r="A25" s="12" t="s">
        <v>67</v>
      </c>
      <c r="B25" s="9">
        <f>+'M_Altri Costi'!D12</f>
        <v>0</v>
      </c>
      <c r="C25" s="9">
        <f>+'M_Altri Costi'!E12</f>
        <v>0</v>
      </c>
      <c r="D25" s="9">
        <f>+'M_Altri Costi'!F12</f>
        <v>0</v>
      </c>
      <c r="E25" s="9">
        <f>+'M_Altri Costi'!G12</f>
        <v>0</v>
      </c>
      <c r="F25" s="9">
        <f>+'M_Altri Costi'!H12</f>
        <v>0</v>
      </c>
      <c r="G25" s="9">
        <f>+'M_Altri Costi'!I12</f>
        <v>0</v>
      </c>
      <c r="H25" s="9">
        <f>+'M_Altri Costi'!J12</f>
        <v>0</v>
      </c>
      <c r="I25" s="9">
        <f>+'M_Altri Costi'!K12</f>
        <v>0</v>
      </c>
      <c r="J25" s="9">
        <f>+'M_Altri Costi'!L12</f>
        <v>0</v>
      </c>
      <c r="K25" s="9">
        <f>+'M_Altri Costi'!M12</f>
        <v>0</v>
      </c>
      <c r="L25" s="9">
        <f>+'M_Altri Costi'!N12</f>
        <v>0</v>
      </c>
      <c r="M25" s="9">
        <f>+'M_Altri Costi'!O12</f>
        <v>0</v>
      </c>
      <c r="N25" s="9">
        <f>+'M_Altri Costi'!P12</f>
        <v>0</v>
      </c>
      <c r="O25" s="9">
        <f>+'M_Altri Costi'!Q12</f>
        <v>0</v>
      </c>
      <c r="P25" s="9">
        <f>+'M_Altri Costi'!R12</f>
        <v>0</v>
      </c>
      <c r="Q25" s="9">
        <f>+'M_Altri Costi'!S12</f>
        <v>0</v>
      </c>
      <c r="R25" s="9">
        <f>+'M_Altri Costi'!T12</f>
        <v>0</v>
      </c>
      <c r="S25" s="9">
        <f>+'M_Altri Costi'!U12</f>
        <v>0</v>
      </c>
      <c r="T25" s="9">
        <f>+'M_Altri Costi'!V12</f>
        <v>0</v>
      </c>
      <c r="U25" s="9">
        <f>+'M_Altri Costi'!W12</f>
        <v>0</v>
      </c>
      <c r="V25" s="9">
        <f>+'M_Altri Costi'!X12</f>
        <v>0</v>
      </c>
      <c r="W25" s="9">
        <f>+'M_Altri Costi'!Y12</f>
        <v>0</v>
      </c>
      <c r="X25" s="9">
        <f>+'M_Altri Costi'!Z12</f>
        <v>0</v>
      </c>
      <c r="Y25" s="9">
        <f>+'M_Altri Costi'!AA12</f>
        <v>0</v>
      </c>
      <c r="Z25" s="9">
        <f>+'M_Altri Costi'!AB12</f>
        <v>0</v>
      </c>
      <c r="AA25" s="9">
        <f>+'M_Altri Costi'!AC12</f>
        <v>0</v>
      </c>
      <c r="AB25" s="9">
        <f>+'M_Altri Costi'!AD12</f>
        <v>0</v>
      </c>
      <c r="AC25" s="9">
        <f>+'M_Altri Costi'!AE12</f>
        <v>0</v>
      </c>
      <c r="AD25" s="9">
        <f>+'M_Altri Costi'!AF12</f>
        <v>0</v>
      </c>
      <c r="AE25" s="9">
        <f>+'M_Altri Costi'!AG12</f>
        <v>0</v>
      </c>
      <c r="AF25" s="9">
        <f>+'M_Altri Costi'!AH12</f>
        <v>0</v>
      </c>
      <c r="AG25" s="9">
        <f>+'M_Altri Costi'!AI12</f>
        <v>0</v>
      </c>
      <c r="AH25" s="9">
        <f>+'M_Altri Costi'!AJ12</f>
        <v>0</v>
      </c>
      <c r="AI25" s="9">
        <f>+'M_Altri Costi'!AK12</f>
        <v>0</v>
      </c>
      <c r="AJ25" s="9">
        <f>+'M_Altri Costi'!AL12</f>
        <v>0</v>
      </c>
      <c r="AK25" s="9">
        <f>+'M_Altri Costi'!AM12</f>
        <v>0</v>
      </c>
      <c r="AL25" s="9">
        <f>+'M_Altri Costi'!AN12</f>
        <v>0</v>
      </c>
      <c r="AM25" s="9">
        <f>+'M_Altri Costi'!AO12</f>
        <v>0</v>
      </c>
      <c r="AN25" s="9">
        <f>+'M_Altri Costi'!AP12</f>
        <v>0</v>
      </c>
      <c r="AO25" s="9">
        <f>+'M_Altri Costi'!AQ12</f>
        <v>0</v>
      </c>
      <c r="AP25" s="9">
        <f>+'M_Altri Costi'!AR12</f>
        <v>0</v>
      </c>
      <c r="AQ25" s="9">
        <f>+'M_Altri Costi'!AS12</f>
        <v>0</v>
      </c>
      <c r="AR25" s="9">
        <f>+'M_Altri Costi'!AT12</f>
        <v>0</v>
      </c>
      <c r="AS25" s="9">
        <f>+'M_Altri Costi'!AU12</f>
        <v>0</v>
      </c>
      <c r="AT25" s="9">
        <f>+'M_Altri Costi'!AV12</f>
        <v>0</v>
      </c>
      <c r="AU25" s="9">
        <f>+'M_Altri Costi'!AW12</f>
        <v>0</v>
      </c>
      <c r="AV25" s="9">
        <f>+'M_Altri Costi'!AX12</f>
        <v>0</v>
      </c>
      <c r="AW25" s="9">
        <f>+'M_Altri Costi'!AY12</f>
        <v>0</v>
      </c>
      <c r="AX25" s="9">
        <f>+'M_Altri Costi'!AZ12</f>
        <v>0</v>
      </c>
      <c r="AY25" s="9">
        <f>+'M_Altri Costi'!BA12</f>
        <v>0</v>
      </c>
      <c r="AZ25" s="9">
        <f>+'M_Altri Costi'!BB12</f>
        <v>0</v>
      </c>
      <c r="BA25" s="9">
        <f>+'M_Altri Costi'!BC12</f>
        <v>0</v>
      </c>
      <c r="BB25" s="9">
        <f>+'M_Altri Costi'!BD12</f>
        <v>0</v>
      </c>
      <c r="BC25" s="9">
        <f>+'M_Altri Costi'!BE12</f>
        <v>0</v>
      </c>
      <c r="BD25" s="9">
        <f>+'M_Altri Costi'!BF12</f>
        <v>0</v>
      </c>
      <c r="BE25" s="9">
        <f>+'M_Altri Costi'!BG12</f>
        <v>0</v>
      </c>
      <c r="BF25" s="9">
        <f>+'M_Altri Costi'!BH12</f>
        <v>0</v>
      </c>
      <c r="BG25" s="9">
        <f>+'M_Altri Costi'!BI12</f>
        <v>0</v>
      </c>
      <c r="BH25" s="9">
        <f>+'M_Altri Costi'!BJ12</f>
        <v>0</v>
      </c>
      <c r="BI25" s="9">
        <f>+'M_Altri Costi'!BK12</f>
        <v>0</v>
      </c>
      <c r="BJ25" s="13"/>
    </row>
    <row r="26" spans="1:62" x14ac:dyDescent="0.25">
      <c r="A26" s="12" t="s">
        <v>68</v>
      </c>
      <c r="B26" s="9">
        <f>+'M_Altri Costi'!D13</f>
        <v>0</v>
      </c>
      <c r="C26" s="9">
        <f>+'M_Altri Costi'!E13</f>
        <v>0</v>
      </c>
      <c r="D26" s="9">
        <f>+'M_Altri Costi'!F13</f>
        <v>0</v>
      </c>
      <c r="E26" s="9">
        <f>+'M_Altri Costi'!G13</f>
        <v>0</v>
      </c>
      <c r="F26" s="9">
        <f>+'M_Altri Costi'!H13</f>
        <v>0</v>
      </c>
      <c r="G26" s="9">
        <f>+'M_Altri Costi'!I13</f>
        <v>0</v>
      </c>
      <c r="H26" s="9">
        <f>+'M_Altri Costi'!J13</f>
        <v>0</v>
      </c>
      <c r="I26" s="9">
        <f>+'M_Altri Costi'!K13</f>
        <v>0</v>
      </c>
      <c r="J26" s="9">
        <f>+'M_Altri Costi'!L13</f>
        <v>0</v>
      </c>
      <c r="K26" s="9">
        <f>+'M_Altri Costi'!M13</f>
        <v>0</v>
      </c>
      <c r="L26" s="9">
        <f>+'M_Altri Costi'!N13</f>
        <v>0</v>
      </c>
      <c r="M26" s="9">
        <f>+'M_Altri Costi'!O13</f>
        <v>0</v>
      </c>
      <c r="N26" s="9">
        <f>+'M_Altri Costi'!P13</f>
        <v>0</v>
      </c>
      <c r="O26" s="9">
        <f>+'M_Altri Costi'!Q13</f>
        <v>0</v>
      </c>
      <c r="P26" s="9">
        <f>+'M_Altri Costi'!R13</f>
        <v>0</v>
      </c>
      <c r="Q26" s="9">
        <f>+'M_Altri Costi'!S13</f>
        <v>0</v>
      </c>
      <c r="R26" s="9">
        <f>+'M_Altri Costi'!T13</f>
        <v>0</v>
      </c>
      <c r="S26" s="9">
        <f>+'M_Altri Costi'!U13</f>
        <v>0</v>
      </c>
      <c r="T26" s="9">
        <f>+'M_Altri Costi'!V13</f>
        <v>0</v>
      </c>
      <c r="U26" s="9">
        <f>+'M_Altri Costi'!W13</f>
        <v>0</v>
      </c>
      <c r="V26" s="9">
        <f>+'M_Altri Costi'!X13</f>
        <v>0</v>
      </c>
      <c r="W26" s="9">
        <f>+'M_Altri Costi'!Y13</f>
        <v>0</v>
      </c>
      <c r="X26" s="9">
        <f>+'M_Altri Costi'!Z13</f>
        <v>0</v>
      </c>
      <c r="Y26" s="9">
        <f>+'M_Altri Costi'!AA13</f>
        <v>0</v>
      </c>
      <c r="Z26" s="9">
        <f>+'M_Altri Costi'!AB13</f>
        <v>0</v>
      </c>
      <c r="AA26" s="9">
        <f>+'M_Altri Costi'!AC13</f>
        <v>0</v>
      </c>
      <c r="AB26" s="9">
        <f>+'M_Altri Costi'!AD13</f>
        <v>0</v>
      </c>
      <c r="AC26" s="9">
        <f>+'M_Altri Costi'!AE13</f>
        <v>0</v>
      </c>
      <c r="AD26" s="9">
        <f>+'M_Altri Costi'!AF13</f>
        <v>0</v>
      </c>
      <c r="AE26" s="9">
        <f>+'M_Altri Costi'!AG13</f>
        <v>0</v>
      </c>
      <c r="AF26" s="9">
        <f>+'M_Altri Costi'!AH13</f>
        <v>0</v>
      </c>
      <c r="AG26" s="9">
        <f>+'M_Altri Costi'!AI13</f>
        <v>0</v>
      </c>
      <c r="AH26" s="9">
        <f>+'M_Altri Costi'!AJ13</f>
        <v>0</v>
      </c>
      <c r="AI26" s="9">
        <f>+'M_Altri Costi'!AK13</f>
        <v>0</v>
      </c>
      <c r="AJ26" s="9">
        <f>+'M_Altri Costi'!AL13</f>
        <v>0</v>
      </c>
      <c r="AK26" s="9">
        <f>+'M_Altri Costi'!AM13</f>
        <v>0</v>
      </c>
      <c r="AL26" s="9">
        <f>+'M_Altri Costi'!AN13</f>
        <v>0</v>
      </c>
      <c r="AM26" s="9">
        <f>+'M_Altri Costi'!AO13</f>
        <v>0</v>
      </c>
      <c r="AN26" s="9">
        <f>+'M_Altri Costi'!AP13</f>
        <v>0</v>
      </c>
      <c r="AO26" s="9">
        <f>+'M_Altri Costi'!AQ13</f>
        <v>0</v>
      </c>
      <c r="AP26" s="9">
        <f>+'M_Altri Costi'!AR13</f>
        <v>0</v>
      </c>
      <c r="AQ26" s="9">
        <f>+'M_Altri Costi'!AS13</f>
        <v>0</v>
      </c>
      <c r="AR26" s="9">
        <f>+'M_Altri Costi'!AT13</f>
        <v>0</v>
      </c>
      <c r="AS26" s="9">
        <f>+'M_Altri Costi'!AU13</f>
        <v>0</v>
      </c>
      <c r="AT26" s="9">
        <f>+'M_Altri Costi'!AV13</f>
        <v>0</v>
      </c>
      <c r="AU26" s="9">
        <f>+'M_Altri Costi'!AW13</f>
        <v>0</v>
      </c>
      <c r="AV26" s="9">
        <f>+'M_Altri Costi'!AX13</f>
        <v>0</v>
      </c>
      <c r="AW26" s="9">
        <f>+'M_Altri Costi'!AY13</f>
        <v>0</v>
      </c>
      <c r="AX26" s="9">
        <f>+'M_Altri Costi'!AZ13</f>
        <v>0</v>
      </c>
      <c r="AY26" s="9">
        <f>+'M_Altri Costi'!BA13</f>
        <v>0</v>
      </c>
      <c r="AZ26" s="9">
        <f>+'M_Altri Costi'!BB13</f>
        <v>0</v>
      </c>
      <c r="BA26" s="9">
        <f>+'M_Altri Costi'!BC13</f>
        <v>0</v>
      </c>
      <c r="BB26" s="9">
        <f>+'M_Altri Costi'!BD13</f>
        <v>0</v>
      </c>
      <c r="BC26" s="9">
        <f>+'M_Altri Costi'!BE13</f>
        <v>0</v>
      </c>
      <c r="BD26" s="9">
        <f>+'M_Altri Costi'!BF13</f>
        <v>0</v>
      </c>
      <c r="BE26" s="9">
        <f>+'M_Altri Costi'!BG13</f>
        <v>0</v>
      </c>
      <c r="BF26" s="9">
        <f>+'M_Altri Costi'!BH13</f>
        <v>0</v>
      </c>
      <c r="BG26" s="9">
        <f>+'M_Altri Costi'!BI13</f>
        <v>0</v>
      </c>
      <c r="BH26" s="9">
        <f>+'M_Altri Costi'!BJ13</f>
        <v>0</v>
      </c>
      <c r="BI26" s="9">
        <f>+'M_Altri Costi'!BK13</f>
        <v>0</v>
      </c>
      <c r="BJ26" s="13"/>
    </row>
    <row r="27" spans="1:62" x14ac:dyDescent="0.25">
      <c r="A27" s="12" t="s">
        <v>69</v>
      </c>
      <c r="B27" s="9">
        <f>+'M-Leasing'!C29+'M-Leasing'!C30+'M-Leasing'!C32</f>
        <v>0</v>
      </c>
      <c r="C27" s="9">
        <f>+'M-Leasing'!D29+'M-Leasing'!D30+'M-Leasing'!D32</f>
        <v>0</v>
      </c>
      <c r="D27" s="9">
        <f>+'M-Leasing'!E29+'M-Leasing'!E30+'M-Leasing'!E32</f>
        <v>0</v>
      </c>
      <c r="E27" s="9">
        <f>+'M-Leasing'!F29+'M-Leasing'!F30+'M-Leasing'!F32</f>
        <v>0</v>
      </c>
      <c r="F27" s="9">
        <f>+'M-Leasing'!G29+'M-Leasing'!G30+'M-Leasing'!G32</f>
        <v>0</v>
      </c>
      <c r="G27" s="9">
        <f>+'M-Leasing'!H29+'M-Leasing'!H30+'M-Leasing'!H32</f>
        <v>0</v>
      </c>
      <c r="H27" s="9">
        <f>+'M-Leasing'!I29+'M-Leasing'!I30+'M-Leasing'!I32</f>
        <v>0</v>
      </c>
      <c r="I27" s="9">
        <f>+'M-Leasing'!J29+'M-Leasing'!J30+'M-Leasing'!J32</f>
        <v>0</v>
      </c>
      <c r="J27" s="9">
        <f>+'M-Leasing'!K29+'M-Leasing'!K30+'M-Leasing'!K32</f>
        <v>0</v>
      </c>
      <c r="K27" s="9">
        <f>+'M-Leasing'!L29+'M-Leasing'!L30+'M-Leasing'!L32</f>
        <v>0</v>
      </c>
      <c r="L27" s="9">
        <f>+'M-Leasing'!M29+'M-Leasing'!M30+'M-Leasing'!M32</f>
        <v>0</v>
      </c>
      <c r="M27" s="9">
        <f>+'M-Leasing'!N29+'M-Leasing'!N30+'M-Leasing'!N32</f>
        <v>0</v>
      </c>
      <c r="N27" s="9">
        <f>+'M-Leasing'!O29+'M-Leasing'!O30+'M-Leasing'!O32</f>
        <v>0</v>
      </c>
      <c r="O27" s="9">
        <f>+'M-Leasing'!P29+'M-Leasing'!P30+'M-Leasing'!P32</f>
        <v>0</v>
      </c>
      <c r="P27" s="9">
        <f>+'M-Leasing'!Q29+'M-Leasing'!Q30+'M-Leasing'!Q32</f>
        <v>0</v>
      </c>
      <c r="Q27" s="9">
        <f>+'M-Leasing'!R29+'M-Leasing'!R30+'M-Leasing'!R32</f>
        <v>0</v>
      </c>
      <c r="R27" s="9">
        <f>+'M-Leasing'!S29+'M-Leasing'!S30+'M-Leasing'!S32</f>
        <v>0</v>
      </c>
      <c r="S27" s="9">
        <f>+'M-Leasing'!T29+'M-Leasing'!T30+'M-Leasing'!T32</f>
        <v>0</v>
      </c>
      <c r="T27" s="9">
        <f>+'M-Leasing'!U29+'M-Leasing'!U30+'M-Leasing'!U32</f>
        <v>0</v>
      </c>
      <c r="U27" s="9">
        <f>+'M-Leasing'!V29+'M-Leasing'!V30+'M-Leasing'!V32</f>
        <v>0</v>
      </c>
      <c r="V27" s="9">
        <f>+'M-Leasing'!W29+'M-Leasing'!W30+'M-Leasing'!W32</f>
        <v>0</v>
      </c>
      <c r="W27" s="9">
        <f>+'M-Leasing'!X29+'M-Leasing'!X30+'M-Leasing'!X32</f>
        <v>0</v>
      </c>
      <c r="X27" s="9">
        <f>+'M-Leasing'!Y29+'M-Leasing'!Y30+'M-Leasing'!Y32</f>
        <v>0</v>
      </c>
      <c r="Y27" s="9">
        <f>+'M-Leasing'!Z29+'M-Leasing'!Z30+'M-Leasing'!Z32</f>
        <v>0</v>
      </c>
      <c r="Z27" s="9">
        <f>+'M-Leasing'!AA29+'M-Leasing'!AA30+'M-Leasing'!AA32</f>
        <v>0</v>
      </c>
      <c r="AA27" s="9">
        <f>+'M-Leasing'!AB29+'M-Leasing'!AB30+'M-Leasing'!AB32</f>
        <v>0</v>
      </c>
      <c r="AB27" s="9">
        <f>+'M-Leasing'!AC29+'M-Leasing'!AC30+'M-Leasing'!AC32</f>
        <v>0</v>
      </c>
      <c r="AC27" s="9">
        <f>+'M-Leasing'!AD29+'M-Leasing'!AD30+'M-Leasing'!AD32</f>
        <v>0</v>
      </c>
      <c r="AD27" s="9">
        <f>+'M-Leasing'!AE29+'M-Leasing'!AE30+'M-Leasing'!AE32</f>
        <v>0</v>
      </c>
      <c r="AE27" s="9">
        <f>+'M-Leasing'!AF29+'M-Leasing'!AF30+'M-Leasing'!AF32</f>
        <v>0</v>
      </c>
      <c r="AF27" s="9">
        <f>+'M-Leasing'!AG29+'M-Leasing'!AG30+'M-Leasing'!AG32</f>
        <v>0</v>
      </c>
      <c r="AG27" s="9">
        <f>+'M-Leasing'!AH29+'M-Leasing'!AH30+'M-Leasing'!AH32</f>
        <v>0</v>
      </c>
      <c r="AH27" s="9">
        <f>+'M-Leasing'!AI29+'M-Leasing'!AI30+'M-Leasing'!AI32</f>
        <v>0</v>
      </c>
      <c r="AI27" s="9">
        <f>+'M-Leasing'!AJ29+'M-Leasing'!AJ30+'M-Leasing'!AJ32</f>
        <v>0</v>
      </c>
      <c r="AJ27" s="9">
        <f>+'M-Leasing'!AK29+'M-Leasing'!AK30+'M-Leasing'!AK32</f>
        <v>0</v>
      </c>
      <c r="AK27" s="9">
        <f>+'M-Leasing'!AL29+'M-Leasing'!AL30+'M-Leasing'!AL32</f>
        <v>0</v>
      </c>
      <c r="AL27" s="9">
        <f>+'M-Leasing'!AM29+'M-Leasing'!AM30+'M-Leasing'!AM32</f>
        <v>0</v>
      </c>
      <c r="AM27" s="9">
        <f>+'M-Leasing'!AN29+'M-Leasing'!AN30+'M-Leasing'!AN32</f>
        <v>0</v>
      </c>
      <c r="AN27" s="9">
        <f>+'M-Leasing'!AO29+'M-Leasing'!AO30+'M-Leasing'!AO32</f>
        <v>0</v>
      </c>
      <c r="AO27" s="9">
        <f>+'M-Leasing'!AP29+'M-Leasing'!AP30+'M-Leasing'!AP32</f>
        <v>0</v>
      </c>
      <c r="AP27" s="9">
        <f>+'M-Leasing'!AQ29+'M-Leasing'!AQ30+'M-Leasing'!AQ32</f>
        <v>0</v>
      </c>
      <c r="AQ27" s="9">
        <f>+'M-Leasing'!AR29+'M-Leasing'!AR30+'M-Leasing'!AR32</f>
        <v>0</v>
      </c>
      <c r="AR27" s="9">
        <f>+'M-Leasing'!AS29+'M-Leasing'!AS30+'M-Leasing'!AS32</f>
        <v>0</v>
      </c>
      <c r="AS27" s="9">
        <f>+'M-Leasing'!AT29+'M-Leasing'!AT30+'M-Leasing'!AT32</f>
        <v>0</v>
      </c>
      <c r="AT27" s="9">
        <f>+'M-Leasing'!AU29+'M-Leasing'!AU30+'M-Leasing'!AU32</f>
        <v>0</v>
      </c>
      <c r="AU27" s="9">
        <f>+'M-Leasing'!AV29+'M-Leasing'!AV30+'M-Leasing'!AV32</f>
        <v>0</v>
      </c>
      <c r="AV27" s="9">
        <f>+'M-Leasing'!AW29+'M-Leasing'!AW30+'M-Leasing'!AW32</f>
        <v>0</v>
      </c>
      <c r="AW27" s="9">
        <f>+'M-Leasing'!AX29+'M-Leasing'!AX30+'M-Leasing'!AX32</f>
        <v>0</v>
      </c>
      <c r="AX27" s="9">
        <f>+'M-Leasing'!AY29+'M-Leasing'!AY30+'M-Leasing'!AY32</f>
        <v>0</v>
      </c>
      <c r="AY27" s="9">
        <f>+'M-Leasing'!AZ29+'M-Leasing'!AZ30+'M-Leasing'!AZ32</f>
        <v>0</v>
      </c>
      <c r="AZ27" s="9">
        <f>+'M-Leasing'!BA29+'M-Leasing'!BA30+'M-Leasing'!BA32</f>
        <v>0</v>
      </c>
      <c r="BA27" s="9">
        <f>+'M-Leasing'!BB29+'M-Leasing'!BB30+'M-Leasing'!BB32</f>
        <v>0</v>
      </c>
      <c r="BB27" s="9">
        <f>+'M-Leasing'!BC29+'M-Leasing'!BC30+'M-Leasing'!BC32</f>
        <v>0</v>
      </c>
      <c r="BC27" s="9">
        <f>+'M-Leasing'!BD29+'M-Leasing'!BD30+'M-Leasing'!BD32</f>
        <v>0</v>
      </c>
      <c r="BD27" s="9">
        <f>+'M-Leasing'!BE29+'M-Leasing'!BE30+'M-Leasing'!BE32</f>
        <v>0</v>
      </c>
      <c r="BE27" s="9">
        <f>+'M-Leasing'!BF29+'M-Leasing'!BF30+'M-Leasing'!BF32</f>
        <v>0</v>
      </c>
      <c r="BF27" s="9">
        <f>+'M-Leasing'!BG29+'M-Leasing'!BG30+'M-Leasing'!BG32</f>
        <v>0</v>
      </c>
      <c r="BG27" s="9">
        <f>+'M-Leasing'!BH29+'M-Leasing'!BH30+'M-Leasing'!BH32</f>
        <v>0</v>
      </c>
      <c r="BH27" s="9">
        <f>+'M-Leasing'!BI29+'M-Leasing'!BI30+'M-Leasing'!BI32</f>
        <v>0</v>
      </c>
      <c r="BI27" s="9">
        <f>+'M-Leasing'!BJ29+'M-Leasing'!BJ30+'M-Leasing'!BJ32</f>
        <v>0</v>
      </c>
      <c r="BJ27" s="13"/>
    </row>
    <row r="28" spans="1:62" x14ac:dyDescent="0.25">
      <c r="A28" s="12" t="s">
        <v>63</v>
      </c>
      <c r="B28" s="9">
        <f>+'M_Altri Costi'!D14</f>
        <v>0</v>
      </c>
      <c r="C28" s="9">
        <f>+'M_Altri Costi'!E14</f>
        <v>0</v>
      </c>
      <c r="D28" s="9">
        <f>+'M_Altri Costi'!F14</f>
        <v>0</v>
      </c>
      <c r="E28" s="9">
        <f>+'M_Altri Costi'!G14</f>
        <v>0</v>
      </c>
      <c r="F28" s="9">
        <f>+'M_Altri Costi'!H14</f>
        <v>0</v>
      </c>
      <c r="G28" s="9">
        <f>+'M_Altri Costi'!I14</f>
        <v>0</v>
      </c>
      <c r="H28" s="9">
        <f>+'M_Altri Costi'!J14</f>
        <v>0</v>
      </c>
      <c r="I28" s="9">
        <f>+'M_Altri Costi'!K14</f>
        <v>0</v>
      </c>
      <c r="J28" s="9">
        <f>+'M_Altri Costi'!L14</f>
        <v>0</v>
      </c>
      <c r="K28" s="9">
        <f>+'M_Altri Costi'!M14</f>
        <v>0</v>
      </c>
      <c r="L28" s="9">
        <f>+'M_Altri Costi'!N14</f>
        <v>0</v>
      </c>
      <c r="M28" s="9">
        <f>+'M_Altri Costi'!O14</f>
        <v>0</v>
      </c>
      <c r="N28" s="9">
        <f>+'M_Altri Costi'!P14</f>
        <v>0</v>
      </c>
      <c r="O28" s="9">
        <f>+'M_Altri Costi'!Q14</f>
        <v>0</v>
      </c>
      <c r="P28" s="9">
        <f>+'M_Altri Costi'!R14</f>
        <v>0</v>
      </c>
      <c r="Q28" s="9">
        <f>+'M_Altri Costi'!S14</f>
        <v>0</v>
      </c>
      <c r="R28" s="9">
        <f>+'M_Altri Costi'!T14</f>
        <v>0</v>
      </c>
      <c r="S28" s="9">
        <f>+'M_Altri Costi'!U14</f>
        <v>0</v>
      </c>
      <c r="T28" s="9">
        <f>+'M_Altri Costi'!V14</f>
        <v>0</v>
      </c>
      <c r="U28" s="9">
        <f>+'M_Altri Costi'!W14</f>
        <v>0</v>
      </c>
      <c r="V28" s="9">
        <f>+'M_Altri Costi'!X14</f>
        <v>0</v>
      </c>
      <c r="W28" s="9">
        <f>+'M_Altri Costi'!Y14</f>
        <v>0</v>
      </c>
      <c r="X28" s="9">
        <f>+'M_Altri Costi'!Z14</f>
        <v>0</v>
      </c>
      <c r="Y28" s="9">
        <f>+'M_Altri Costi'!AA14</f>
        <v>0</v>
      </c>
      <c r="Z28" s="9">
        <f>+'M_Altri Costi'!AB14</f>
        <v>0</v>
      </c>
      <c r="AA28" s="9">
        <f>+'M_Altri Costi'!AC14</f>
        <v>0</v>
      </c>
      <c r="AB28" s="9">
        <f>+'M_Altri Costi'!AD14</f>
        <v>0</v>
      </c>
      <c r="AC28" s="9">
        <f>+'M_Altri Costi'!AE14</f>
        <v>0</v>
      </c>
      <c r="AD28" s="9">
        <f>+'M_Altri Costi'!AF14</f>
        <v>0</v>
      </c>
      <c r="AE28" s="9">
        <f>+'M_Altri Costi'!AG14</f>
        <v>0</v>
      </c>
      <c r="AF28" s="9">
        <f>+'M_Altri Costi'!AH14</f>
        <v>0</v>
      </c>
      <c r="AG28" s="9">
        <f>+'M_Altri Costi'!AI14</f>
        <v>0</v>
      </c>
      <c r="AH28" s="9">
        <f>+'M_Altri Costi'!AJ14</f>
        <v>0</v>
      </c>
      <c r="AI28" s="9">
        <f>+'M_Altri Costi'!AK14</f>
        <v>0</v>
      </c>
      <c r="AJ28" s="9">
        <f>+'M_Altri Costi'!AL14</f>
        <v>0</v>
      </c>
      <c r="AK28" s="9">
        <f>+'M_Altri Costi'!AM14</f>
        <v>0</v>
      </c>
      <c r="AL28" s="9">
        <f>+'M_Altri Costi'!AN14</f>
        <v>0</v>
      </c>
      <c r="AM28" s="9">
        <f>+'M_Altri Costi'!AO14</f>
        <v>0</v>
      </c>
      <c r="AN28" s="9">
        <f>+'M_Altri Costi'!AP14</f>
        <v>0</v>
      </c>
      <c r="AO28" s="9">
        <f>+'M_Altri Costi'!AQ14</f>
        <v>0</v>
      </c>
      <c r="AP28" s="9">
        <f>+'M_Altri Costi'!AR14</f>
        <v>0</v>
      </c>
      <c r="AQ28" s="9">
        <f>+'M_Altri Costi'!AS14</f>
        <v>0</v>
      </c>
      <c r="AR28" s="9">
        <f>+'M_Altri Costi'!AT14</f>
        <v>0</v>
      </c>
      <c r="AS28" s="9">
        <f>+'M_Altri Costi'!AU14</f>
        <v>0</v>
      </c>
      <c r="AT28" s="9">
        <f>+'M_Altri Costi'!AV14</f>
        <v>0</v>
      </c>
      <c r="AU28" s="9">
        <f>+'M_Altri Costi'!AW14</f>
        <v>0</v>
      </c>
      <c r="AV28" s="9">
        <f>+'M_Altri Costi'!AX14</f>
        <v>0</v>
      </c>
      <c r="AW28" s="9">
        <f>+'M_Altri Costi'!AY14</f>
        <v>0</v>
      </c>
      <c r="AX28" s="9">
        <f>+'M_Altri Costi'!AZ14</f>
        <v>0</v>
      </c>
      <c r="AY28" s="9">
        <f>+'M_Altri Costi'!BA14</f>
        <v>0</v>
      </c>
      <c r="AZ28" s="9">
        <f>+'M_Altri Costi'!BB14</f>
        <v>0</v>
      </c>
      <c r="BA28" s="9">
        <f>+'M_Altri Costi'!BC14</f>
        <v>0</v>
      </c>
      <c r="BB28" s="9">
        <f>+'M_Altri Costi'!BD14</f>
        <v>0</v>
      </c>
      <c r="BC28" s="9">
        <f>+'M_Altri Costi'!BE14</f>
        <v>0</v>
      </c>
      <c r="BD28" s="9">
        <f>+'M_Altri Costi'!BF14</f>
        <v>0</v>
      </c>
      <c r="BE28" s="9">
        <f>+'M_Altri Costi'!BG14</f>
        <v>0</v>
      </c>
      <c r="BF28" s="9">
        <f>+'M_Altri Costi'!BH14</f>
        <v>0</v>
      </c>
      <c r="BG28" s="9">
        <f>+'M_Altri Costi'!BI14</f>
        <v>0</v>
      </c>
      <c r="BH28" s="9">
        <f>+'M_Altri Costi'!BJ14</f>
        <v>0</v>
      </c>
      <c r="BI28" s="9">
        <f>+'M_Altri Costi'!BK14</f>
        <v>0</v>
      </c>
      <c r="BJ28" s="13"/>
    </row>
    <row r="29" spans="1:62" x14ac:dyDescent="0.25">
      <c r="A29" s="12" t="s">
        <v>70</v>
      </c>
      <c r="B29" s="9">
        <f>+'M_Altri Costi'!D15</f>
        <v>0</v>
      </c>
      <c r="C29" s="9">
        <f>+'M_Altri Costi'!E15</f>
        <v>0</v>
      </c>
      <c r="D29" s="9">
        <f>+'M_Altri Costi'!F15</f>
        <v>0</v>
      </c>
      <c r="E29" s="9">
        <f>+'M_Altri Costi'!G15</f>
        <v>0</v>
      </c>
      <c r="F29" s="9">
        <f>+'M_Altri Costi'!H15</f>
        <v>0</v>
      </c>
      <c r="G29" s="9">
        <f>+'M_Altri Costi'!I15</f>
        <v>0</v>
      </c>
      <c r="H29" s="9">
        <f>+'M_Altri Costi'!J15</f>
        <v>0</v>
      </c>
      <c r="I29" s="9">
        <f>+'M_Altri Costi'!K15</f>
        <v>0</v>
      </c>
      <c r="J29" s="9">
        <f>+'M_Altri Costi'!L15</f>
        <v>0</v>
      </c>
      <c r="K29" s="9">
        <f>+'M_Altri Costi'!M15</f>
        <v>0</v>
      </c>
      <c r="L29" s="9">
        <f>+'M_Altri Costi'!N15</f>
        <v>0</v>
      </c>
      <c r="M29" s="9">
        <f>+'M_Altri Costi'!O15</f>
        <v>0</v>
      </c>
      <c r="N29" s="9">
        <f>+'M_Altri Costi'!P15</f>
        <v>0</v>
      </c>
      <c r="O29" s="9">
        <f>+'M_Altri Costi'!Q15</f>
        <v>0</v>
      </c>
      <c r="P29" s="9">
        <f>+'M_Altri Costi'!R15</f>
        <v>0</v>
      </c>
      <c r="Q29" s="9">
        <f>+'M_Altri Costi'!S15</f>
        <v>0</v>
      </c>
      <c r="R29" s="9">
        <f>+'M_Altri Costi'!T15</f>
        <v>0</v>
      </c>
      <c r="S29" s="9">
        <f>+'M_Altri Costi'!U15</f>
        <v>0</v>
      </c>
      <c r="T29" s="9">
        <f>+'M_Altri Costi'!V15</f>
        <v>0</v>
      </c>
      <c r="U29" s="9">
        <f>+'M_Altri Costi'!W15</f>
        <v>0</v>
      </c>
      <c r="V29" s="9">
        <f>+'M_Altri Costi'!X15</f>
        <v>0</v>
      </c>
      <c r="W29" s="9">
        <f>+'M_Altri Costi'!Y15</f>
        <v>0</v>
      </c>
      <c r="X29" s="9">
        <f>+'M_Altri Costi'!Z15</f>
        <v>0</v>
      </c>
      <c r="Y29" s="9">
        <f>+'M_Altri Costi'!AA15</f>
        <v>0</v>
      </c>
      <c r="Z29" s="9">
        <f>+'M_Altri Costi'!AB15</f>
        <v>0</v>
      </c>
      <c r="AA29" s="9">
        <f>+'M_Altri Costi'!AC15</f>
        <v>0</v>
      </c>
      <c r="AB29" s="9">
        <f>+'M_Altri Costi'!AD15</f>
        <v>0</v>
      </c>
      <c r="AC29" s="9">
        <f>+'M_Altri Costi'!AE15</f>
        <v>0</v>
      </c>
      <c r="AD29" s="9">
        <f>+'M_Altri Costi'!AF15</f>
        <v>0</v>
      </c>
      <c r="AE29" s="9">
        <f>+'M_Altri Costi'!AG15</f>
        <v>0</v>
      </c>
      <c r="AF29" s="9">
        <f>+'M_Altri Costi'!AH15</f>
        <v>0</v>
      </c>
      <c r="AG29" s="9">
        <f>+'M_Altri Costi'!AI15</f>
        <v>0</v>
      </c>
      <c r="AH29" s="9">
        <f>+'M_Altri Costi'!AJ15</f>
        <v>0</v>
      </c>
      <c r="AI29" s="9">
        <f>+'M_Altri Costi'!AK15</f>
        <v>0</v>
      </c>
      <c r="AJ29" s="9">
        <f>+'M_Altri Costi'!AL15</f>
        <v>0</v>
      </c>
      <c r="AK29" s="9">
        <f>+'M_Altri Costi'!AM15</f>
        <v>0</v>
      </c>
      <c r="AL29" s="9">
        <f>+'M_Altri Costi'!AN15</f>
        <v>0</v>
      </c>
      <c r="AM29" s="9">
        <f>+'M_Altri Costi'!AO15</f>
        <v>0</v>
      </c>
      <c r="AN29" s="9">
        <f>+'M_Altri Costi'!AP15</f>
        <v>0</v>
      </c>
      <c r="AO29" s="9">
        <f>+'M_Altri Costi'!AQ15</f>
        <v>0</v>
      </c>
      <c r="AP29" s="9">
        <f>+'M_Altri Costi'!AR15</f>
        <v>0</v>
      </c>
      <c r="AQ29" s="9">
        <f>+'M_Altri Costi'!AS15</f>
        <v>0</v>
      </c>
      <c r="AR29" s="9">
        <f>+'M_Altri Costi'!AT15</f>
        <v>0</v>
      </c>
      <c r="AS29" s="9">
        <f>+'M_Altri Costi'!AU15</f>
        <v>0</v>
      </c>
      <c r="AT29" s="9">
        <f>+'M_Altri Costi'!AV15</f>
        <v>0</v>
      </c>
      <c r="AU29" s="9">
        <f>+'M_Altri Costi'!AW15</f>
        <v>0</v>
      </c>
      <c r="AV29" s="9">
        <f>+'M_Altri Costi'!AX15</f>
        <v>0</v>
      </c>
      <c r="AW29" s="9">
        <f>+'M_Altri Costi'!AY15</f>
        <v>0</v>
      </c>
      <c r="AX29" s="9">
        <f>+'M_Altri Costi'!AZ15</f>
        <v>0</v>
      </c>
      <c r="AY29" s="9">
        <f>+'M_Altri Costi'!BA15</f>
        <v>0</v>
      </c>
      <c r="AZ29" s="9">
        <f>+'M_Altri Costi'!BB15</f>
        <v>0</v>
      </c>
      <c r="BA29" s="9">
        <f>+'M_Altri Costi'!BC15</f>
        <v>0</v>
      </c>
      <c r="BB29" s="9">
        <f>+'M_Altri Costi'!BD15</f>
        <v>0</v>
      </c>
      <c r="BC29" s="9">
        <f>+'M_Altri Costi'!BE15</f>
        <v>0</v>
      </c>
      <c r="BD29" s="9">
        <f>+'M_Altri Costi'!BF15</f>
        <v>0</v>
      </c>
      <c r="BE29" s="9">
        <f>+'M_Altri Costi'!BG15</f>
        <v>0</v>
      </c>
      <c r="BF29" s="9">
        <f>+'M_Altri Costi'!BH15</f>
        <v>0</v>
      </c>
      <c r="BG29" s="9">
        <f>+'M_Altri Costi'!BI15</f>
        <v>0</v>
      </c>
      <c r="BH29" s="9">
        <f>+'M_Altri Costi'!BJ15</f>
        <v>0</v>
      </c>
      <c r="BI29" s="9">
        <f>+'M_Altri Costi'!BK15</f>
        <v>0</v>
      </c>
      <c r="BJ29" s="13"/>
    </row>
    <row r="30" spans="1:62" x14ac:dyDescent="0.25">
      <c r="A30" s="12" t="s">
        <v>71</v>
      </c>
      <c r="B30" s="9">
        <f>+'M_Altri Costi'!D16</f>
        <v>0</v>
      </c>
      <c r="C30" s="9">
        <f>+'M_Altri Costi'!E16</f>
        <v>0</v>
      </c>
      <c r="D30" s="9">
        <f>+'M_Altri Costi'!F16</f>
        <v>0</v>
      </c>
      <c r="E30" s="9">
        <f>+'M_Altri Costi'!G16</f>
        <v>0</v>
      </c>
      <c r="F30" s="9">
        <f>+'M_Altri Costi'!H16</f>
        <v>0</v>
      </c>
      <c r="G30" s="9">
        <f>+'M_Altri Costi'!I16</f>
        <v>0</v>
      </c>
      <c r="H30" s="9">
        <f>+'M_Altri Costi'!J16</f>
        <v>0</v>
      </c>
      <c r="I30" s="9">
        <f>+'M_Altri Costi'!K16</f>
        <v>0</v>
      </c>
      <c r="J30" s="9">
        <f>+'M_Altri Costi'!L16</f>
        <v>0</v>
      </c>
      <c r="K30" s="9">
        <f>+'M_Altri Costi'!M16</f>
        <v>0</v>
      </c>
      <c r="L30" s="9">
        <f>+'M_Altri Costi'!N16</f>
        <v>0</v>
      </c>
      <c r="M30" s="9">
        <f>+'M_Altri Costi'!O16</f>
        <v>0</v>
      </c>
      <c r="N30" s="9">
        <f>+'M_Altri Costi'!P16</f>
        <v>0</v>
      </c>
      <c r="O30" s="9">
        <f>+'M_Altri Costi'!Q16</f>
        <v>0</v>
      </c>
      <c r="P30" s="9">
        <f>+'M_Altri Costi'!R16</f>
        <v>0</v>
      </c>
      <c r="Q30" s="9">
        <f>+'M_Altri Costi'!S16</f>
        <v>0</v>
      </c>
      <c r="R30" s="9">
        <f>+'M_Altri Costi'!T16</f>
        <v>0</v>
      </c>
      <c r="S30" s="9">
        <f>+'M_Altri Costi'!U16</f>
        <v>0</v>
      </c>
      <c r="T30" s="9">
        <f>+'M_Altri Costi'!V16</f>
        <v>0</v>
      </c>
      <c r="U30" s="9">
        <f>+'M_Altri Costi'!W16</f>
        <v>0</v>
      </c>
      <c r="V30" s="9">
        <f>+'M_Altri Costi'!X16</f>
        <v>0</v>
      </c>
      <c r="W30" s="9">
        <f>+'M_Altri Costi'!Y16</f>
        <v>0</v>
      </c>
      <c r="X30" s="9">
        <f>+'M_Altri Costi'!Z16</f>
        <v>0</v>
      </c>
      <c r="Y30" s="9">
        <f>+'M_Altri Costi'!AA16</f>
        <v>0</v>
      </c>
      <c r="Z30" s="9">
        <f>+'M_Altri Costi'!AB16</f>
        <v>0</v>
      </c>
      <c r="AA30" s="9">
        <f>+'M_Altri Costi'!AC16</f>
        <v>0</v>
      </c>
      <c r="AB30" s="9">
        <f>+'M_Altri Costi'!AD16</f>
        <v>0</v>
      </c>
      <c r="AC30" s="9">
        <f>+'M_Altri Costi'!AE16</f>
        <v>0</v>
      </c>
      <c r="AD30" s="9">
        <f>+'M_Altri Costi'!AF16</f>
        <v>0</v>
      </c>
      <c r="AE30" s="9">
        <f>+'M_Altri Costi'!AG16</f>
        <v>0</v>
      </c>
      <c r="AF30" s="9">
        <f>+'M_Altri Costi'!AH16</f>
        <v>0</v>
      </c>
      <c r="AG30" s="9">
        <f>+'M_Altri Costi'!AI16</f>
        <v>0</v>
      </c>
      <c r="AH30" s="9">
        <f>+'M_Altri Costi'!AJ16</f>
        <v>0</v>
      </c>
      <c r="AI30" s="9">
        <f>+'M_Altri Costi'!AK16</f>
        <v>0</v>
      </c>
      <c r="AJ30" s="9">
        <f>+'M_Altri Costi'!AL16</f>
        <v>0</v>
      </c>
      <c r="AK30" s="9">
        <f>+'M_Altri Costi'!AM16</f>
        <v>0</v>
      </c>
      <c r="AL30" s="9">
        <f>+'M_Altri Costi'!AN16</f>
        <v>0</v>
      </c>
      <c r="AM30" s="9">
        <f>+'M_Altri Costi'!AO16</f>
        <v>0</v>
      </c>
      <c r="AN30" s="9">
        <f>+'M_Altri Costi'!AP16</f>
        <v>0</v>
      </c>
      <c r="AO30" s="9">
        <f>+'M_Altri Costi'!AQ16</f>
        <v>0</v>
      </c>
      <c r="AP30" s="9">
        <f>+'M_Altri Costi'!AR16</f>
        <v>0</v>
      </c>
      <c r="AQ30" s="9">
        <f>+'M_Altri Costi'!AS16</f>
        <v>0</v>
      </c>
      <c r="AR30" s="9">
        <f>+'M_Altri Costi'!AT16</f>
        <v>0</v>
      </c>
      <c r="AS30" s="9">
        <f>+'M_Altri Costi'!AU16</f>
        <v>0</v>
      </c>
      <c r="AT30" s="9">
        <f>+'M_Altri Costi'!AV16</f>
        <v>0</v>
      </c>
      <c r="AU30" s="9">
        <f>+'M_Altri Costi'!AW16</f>
        <v>0</v>
      </c>
      <c r="AV30" s="9">
        <f>+'M_Altri Costi'!AX16</f>
        <v>0</v>
      </c>
      <c r="AW30" s="9">
        <f>+'M_Altri Costi'!AY16</f>
        <v>0</v>
      </c>
      <c r="AX30" s="9">
        <f>+'M_Altri Costi'!AZ16</f>
        <v>0</v>
      </c>
      <c r="AY30" s="9">
        <f>+'M_Altri Costi'!BA16</f>
        <v>0</v>
      </c>
      <c r="AZ30" s="9">
        <f>+'M_Altri Costi'!BB16</f>
        <v>0</v>
      </c>
      <c r="BA30" s="9">
        <f>+'M_Altri Costi'!BC16</f>
        <v>0</v>
      </c>
      <c r="BB30" s="9">
        <f>+'M_Altri Costi'!BD16</f>
        <v>0</v>
      </c>
      <c r="BC30" s="9">
        <f>+'M_Altri Costi'!BE16</f>
        <v>0</v>
      </c>
      <c r="BD30" s="9">
        <f>+'M_Altri Costi'!BF16</f>
        <v>0</v>
      </c>
      <c r="BE30" s="9">
        <f>+'M_Altri Costi'!BG16</f>
        <v>0</v>
      </c>
      <c r="BF30" s="9">
        <f>+'M_Altri Costi'!BH16</f>
        <v>0</v>
      </c>
      <c r="BG30" s="9">
        <f>+'M_Altri Costi'!BI16</f>
        <v>0</v>
      </c>
      <c r="BH30" s="9">
        <f>+'M_Altri Costi'!BJ16</f>
        <v>0</v>
      </c>
      <c r="BI30" s="9">
        <f>+'M_Altri Costi'!BK16</f>
        <v>0</v>
      </c>
      <c r="BJ30" s="13"/>
    </row>
    <row r="31" spans="1:62" x14ac:dyDescent="0.25">
      <c r="A31" s="12" t="s">
        <v>72</v>
      </c>
      <c r="B31" s="9">
        <f>+'M_Altri Costi'!D17</f>
        <v>0</v>
      </c>
      <c r="C31" s="9">
        <f>+'M_Altri Costi'!E17</f>
        <v>0</v>
      </c>
      <c r="D31" s="9">
        <f>+'M_Altri Costi'!F17</f>
        <v>0</v>
      </c>
      <c r="E31" s="9">
        <f>+'M_Altri Costi'!G17</f>
        <v>0</v>
      </c>
      <c r="F31" s="9">
        <f>+'M_Altri Costi'!H17</f>
        <v>0</v>
      </c>
      <c r="G31" s="9">
        <f>+'M_Altri Costi'!I17</f>
        <v>0</v>
      </c>
      <c r="H31" s="9">
        <f>+'M_Altri Costi'!J17</f>
        <v>0</v>
      </c>
      <c r="I31" s="9">
        <f>+'M_Altri Costi'!K17</f>
        <v>0</v>
      </c>
      <c r="J31" s="9">
        <f>+'M_Altri Costi'!L17</f>
        <v>0</v>
      </c>
      <c r="K31" s="9">
        <f>+'M_Altri Costi'!M17</f>
        <v>0</v>
      </c>
      <c r="L31" s="9">
        <f>+'M_Altri Costi'!N17</f>
        <v>0</v>
      </c>
      <c r="M31" s="9">
        <f>+'M_Altri Costi'!O17</f>
        <v>0</v>
      </c>
      <c r="N31" s="9">
        <f>+'M_Altri Costi'!P17</f>
        <v>0</v>
      </c>
      <c r="O31" s="9">
        <f>+'M_Altri Costi'!Q17</f>
        <v>0</v>
      </c>
      <c r="P31" s="9">
        <f>+'M_Altri Costi'!R17</f>
        <v>0</v>
      </c>
      <c r="Q31" s="9">
        <f>+'M_Altri Costi'!S17</f>
        <v>0</v>
      </c>
      <c r="R31" s="9">
        <f>+'M_Altri Costi'!T17</f>
        <v>0</v>
      </c>
      <c r="S31" s="9">
        <f>+'M_Altri Costi'!U17</f>
        <v>0</v>
      </c>
      <c r="T31" s="9">
        <f>+'M_Altri Costi'!V17</f>
        <v>0</v>
      </c>
      <c r="U31" s="9">
        <f>+'M_Altri Costi'!W17</f>
        <v>0</v>
      </c>
      <c r="V31" s="9">
        <f>+'M_Altri Costi'!X17</f>
        <v>0</v>
      </c>
      <c r="W31" s="9">
        <f>+'M_Altri Costi'!Y17</f>
        <v>0</v>
      </c>
      <c r="X31" s="9">
        <f>+'M_Altri Costi'!Z17</f>
        <v>0</v>
      </c>
      <c r="Y31" s="9">
        <f>+'M_Altri Costi'!AA17</f>
        <v>0</v>
      </c>
      <c r="Z31" s="9">
        <f>+'M_Altri Costi'!AB17</f>
        <v>0</v>
      </c>
      <c r="AA31" s="9">
        <f>+'M_Altri Costi'!AC17</f>
        <v>0</v>
      </c>
      <c r="AB31" s="9">
        <f>+'M_Altri Costi'!AD17</f>
        <v>0</v>
      </c>
      <c r="AC31" s="9">
        <f>+'M_Altri Costi'!AE17</f>
        <v>0</v>
      </c>
      <c r="AD31" s="9">
        <f>+'M_Altri Costi'!AF17</f>
        <v>0</v>
      </c>
      <c r="AE31" s="9">
        <f>+'M_Altri Costi'!AG17</f>
        <v>0</v>
      </c>
      <c r="AF31" s="9">
        <f>+'M_Altri Costi'!AH17</f>
        <v>0</v>
      </c>
      <c r="AG31" s="9">
        <f>+'M_Altri Costi'!AI17</f>
        <v>0</v>
      </c>
      <c r="AH31" s="9">
        <f>+'M_Altri Costi'!AJ17</f>
        <v>0</v>
      </c>
      <c r="AI31" s="9">
        <f>+'M_Altri Costi'!AK17</f>
        <v>0</v>
      </c>
      <c r="AJ31" s="9">
        <f>+'M_Altri Costi'!AL17</f>
        <v>0</v>
      </c>
      <c r="AK31" s="9">
        <f>+'M_Altri Costi'!AM17</f>
        <v>0</v>
      </c>
      <c r="AL31" s="9">
        <f>+'M_Altri Costi'!AN17</f>
        <v>0</v>
      </c>
      <c r="AM31" s="9">
        <f>+'M_Altri Costi'!AO17</f>
        <v>0</v>
      </c>
      <c r="AN31" s="9">
        <f>+'M_Altri Costi'!AP17</f>
        <v>0</v>
      </c>
      <c r="AO31" s="9">
        <f>+'M_Altri Costi'!AQ17</f>
        <v>0</v>
      </c>
      <c r="AP31" s="9">
        <f>+'M_Altri Costi'!AR17</f>
        <v>0</v>
      </c>
      <c r="AQ31" s="9">
        <f>+'M_Altri Costi'!AS17</f>
        <v>0</v>
      </c>
      <c r="AR31" s="9">
        <f>+'M_Altri Costi'!AT17</f>
        <v>0</v>
      </c>
      <c r="AS31" s="9">
        <f>+'M_Altri Costi'!AU17</f>
        <v>0</v>
      </c>
      <c r="AT31" s="9">
        <f>+'M_Altri Costi'!AV17</f>
        <v>0</v>
      </c>
      <c r="AU31" s="9">
        <f>+'M_Altri Costi'!AW17</f>
        <v>0</v>
      </c>
      <c r="AV31" s="9">
        <f>+'M_Altri Costi'!AX17</f>
        <v>0</v>
      </c>
      <c r="AW31" s="9">
        <f>+'M_Altri Costi'!AY17</f>
        <v>0</v>
      </c>
      <c r="AX31" s="9">
        <f>+'M_Altri Costi'!AZ17</f>
        <v>0</v>
      </c>
      <c r="AY31" s="9">
        <f>+'M_Altri Costi'!BA17</f>
        <v>0</v>
      </c>
      <c r="AZ31" s="9">
        <f>+'M_Altri Costi'!BB17</f>
        <v>0</v>
      </c>
      <c r="BA31" s="9">
        <f>+'M_Altri Costi'!BC17</f>
        <v>0</v>
      </c>
      <c r="BB31" s="9">
        <f>+'M_Altri Costi'!BD17</f>
        <v>0</v>
      </c>
      <c r="BC31" s="9">
        <f>+'M_Altri Costi'!BE17</f>
        <v>0</v>
      </c>
      <c r="BD31" s="9">
        <f>+'M_Altri Costi'!BF17</f>
        <v>0</v>
      </c>
      <c r="BE31" s="9">
        <f>+'M_Altri Costi'!BG17</f>
        <v>0</v>
      </c>
      <c r="BF31" s="9">
        <f>+'M_Altri Costi'!BH17</f>
        <v>0</v>
      </c>
      <c r="BG31" s="9">
        <f>+'M_Altri Costi'!BI17</f>
        <v>0</v>
      </c>
      <c r="BH31" s="9">
        <f>+'M_Altri Costi'!BJ17</f>
        <v>0</v>
      </c>
      <c r="BI31" s="9">
        <f>+'M_Altri Costi'!BK17</f>
        <v>0</v>
      </c>
      <c r="BJ31" s="13"/>
    </row>
    <row r="32" spans="1:62" x14ac:dyDescent="0.25">
      <c r="A32" s="12" t="s">
        <v>73</v>
      </c>
      <c r="B32" s="9">
        <f>+'M_Altri Costi'!D18</f>
        <v>0</v>
      </c>
      <c r="C32" s="9">
        <f>+'M_Altri Costi'!E18</f>
        <v>0</v>
      </c>
      <c r="D32" s="9">
        <f>+'M_Altri Costi'!F18</f>
        <v>0</v>
      </c>
      <c r="E32" s="9">
        <f>+'M_Altri Costi'!G18</f>
        <v>0</v>
      </c>
      <c r="F32" s="9">
        <f>+'M_Altri Costi'!H18</f>
        <v>0</v>
      </c>
      <c r="G32" s="9">
        <f>+'M_Altri Costi'!I18</f>
        <v>0</v>
      </c>
      <c r="H32" s="9">
        <f>+'M_Altri Costi'!J18</f>
        <v>0</v>
      </c>
      <c r="I32" s="9">
        <f>+'M_Altri Costi'!K18</f>
        <v>0</v>
      </c>
      <c r="J32" s="9">
        <f>+'M_Altri Costi'!L18</f>
        <v>0</v>
      </c>
      <c r="K32" s="9">
        <f>+'M_Altri Costi'!M18</f>
        <v>0</v>
      </c>
      <c r="L32" s="9">
        <f>+'M_Altri Costi'!N18</f>
        <v>0</v>
      </c>
      <c r="M32" s="9">
        <f>+'M_Altri Costi'!O18</f>
        <v>0</v>
      </c>
      <c r="N32" s="9">
        <f>+'M_Altri Costi'!P18</f>
        <v>0</v>
      </c>
      <c r="O32" s="9">
        <f>+'M_Altri Costi'!Q18</f>
        <v>0</v>
      </c>
      <c r="P32" s="9">
        <f>+'M_Altri Costi'!R18</f>
        <v>0</v>
      </c>
      <c r="Q32" s="9">
        <f>+'M_Altri Costi'!S18</f>
        <v>0</v>
      </c>
      <c r="R32" s="9">
        <f>+'M_Altri Costi'!T18</f>
        <v>0</v>
      </c>
      <c r="S32" s="9">
        <f>+'M_Altri Costi'!U18</f>
        <v>0</v>
      </c>
      <c r="T32" s="9">
        <f>+'M_Altri Costi'!V18</f>
        <v>0</v>
      </c>
      <c r="U32" s="9">
        <f>+'M_Altri Costi'!W18</f>
        <v>0</v>
      </c>
      <c r="V32" s="9">
        <f>+'M_Altri Costi'!X18</f>
        <v>0</v>
      </c>
      <c r="W32" s="9">
        <f>+'M_Altri Costi'!Y18</f>
        <v>0</v>
      </c>
      <c r="X32" s="9">
        <f>+'M_Altri Costi'!Z18</f>
        <v>0</v>
      </c>
      <c r="Y32" s="9">
        <f>+'M_Altri Costi'!AA18</f>
        <v>0</v>
      </c>
      <c r="Z32" s="9">
        <f>+'M_Altri Costi'!AB18</f>
        <v>0</v>
      </c>
      <c r="AA32" s="9">
        <f>+'M_Altri Costi'!AC18</f>
        <v>0</v>
      </c>
      <c r="AB32" s="9">
        <f>+'M_Altri Costi'!AD18</f>
        <v>0</v>
      </c>
      <c r="AC32" s="9">
        <f>+'M_Altri Costi'!AE18</f>
        <v>0</v>
      </c>
      <c r="AD32" s="9">
        <f>+'M_Altri Costi'!AF18</f>
        <v>0</v>
      </c>
      <c r="AE32" s="9">
        <f>+'M_Altri Costi'!AG18</f>
        <v>0</v>
      </c>
      <c r="AF32" s="9">
        <f>+'M_Altri Costi'!AH18</f>
        <v>0</v>
      </c>
      <c r="AG32" s="9">
        <f>+'M_Altri Costi'!AI18</f>
        <v>0</v>
      </c>
      <c r="AH32" s="9">
        <f>+'M_Altri Costi'!AJ18</f>
        <v>0</v>
      </c>
      <c r="AI32" s="9">
        <f>+'M_Altri Costi'!AK18</f>
        <v>0</v>
      </c>
      <c r="AJ32" s="9">
        <f>+'M_Altri Costi'!AL18</f>
        <v>0</v>
      </c>
      <c r="AK32" s="9">
        <f>+'M_Altri Costi'!AM18</f>
        <v>0</v>
      </c>
      <c r="AL32" s="9">
        <f>+'M_Altri Costi'!AN18</f>
        <v>0</v>
      </c>
      <c r="AM32" s="9">
        <f>+'M_Altri Costi'!AO18</f>
        <v>0</v>
      </c>
      <c r="AN32" s="9">
        <f>+'M_Altri Costi'!AP18</f>
        <v>0</v>
      </c>
      <c r="AO32" s="9">
        <f>+'M_Altri Costi'!AQ18</f>
        <v>0</v>
      </c>
      <c r="AP32" s="9">
        <f>+'M_Altri Costi'!AR18</f>
        <v>0</v>
      </c>
      <c r="AQ32" s="9">
        <f>+'M_Altri Costi'!AS18</f>
        <v>0</v>
      </c>
      <c r="AR32" s="9">
        <f>+'M_Altri Costi'!AT18</f>
        <v>0</v>
      </c>
      <c r="AS32" s="9">
        <f>+'M_Altri Costi'!AU18</f>
        <v>0</v>
      </c>
      <c r="AT32" s="9">
        <f>+'M_Altri Costi'!AV18</f>
        <v>0</v>
      </c>
      <c r="AU32" s="9">
        <f>+'M_Altri Costi'!AW18</f>
        <v>0</v>
      </c>
      <c r="AV32" s="9">
        <f>+'M_Altri Costi'!AX18</f>
        <v>0</v>
      </c>
      <c r="AW32" s="9">
        <f>+'M_Altri Costi'!AY18</f>
        <v>0</v>
      </c>
      <c r="AX32" s="9">
        <f>+'M_Altri Costi'!AZ18</f>
        <v>0</v>
      </c>
      <c r="AY32" s="9">
        <f>+'M_Altri Costi'!BA18</f>
        <v>0</v>
      </c>
      <c r="AZ32" s="9">
        <f>+'M_Altri Costi'!BB18</f>
        <v>0</v>
      </c>
      <c r="BA32" s="9">
        <f>+'M_Altri Costi'!BC18</f>
        <v>0</v>
      </c>
      <c r="BB32" s="9">
        <f>+'M_Altri Costi'!BD18</f>
        <v>0</v>
      </c>
      <c r="BC32" s="9">
        <f>+'M_Altri Costi'!BE18</f>
        <v>0</v>
      </c>
      <c r="BD32" s="9">
        <f>+'M_Altri Costi'!BF18</f>
        <v>0</v>
      </c>
      <c r="BE32" s="9">
        <f>+'M_Altri Costi'!BG18</f>
        <v>0</v>
      </c>
      <c r="BF32" s="9">
        <f>+'M_Altri Costi'!BH18</f>
        <v>0</v>
      </c>
      <c r="BG32" s="9">
        <f>+'M_Altri Costi'!BI18</f>
        <v>0</v>
      </c>
      <c r="BH32" s="9">
        <f>+'M_Altri Costi'!BJ18</f>
        <v>0</v>
      </c>
      <c r="BI32" s="9">
        <f>+'M_Altri Costi'!BK18</f>
        <v>0</v>
      </c>
      <c r="BJ32" s="13"/>
    </row>
    <row r="33" spans="1:62" x14ac:dyDescent="0.25">
      <c r="A33" s="12" t="s">
        <v>74</v>
      </c>
      <c r="B33" s="9">
        <f>+'M_Altri Costi'!D19</f>
        <v>0</v>
      </c>
      <c r="C33" s="9">
        <f>+'M_Altri Costi'!E19</f>
        <v>0</v>
      </c>
      <c r="D33" s="9">
        <f>+'M_Altri Costi'!F19</f>
        <v>0</v>
      </c>
      <c r="E33" s="9">
        <f>+'M_Altri Costi'!G19</f>
        <v>0</v>
      </c>
      <c r="F33" s="9">
        <f>+'M_Altri Costi'!H19</f>
        <v>0</v>
      </c>
      <c r="G33" s="9">
        <f>+'M_Altri Costi'!I19</f>
        <v>0</v>
      </c>
      <c r="H33" s="9">
        <f>+'M_Altri Costi'!J19</f>
        <v>0</v>
      </c>
      <c r="I33" s="9">
        <f>+'M_Altri Costi'!K19</f>
        <v>0</v>
      </c>
      <c r="J33" s="9">
        <f>+'M_Altri Costi'!L19</f>
        <v>0</v>
      </c>
      <c r="K33" s="9">
        <f>+'M_Altri Costi'!M19</f>
        <v>0</v>
      </c>
      <c r="L33" s="9">
        <f>+'M_Altri Costi'!N19</f>
        <v>0</v>
      </c>
      <c r="M33" s="9">
        <f>+'M_Altri Costi'!O19</f>
        <v>0</v>
      </c>
      <c r="N33" s="9">
        <f>+'M_Altri Costi'!P19</f>
        <v>0</v>
      </c>
      <c r="O33" s="9">
        <f>+'M_Altri Costi'!Q19</f>
        <v>0</v>
      </c>
      <c r="P33" s="9">
        <f>+'M_Altri Costi'!R19</f>
        <v>0</v>
      </c>
      <c r="Q33" s="9">
        <f>+'M_Altri Costi'!S19</f>
        <v>0</v>
      </c>
      <c r="R33" s="9">
        <f>+'M_Altri Costi'!T19</f>
        <v>0</v>
      </c>
      <c r="S33" s="9">
        <f>+'M_Altri Costi'!U19</f>
        <v>0</v>
      </c>
      <c r="T33" s="9">
        <f>+'M_Altri Costi'!V19</f>
        <v>0</v>
      </c>
      <c r="U33" s="9">
        <f>+'M_Altri Costi'!W19</f>
        <v>0</v>
      </c>
      <c r="V33" s="9">
        <f>+'M_Altri Costi'!X19</f>
        <v>0</v>
      </c>
      <c r="W33" s="9">
        <f>+'M_Altri Costi'!Y19</f>
        <v>0</v>
      </c>
      <c r="X33" s="9">
        <f>+'M_Altri Costi'!Z19</f>
        <v>0</v>
      </c>
      <c r="Y33" s="9">
        <f>+'M_Altri Costi'!AA19</f>
        <v>0</v>
      </c>
      <c r="Z33" s="9">
        <f>+'M_Altri Costi'!AB19</f>
        <v>0</v>
      </c>
      <c r="AA33" s="9">
        <f>+'M_Altri Costi'!AC19</f>
        <v>0</v>
      </c>
      <c r="AB33" s="9">
        <f>+'M_Altri Costi'!AD19</f>
        <v>0</v>
      </c>
      <c r="AC33" s="9">
        <f>+'M_Altri Costi'!AE19</f>
        <v>0</v>
      </c>
      <c r="AD33" s="9">
        <f>+'M_Altri Costi'!AF19</f>
        <v>0</v>
      </c>
      <c r="AE33" s="9">
        <f>+'M_Altri Costi'!AG19</f>
        <v>0</v>
      </c>
      <c r="AF33" s="9">
        <f>+'M_Altri Costi'!AH19</f>
        <v>0</v>
      </c>
      <c r="AG33" s="9">
        <f>+'M_Altri Costi'!AI19</f>
        <v>0</v>
      </c>
      <c r="AH33" s="9">
        <f>+'M_Altri Costi'!AJ19</f>
        <v>0</v>
      </c>
      <c r="AI33" s="9">
        <f>+'M_Altri Costi'!AK19</f>
        <v>0</v>
      </c>
      <c r="AJ33" s="9">
        <f>+'M_Altri Costi'!AL19</f>
        <v>0</v>
      </c>
      <c r="AK33" s="9">
        <f>+'M_Altri Costi'!AM19</f>
        <v>0</v>
      </c>
      <c r="AL33" s="9">
        <f>+'M_Altri Costi'!AN19</f>
        <v>0</v>
      </c>
      <c r="AM33" s="9">
        <f>+'M_Altri Costi'!AO19</f>
        <v>0</v>
      </c>
      <c r="AN33" s="9">
        <f>+'M_Altri Costi'!AP19</f>
        <v>0</v>
      </c>
      <c r="AO33" s="9">
        <f>+'M_Altri Costi'!AQ19</f>
        <v>0</v>
      </c>
      <c r="AP33" s="9">
        <f>+'M_Altri Costi'!AR19</f>
        <v>0</v>
      </c>
      <c r="AQ33" s="9">
        <f>+'M_Altri Costi'!AS19</f>
        <v>0</v>
      </c>
      <c r="AR33" s="9">
        <f>+'M_Altri Costi'!AT19</f>
        <v>0</v>
      </c>
      <c r="AS33" s="9">
        <f>+'M_Altri Costi'!AU19</f>
        <v>0</v>
      </c>
      <c r="AT33" s="9">
        <f>+'M_Altri Costi'!AV19</f>
        <v>0</v>
      </c>
      <c r="AU33" s="9">
        <f>+'M_Altri Costi'!AW19</f>
        <v>0</v>
      </c>
      <c r="AV33" s="9">
        <f>+'M_Altri Costi'!AX19</f>
        <v>0</v>
      </c>
      <c r="AW33" s="9">
        <f>+'M_Altri Costi'!AY19</f>
        <v>0</v>
      </c>
      <c r="AX33" s="9">
        <f>+'M_Altri Costi'!AZ19</f>
        <v>0</v>
      </c>
      <c r="AY33" s="9">
        <f>+'M_Altri Costi'!BA19</f>
        <v>0</v>
      </c>
      <c r="AZ33" s="9">
        <f>+'M_Altri Costi'!BB19</f>
        <v>0</v>
      </c>
      <c r="BA33" s="9">
        <f>+'M_Altri Costi'!BC19</f>
        <v>0</v>
      </c>
      <c r="BB33" s="9">
        <f>+'M_Altri Costi'!BD19</f>
        <v>0</v>
      </c>
      <c r="BC33" s="9">
        <f>+'M_Altri Costi'!BE19</f>
        <v>0</v>
      </c>
      <c r="BD33" s="9">
        <f>+'M_Altri Costi'!BF19</f>
        <v>0</v>
      </c>
      <c r="BE33" s="9">
        <f>+'M_Altri Costi'!BG19</f>
        <v>0</v>
      </c>
      <c r="BF33" s="9">
        <f>+'M_Altri Costi'!BH19</f>
        <v>0</v>
      </c>
      <c r="BG33" s="9">
        <f>+'M_Altri Costi'!BI19</f>
        <v>0</v>
      </c>
      <c r="BH33" s="9">
        <f>+'M_Altri Costi'!BJ19</f>
        <v>0</v>
      </c>
      <c r="BI33" s="9">
        <f>+'M_Altri Costi'!BK19</f>
        <v>0</v>
      </c>
      <c r="BJ33" s="13"/>
    </row>
    <row r="34" spans="1:62" x14ac:dyDescent="0.25">
      <c r="A34" s="12" t="s">
        <v>75</v>
      </c>
      <c r="B34" s="9">
        <f>+'M_Altri Costi'!D20</f>
        <v>0</v>
      </c>
      <c r="C34" s="9">
        <f>+'M_Altri Costi'!E20</f>
        <v>0</v>
      </c>
      <c r="D34" s="9">
        <f>+'M_Altri Costi'!F20</f>
        <v>0</v>
      </c>
      <c r="E34" s="9">
        <f>+'M_Altri Costi'!G20</f>
        <v>0</v>
      </c>
      <c r="F34" s="9">
        <f>+'M_Altri Costi'!H20</f>
        <v>0</v>
      </c>
      <c r="G34" s="9">
        <f>+'M_Altri Costi'!I20</f>
        <v>0</v>
      </c>
      <c r="H34" s="9">
        <f>+'M_Altri Costi'!J20</f>
        <v>0</v>
      </c>
      <c r="I34" s="9">
        <f>+'M_Altri Costi'!K20</f>
        <v>0</v>
      </c>
      <c r="J34" s="9">
        <f>+'M_Altri Costi'!L20</f>
        <v>0</v>
      </c>
      <c r="K34" s="9">
        <f>+'M_Altri Costi'!M20</f>
        <v>0</v>
      </c>
      <c r="L34" s="9">
        <f>+'M_Altri Costi'!N20</f>
        <v>0</v>
      </c>
      <c r="M34" s="9">
        <f>+'M_Altri Costi'!O20</f>
        <v>0</v>
      </c>
      <c r="N34" s="9">
        <f>+'M_Altri Costi'!P20</f>
        <v>0</v>
      </c>
      <c r="O34" s="9">
        <f>+'M_Altri Costi'!Q20</f>
        <v>0</v>
      </c>
      <c r="P34" s="9">
        <f>+'M_Altri Costi'!R20</f>
        <v>0</v>
      </c>
      <c r="Q34" s="9">
        <f>+'M_Altri Costi'!S20</f>
        <v>0</v>
      </c>
      <c r="R34" s="9">
        <f>+'M_Altri Costi'!T20</f>
        <v>0</v>
      </c>
      <c r="S34" s="9">
        <f>+'M_Altri Costi'!U20</f>
        <v>0</v>
      </c>
      <c r="T34" s="9">
        <f>+'M_Altri Costi'!V20</f>
        <v>0</v>
      </c>
      <c r="U34" s="9">
        <f>+'M_Altri Costi'!W20</f>
        <v>0</v>
      </c>
      <c r="V34" s="9">
        <f>+'M_Altri Costi'!X20</f>
        <v>0</v>
      </c>
      <c r="W34" s="9">
        <f>+'M_Altri Costi'!Y20</f>
        <v>0</v>
      </c>
      <c r="X34" s="9">
        <f>+'M_Altri Costi'!Z20</f>
        <v>0</v>
      </c>
      <c r="Y34" s="9">
        <f>+'M_Altri Costi'!AA20</f>
        <v>0</v>
      </c>
      <c r="Z34" s="9">
        <f>+'M_Altri Costi'!AB20</f>
        <v>0</v>
      </c>
      <c r="AA34" s="9">
        <f>+'M_Altri Costi'!AC20</f>
        <v>0</v>
      </c>
      <c r="AB34" s="9">
        <f>+'M_Altri Costi'!AD20</f>
        <v>0</v>
      </c>
      <c r="AC34" s="9">
        <f>+'M_Altri Costi'!AE20</f>
        <v>0</v>
      </c>
      <c r="AD34" s="9">
        <f>+'M_Altri Costi'!AF20</f>
        <v>0</v>
      </c>
      <c r="AE34" s="9">
        <f>+'M_Altri Costi'!AG20</f>
        <v>0</v>
      </c>
      <c r="AF34" s="9">
        <f>+'M_Altri Costi'!AH20</f>
        <v>0</v>
      </c>
      <c r="AG34" s="9">
        <f>+'M_Altri Costi'!AI20</f>
        <v>0</v>
      </c>
      <c r="AH34" s="9">
        <f>+'M_Altri Costi'!AJ20</f>
        <v>0</v>
      </c>
      <c r="AI34" s="9">
        <f>+'M_Altri Costi'!AK20</f>
        <v>0</v>
      </c>
      <c r="AJ34" s="9">
        <f>+'M_Altri Costi'!AL20</f>
        <v>0</v>
      </c>
      <c r="AK34" s="9">
        <f>+'M_Altri Costi'!AM20</f>
        <v>0</v>
      </c>
      <c r="AL34" s="9">
        <f>+'M_Altri Costi'!AN20</f>
        <v>0</v>
      </c>
      <c r="AM34" s="9">
        <f>+'M_Altri Costi'!AO20</f>
        <v>0</v>
      </c>
      <c r="AN34" s="9">
        <f>+'M_Altri Costi'!AP20</f>
        <v>0</v>
      </c>
      <c r="AO34" s="9">
        <f>+'M_Altri Costi'!AQ20</f>
        <v>0</v>
      </c>
      <c r="AP34" s="9">
        <f>+'M_Altri Costi'!AR20</f>
        <v>0</v>
      </c>
      <c r="AQ34" s="9">
        <f>+'M_Altri Costi'!AS20</f>
        <v>0</v>
      </c>
      <c r="AR34" s="9">
        <f>+'M_Altri Costi'!AT20</f>
        <v>0</v>
      </c>
      <c r="AS34" s="9">
        <f>+'M_Altri Costi'!AU20</f>
        <v>0</v>
      </c>
      <c r="AT34" s="9">
        <f>+'M_Altri Costi'!AV20</f>
        <v>0</v>
      </c>
      <c r="AU34" s="9">
        <f>+'M_Altri Costi'!AW20</f>
        <v>0</v>
      </c>
      <c r="AV34" s="9">
        <f>+'M_Altri Costi'!AX20</f>
        <v>0</v>
      </c>
      <c r="AW34" s="9">
        <f>+'M_Altri Costi'!AY20</f>
        <v>0</v>
      </c>
      <c r="AX34" s="9">
        <f>+'M_Altri Costi'!AZ20</f>
        <v>0</v>
      </c>
      <c r="AY34" s="9">
        <f>+'M_Altri Costi'!BA20</f>
        <v>0</v>
      </c>
      <c r="AZ34" s="9">
        <f>+'M_Altri Costi'!BB20</f>
        <v>0</v>
      </c>
      <c r="BA34" s="9">
        <f>+'M_Altri Costi'!BC20</f>
        <v>0</v>
      </c>
      <c r="BB34" s="9">
        <f>+'M_Altri Costi'!BD20</f>
        <v>0</v>
      </c>
      <c r="BC34" s="9">
        <f>+'M_Altri Costi'!BE20</f>
        <v>0</v>
      </c>
      <c r="BD34" s="9">
        <f>+'M_Altri Costi'!BF20</f>
        <v>0</v>
      </c>
      <c r="BE34" s="9">
        <f>+'M_Altri Costi'!BG20</f>
        <v>0</v>
      </c>
      <c r="BF34" s="9">
        <f>+'M_Altri Costi'!BH20</f>
        <v>0</v>
      </c>
      <c r="BG34" s="9">
        <f>+'M_Altri Costi'!BI20</f>
        <v>0</v>
      </c>
      <c r="BH34" s="9">
        <f>+'M_Altri Costi'!BJ20</f>
        <v>0</v>
      </c>
      <c r="BI34" s="9">
        <f>+'M_Altri Costi'!BK20</f>
        <v>0</v>
      </c>
      <c r="BJ34" s="13"/>
    </row>
    <row r="35" spans="1:62" x14ac:dyDescent="0.25">
      <c r="A35" s="12" t="s">
        <v>76</v>
      </c>
      <c r="B35" s="9">
        <f>+'M_Altri Costi'!D21</f>
        <v>0</v>
      </c>
      <c r="C35" s="9">
        <f>+'M_Altri Costi'!E21</f>
        <v>0</v>
      </c>
      <c r="D35" s="9">
        <f>+'M_Altri Costi'!F21</f>
        <v>0</v>
      </c>
      <c r="E35" s="9">
        <f>+'M_Altri Costi'!G21</f>
        <v>0</v>
      </c>
      <c r="F35" s="9">
        <f>+'M_Altri Costi'!H21</f>
        <v>0</v>
      </c>
      <c r="G35" s="9">
        <f>+'M_Altri Costi'!I21</f>
        <v>0</v>
      </c>
      <c r="H35" s="9">
        <f>+'M_Altri Costi'!J21</f>
        <v>0</v>
      </c>
      <c r="I35" s="9">
        <f>+'M_Altri Costi'!K21</f>
        <v>0</v>
      </c>
      <c r="J35" s="9">
        <f>+'M_Altri Costi'!L21</f>
        <v>0</v>
      </c>
      <c r="K35" s="9">
        <f>+'M_Altri Costi'!M21</f>
        <v>0</v>
      </c>
      <c r="L35" s="9">
        <f>+'M_Altri Costi'!N21</f>
        <v>0</v>
      </c>
      <c r="M35" s="9">
        <f>+'M_Altri Costi'!O21</f>
        <v>0</v>
      </c>
      <c r="N35" s="9">
        <f>+'M_Altri Costi'!P21</f>
        <v>0</v>
      </c>
      <c r="O35" s="9">
        <f>+'M_Altri Costi'!Q21</f>
        <v>0</v>
      </c>
      <c r="P35" s="9">
        <f>+'M_Altri Costi'!R21</f>
        <v>0</v>
      </c>
      <c r="Q35" s="9">
        <f>+'M_Altri Costi'!S21</f>
        <v>0</v>
      </c>
      <c r="R35" s="9">
        <f>+'M_Altri Costi'!T21</f>
        <v>0</v>
      </c>
      <c r="S35" s="9">
        <f>+'M_Altri Costi'!U21</f>
        <v>0</v>
      </c>
      <c r="T35" s="9">
        <f>+'M_Altri Costi'!V21</f>
        <v>0</v>
      </c>
      <c r="U35" s="9">
        <f>+'M_Altri Costi'!W21</f>
        <v>0</v>
      </c>
      <c r="V35" s="9">
        <f>+'M_Altri Costi'!X21</f>
        <v>0</v>
      </c>
      <c r="W35" s="9">
        <f>+'M_Altri Costi'!Y21</f>
        <v>0</v>
      </c>
      <c r="X35" s="9">
        <f>+'M_Altri Costi'!Z21</f>
        <v>0</v>
      </c>
      <c r="Y35" s="9">
        <f>+'M_Altri Costi'!AA21</f>
        <v>0</v>
      </c>
      <c r="Z35" s="9">
        <f>+'M_Altri Costi'!AB21</f>
        <v>0</v>
      </c>
      <c r="AA35" s="9">
        <f>+'M_Altri Costi'!AC21</f>
        <v>0</v>
      </c>
      <c r="AB35" s="9">
        <f>+'M_Altri Costi'!AD21</f>
        <v>0</v>
      </c>
      <c r="AC35" s="9">
        <f>+'M_Altri Costi'!AE21</f>
        <v>0</v>
      </c>
      <c r="AD35" s="9">
        <f>+'M_Altri Costi'!AF21</f>
        <v>0</v>
      </c>
      <c r="AE35" s="9">
        <f>+'M_Altri Costi'!AG21</f>
        <v>0</v>
      </c>
      <c r="AF35" s="9">
        <f>+'M_Altri Costi'!AH21</f>
        <v>0</v>
      </c>
      <c r="AG35" s="9">
        <f>+'M_Altri Costi'!AI21</f>
        <v>0</v>
      </c>
      <c r="AH35" s="9">
        <f>+'M_Altri Costi'!AJ21</f>
        <v>0</v>
      </c>
      <c r="AI35" s="9">
        <f>+'M_Altri Costi'!AK21</f>
        <v>0</v>
      </c>
      <c r="AJ35" s="9">
        <f>+'M_Altri Costi'!AL21</f>
        <v>0</v>
      </c>
      <c r="AK35" s="9">
        <f>+'M_Altri Costi'!AM21</f>
        <v>0</v>
      </c>
      <c r="AL35" s="9">
        <f>+'M_Altri Costi'!AN21</f>
        <v>0</v>
      </c>
      <c r="AM35" s="9">
        <f>+'M_Altri Costi'!AO21</f>
        <v>0</v>
      </c>
      <c r="AN35" s="9">
        <f>+'M_Altri Costi'!AP21</f>
        <v>0</v>
      </c>
      <c r="AO35" s="9">
        <f>+'M_Altri Costi'!AQ21</f>
        <v>0</v>
      </c>
      <c r="AP35" s="9">
        <f>+'M_Altri Costi'!AR21</f>
        <v>0</v>
      </c>
      <c r="AQ35" s="9">
        <f>+'M_Altri Costi'!AS21</f>
        <v>0</v>
      </c>
      <c r="AR35" s="9">
        <f>+'M_Altri Costi'!AT21</f>
        <v>0</v>
      </c>
      <c r="AS35" s="9">
        <f>+'M_Altri Costi'!AU21</f>
        <v>0</v>
      </c>
      <c r="AT35" s="9">
        <f>+'M_Altri Costi'!AV21</f>
        <v>0</v>
      </c>
      <c r="AU35" s="9">
        <f>+'M_Altri Costi'!AW21</f>
        <v>0</v>
      </c>
      <c r="AV35" s="9">
        <f>+'M_Altri Costi'!AX21</f>
        <v>0</v>
      </c>
      <c r="AW35" s="9">
        <f>+'M_Altri Costi'!AY21</f>
        <v>0</v>
      </c>
      <c r="AX35" s="9">
        <f>+'M_Altri Costi'!AZ21</f>
        <v>0</v>
      </c>
      <c r="AY35" s="9">
        <f>+'M_Altri Costi'!BA21</f>
        <v>0</v>
      </c>
      <c r="AZ35" s="9">
        <f>+'M_Altri Costi'!BB21</f>
        <v>0</v>
      </c>
      <c r="BA35" s="9">
        <f>+'M_Altri Costi'!BC21</f>
        <v>0</v>
      </c>
      <c r="BB35" s="9">
        <f>+'M_Altri Costi'!BD21</f>
        <v>0</v>
      </c>
      <c r="BC35" s="9">
        <f>+'M_Altri Costi'!BE21</f>
        <v>0</v>
      </c>
      <c r="BD35" s="9">
        <f>+'M_Altri Costi'!BF21</f>
        <v>0</v>
      </c>
      <c r="BE35" s="9">
        <f>+'M_Altri Costi'!BG21</f>
        <v>0</v>
      </c>
      <c r="BF35" s="9">
        <f>+'M_Altri Costi'!BH21</f>
        <v>0</v>
      </c>
      <c r="BG35" s="9">
        <f>+'M_Altri Costi'!BI21</f>
        <v>0</v>
      </c>
      <c r="BH35" s="9">
        <f>+'M_Altri Costi'!BJ21</f>
        <v>0</v>
      </c>
      <c r="BI35" s="9">
        <f>+'M_Altri Costi'!BK21</f>
        <v>0</v>
      </c>
      <c r="BJ35" s="13"/>
    </row>
    <row r="36" spans="1:62" x14ac:dyDescent="0.25">
      <c r="A36" s="12" t="s">
        <v>77</v>
      </c>
      <c r="B36" s="9">
        <f>+'M_Altri Costi'!D22</f>
        <v>0</v>
      </c>
      <c r="C36" s="9">
        <f>+'M_Altri Costi'!E22</f>
        <v>0</v>
      </c>
      <c r="D36" s="9">
        <f>+'M_Altri Costi'!F22</f>
        <v>0</v>
      </c>
      <c r="E36" s="9">
        <f>+'M_Altri Costi'!G22</f>
        <v>0</v>
      </c>
      <c r="F36" s="9">
        <f>+'M_Altri Costi'!H22</f>
        <v>0</v>
      </c>
      <c r="G36" s="9">
        <f>+'M_Altri Costi'!I22</f>
        <v>0</v>
      </c>
      <c r="H36" s="9">
        <f>+'M_Altri Costi'!J22</f>
        <v>0</v>
      </c>
      <c r="I36" s="9">
        <f>+'M_Altri Costi'!K22</f>
        <v>0</v>
      </c>
      <c r="J36" s="9">
        <f>+'M_Altri Costi'!L22</f>
        <v>0</v>
      </c>
      <c r="K36" s="9">
        <f>+'M_Altri Costi'!M22</f>
        <v>0</v>
      </c>
      <c r="L36" s="9">
        <f>+'M_Altri Costi'!N22</f>
        <v>0</v>
      </c>
      <c r="M36" s="9">
        <f>+'M_Altri Costi'!O22</f>
        <v>0</v>
      </c>
      <c r="N36" s="9">
        <f>+'M_Altri Costi'!P22</f>
        <v>0</v>
      </c>
      <c r="O36" s="9">
        <f>+'M_Altri Costi'!Q22</f>
        <v>0</v>
      </c>
      <c r="P36" s="9">
        <f>+'M_Altri Costi'!R22</f>
        <v>0</v>
      </c>
      <c r="Q36" s="9">
        <f>+'M_Altri Costi'!S22</f>
        <v>0</v>
      </c>
      <c r="R36" s="9">
        <f>+'M_Altri Costi'!T22</f>
        <v>0</v>
      </c>
      <c r="S36" s="9">
        <f>+'M_Altri Costi'!U22</f>
        <v>0</v>
      </c>
      <c r="T36" s="9">
        <f>+'M_Altri Costi'!V22</f>
        <v>0</v>
      </c>
      <c r="U36" s="9">
        <f>+'M_Altri Costi'!W22</f>
        <v>0</v>
      </c>
      <c r="V36" s="9">
        <f>+'M_Altri Costi'!X22</f>
        <v>0</v>
      </c>
      <c r="W36" s="9">
        <f>+'M_Altri Costi'!Y22</f>
        <v>0</v>
      </c>
      <c r="X36" s="9">
        <f>+'M_Altri Costi'!Z22</f>
        <v>0</v>
      </c>
      <c r="Y36" s="9">
        <f>+'M_Altri Costi'!AA22</f>
        <v>0</v>
      </c>
      <c r="Z36" s="9">
        <f>+'M_Altri Costi'!AB22</f>
        <v>0</v>
      </c>
      <c r="AA36" s="9">
        <f>+'M_Altri Costi'!AC22</f>
        <v>0</v>
      </c>
      <c r="AB36" s="9">
        <f>+'M_Altri Costi'!AD22</f>
        <v>0</v>
      </c>
      <c r="AC36" s="9">
        <f>+'M_Altri Costi'!AE22</f>
        <v>0</v>
      </c>
      <c r="AD36" s="9">
        <f>+'M_Altri Costi'!AF22</f>
        <v>0</v>
      </c>
      <c r="AE36" s="9">
        <f>+'M_Altri Costi'!AG22</f>
        <v>0</v>
      </c>
      <c r="AF36" s="9">
        <f>+'M_Altri Costi'!AH22</f>
        <v>0</v>
      </c>
      <c r="AG36" s="9">
        <f>+'M_Altri Costi'!AI22</f>
        <v>0</v>
      </c>
      <c r="AH36" s="9">
        <f>+'M_Altri Costi'!AJ22</f>
        <v>0</v>
      </c>
      <c r="AI36" s="9">
        <f>+'M_Altri Costi'!AK22</f>
        <v>0</v>
      </c>
      <c r="AJ36" s="9">
        <f>+'M_Altri Costi'!AL22</f>
        <v>0</v>
      </c>
      <c r="AK36" s="9">
        <f>+'M_Altri Costi'!AM22</f>
        <v>0</v>
      </c>
      <c r="AL36" s="9">
        <f>+'M_Altri Costi'!AN22</f>
        <v>0</v>
      </c>
      <c r="AM36" s="9">
        <f>+'M_Altri Costi'!AO22</f>
        <v>0</v>
      </c>
      <c r="AN36" s="9">
        <f>+'M_Altri Costi'!AP22</f>
        <v>0</v>
      </c>
      <c r="AO36" s="9">
        <f>+'M_Altri Costi'!AQ22</f>
        <v>0</v>
      </c>
      <c r="AP36" s="9">
        <f>+'M_Altri Costi'!AR22</f>
        <v>0</v>
      </c>
      <c r="AQ36" s="9">
        <f>+'M_Altri Costi'!AS22</f>
        <v>0</v>
      </c>
      <c r="AR36" s="9">
        <f>+'M_Altri Costi'!AT22</f>
        <v>0</v>
      </c>
      <c r="AS36" s="9">
        <f>+'M_Altri Costi'!AU22</f>
        <v>0</v>
      </c>
      <c r="AT36" s="9">
        <f>+'M_Altri Costi'!AV22</f>
        <v>0</v>
      </c>
      <c r="AU36" s="9">
        <f>+'M_Altri Costi'!AW22</f>
        <v>0</v>
      </c>
      <c r="AV36" s="9">
        <f>+'M_Altri Costi'!AX22</f>
        <v>0</v>
      </c>
      <c r="AW36" s="9">
        <f>+'M_Altri Costi'!AY22</f>
        <v>0</v>
      </c>
      <c r="AX36" s="9">
        <f>+'M_Altri Costi'!AZ22</f>
        <v>0</v>
      </c>
      <c r="AY36" s="9">
        <f>+'M_Altri Costi'!BA22</f>
        <v>0</v>
      </c>
      <c r="AZ36" s="9">
        <f>+'M_Altri Costi'!BB22</f>
        <v>0</v>
      </c>
      <c r="BA36" s="9">
        <f>+'M_Altri Costi'!BC22</f>
        <v>0</v>
      </c>
      <c r="BB36" s="9">
        <f>+'M_Altri Costi'!BD22</f>
        <v>0</v>
      </c>
      <c r="BC36" s="9">
        <f>+'M_Altri Costi'!BE22</f>
        <v>0</v>
      </c>
      <c r="BD36" s="9">
        <f>+'M_Altri Costi'!BF22</f>
        <v>0</v>
      </c>
      <c r="BE36" s="9">
        <f>+'M_Altri Costi'!BG22</f>
        <v>0</v>
      </c>
      <c r="BF36" s="9">
        <f>+'M_Altri Costi'!BH22</f>
        <v>0</v>
      </c>
      <c r="BG36" s="9">
        <f>+'M_Altri Costi'!BI22</f>
        <v>0</v>
      </c>
      <c r="BH36" s="9">
        <f>+'M_Altri Costi'!BJ22</f>
        <v>0</v>
      </c>
      <c r="BI36" s="9">
        <f>+'M_Altri Costi'!BK22</f>
        <v>0</v>
      </c>
      <c r="BJ36" s="13"/>
    </row>
    <row r="37" spans="1:62" x14ac:dyDescent="0.25">
      <c r="A37" s="12" t="s">
        <v>78</v>
      </c>
      <c r="B37" s="9">
        <f>+'M_Altri Costi'!D23</f>
        <v>0</v>
      </c>
      <c r="C37" s="9">
        <f>+'M_Altri Costi'!E23</f>
        <v>0</v>
      </c>
      <c r="D37" s="9">
        <f>+'M_Altri Costi'!F23</f>
        <v>0</v>
      </c>
      <c r="E37" s="9">
        <f>+'M_Altri Costi'!G23</f>
        <v>0</v>
      </c>
      <c r="F37" s="9">
        <f>+'M_Altri Costi'!H23</f>
        <v>0</v>
      </c>
      <c r="G37" s="9">
        <f>+'M_Altri Costi'!I23</f>
        <v>0</v>
      </c>
      <c r="H37" s="9">
        <f>+'M_Altri Costi'!J23</f>
        <v>0</v>
      </c>
      <c r="I37" s="9">
        <f>+'M_Altri Costi'!K23</f>
        <v>0</v>
      </c>
      <c r="J37" s="9">
        <f>+'M_Altri Costi'!L23</f>
        <v>0</v>
      </c>
      <c r="K37" s="9">
        <f>+'M_Altri Costi'!M23</f>
        <v>0</v>
      </c>
      <c r="L37" s="9">
        <f>+'M_Altri Costi'!N23</f>
        <v>0</v>
      </c>
      <c r="M37" s="9">
        <f>+'M_Altri Costi'!O23</f>
        <v>0</v>
      </c>
      <c r="N37" s="9">
        <f>+'M_Altri Costi'!P23</f>
        <v>0</v>
      </c>
      <c r="O37" s="9">
        <f>+'M_Altri Costi'!Q23</f>
        <v>0</v>
      </c>
      <c r="P37" s="9">
        <f>+'M_Altri Costi'!R23</f>
        <v>0</v>
      </c>
      <c r="Q37" s="9">
        <f>+'M_Altri Costi'!S23</f>
        <v>0</v>
      </c>
      <c r="R37" s="9">
        <f>+'M_Altri Costi'!T23</f>
        <v>0</v>
      </c>
      <c r="S37" s="9">
        <f>+'M_Altri Costi'!U23</f>
        <v>0</v>
      </c>
      <c r="T37" s="9">
        <f>+'M_Altri Costi'!V23</f>
        <v>0</v>
      </c>
      <c r="U37" s="9">
        <f>+'M_Altri Costi'!W23</f>
        <v>0</v>
      </c>
      <c r="V37" s="9">
        <f>+'M_Altri Costi'!X23</f>
        <v>0</v>
      </c>
      <c r="W37" s="9">
        <f>+'M_Altri Costi'!Y23</f>
        <v>0</v>
      </c>
      <c r="X37" s="9">
        <f>+'M_Altri Costi'!Z23</f>
        <v>0</v>
      </c>
      <c r="Y37" s="9">
        <f>+'M_Altri Costi'!AA23</f>
        <v>0</v>
      </c>
      <c r="Z37" s="9">
        <f>+'M_Altri Costi'!AB23</f>
        <v>0</v>
      </c>
      <c r="AA37" s="9">
        <f>+'M_Altri Costi'!AC23</f>
        <v>0</v>
      </c>
      <c r="AB37" s="9">
        <f>+'M_Altri Costi'!AD23</f>
        <v>0</v>
      </c>
      <c r="AC37" s="9">
        <f>+'M_Altri Costi'!AE23</f>
        <v>0</v>
      </c>
      <c r="AD37" s="9">
        <f>+'M_Altri Costi'!AF23</f>
        <v>0</v>
      </c>
      <c r="AE37" s="9">
        <f>+'M_Altri Costi'!AG23</f>
        <v>0</v>
      </c>
      <c r="AF37" s="9">
        <f>+'M_Altri Costi'!AH23</f>
        <v>0</v>
      </c>
      <c r="AG37" s="9">
        <f>+'M_Altri Costi'!AI23</f>
        <v>0</v>
      </c>
      <c r="AH37" s="9">
        <f>+'M_Altri Costi'!AJ23</f>
        <v>0</v>
      </c>
      <c r="AI37" s="9">
        <f>+'M_Altri Costi'!AK23</f>
        <v>0</v>
      </c>
      <c r="AJ37" s="9">
        <f>+'M_Altri Costi'!AL23</f>
        <v>0</v>
      </c>
      <c r="AK37" s="9">
        <f>+'M_Altri Costi'!AM23</f>
        <v>0</v>
      </c>
      <c r="AL37" s="9">
        <f>+'M_Altri Costi'!AN23</f>
        <v>0</v>
      </c>
      <c r="AM37" s="9">
        <f>+'M_Altri Costi'!AO23</f>
        <v>0</v>
      </c>
      <c r="AN37" s="9">
        <f>+'M_Altri Costi'!AP23</f>
        <v>0</v>
      </c>
      <c r="AO37" s="9">
        <f>+'M_Altri Costi'!AQ23</f>
        <v>0</v>
      </c>
      <c r="AP37" s="9">
        <f>+'M_Altri Costi'!AR23</f>
        <v>0</v>
      </c>
      <c r="AQ37" s="9">
        <f>+'M_Altri Costi'!AS23</f>
        <v>0</v>
      </c>
      <c r="AR37" s="9">
        <f>+'M_Altri Costi'!AT23</f>
        <v>0</v>
      </c>
      <c r="AS37" s="9">
        <f>+'M_Altri Costi'!AU23</f>
        <v>0</v>
      </c>
      <c r="AT37" s="9">
        <f>+'M_Altri Costi'!AV23</f>
        <v>0</v>
      </c>
      <c r="AU37" s="9">
        <f>+'M_Altri Costi'!AW23</f>
        <v>0</v>
      </c>
      <c r="AV37" s="9">
        <f>+'M_Altri Costi'!AX23</f>
        <v>0</v>
      </c>
      <c r="AW37" s="9">
        <f>+'M_Altri Costi'!AY23</f>
        <v>0</v>
      </c>
      <c r="AX37" s="9">
        <f>+'M_Altri Costi'!AZ23</f>
        <v>0</v>
      </c>
      <c r="AY37" s="9">
        <f>+'M_Altri Costi'!BA23</f>
        <v>0</v>
      </c>
      <c r="AZ37" s="9">
        <f>+'M_Altri Costi'!BB23</f>
        <v>0</v>
      </c>
      <c r="BA37" s="9">
        <f>+'M_Altri Costi'!BC23</f>
        <v>0</v>
      </c>
      <c r="BB37" s="9">
        <f>+'M_Altri Costi'!BD23</f>
        <v>0</v>
      </c>
      <c r="BC37" s="9">
        <f>+'M_Altri Costi'!BE23</f>
        <v>0</v>
      </c>
      <c r="BD37" s="9">
        <f>+'M_Altri Costi'!BF23</f>
        <v>0</v>
      </c>
      <c r="BE37" s="9">
        <f>+'M_Altri Costi'!BG23</f>
        <v>0</v>
      </c>
      <c r="BF37" s="9">
        <f>+'M_Altri Costi'!BH23</f>
        <v>0</v>
      </c>
      <c r="BG37" s="9">
        <f>+'M_Altri Costi'!BI23</f>
        <v>0</v>
      </c>
      <c r="BH37" s="9">
        <f>+'M_Altri Costi'!BJ23</f>
        <v>0</v>
      </c>
      <c r="BI37" s="9">
        <f>+'M_Altri Costi'!BK23</f>
        <v>0</v>
      </c>
      <c r="BJ37" s="13"/>
    </row>
    <row r="38" spans="1:62" x14ac:dyDescent="0.25">
      <c r="A38" s="12" t="s">
        <v>79</v>
      </c>
      <c r="B38" s="9">
        <f>+'M_Altri Costi'!D24</f>
        <v>0</v>
      </c>
      <c r="C38" s="9">
        <f>+'M_Altri Costi'!E24</f>
        <v>0</v>
      </c>
      <c r="D38" s="9">
        <f>+'M_Altri Costi'!F24</f>
        <v>0</v>
      </c>
      <c r="E38" s="9">
        <f>+'M_Altri Costi'!G24</f>
        <v>0</v>
      </c>
      <c r="F38" s="9">
        <f>+'M_Altri Costi'!H24</f>
        <v>0</v>
      </c>
      <c r="G38" s="9">
        <f>+'M_Altri Costi'!I24</f>
        <v>0</v>
      </c>
      <c r="H38" s="9">
        <f>+'M_Altri Costi'!J24</f>
        <v>0</v>
      </c>
      <c r="I38" s="9">
        <f>+'M_Altri Costi'!K24</f>
        <v>0</v>
      </c>
      <c r="J38" s="9">
        <f>+'M_Altri Costi'!L24</f>
        <v>0</v>
      </c>
      <c r="K38" s="9">
        <f>+'M_Altri Costi'!M24</f>
        <v>0</v>
      </c>
      <c r="L38" s="9">
        <f>+'M_Altri Costi'!N24</f>
        <v>0</v>
      </c>
      <c r="M38" s="9">
        <f>+'M_Altri Costi'!O24</f>
        <v>0</v>
      </c>
      <c r="N38" s="9">
        <f>+'M_Altri Costi'!P24</f>
        <v>0</v>
      </c>
      <c r="O38" s="9">
        <f>+'M_Altri Costi'!Q24</f>
        <v>0</v>
      </c>
      <c r="P38" s="9">
        <f>+'M_Altri Costi'!R24</f>
        <v>0</v>
      </c>
      <c r="Q38" s="9">
        <f>+'M_Altri Costi'!S24</f>
        <v>0</v>
      </c>
      <c r="R38" s="9">
        <f>+'M_Altri Costi'!T24</f>
        <v>0</v>
      </c>
      <c r="S38" s="9">
        <f>+'M_Altri Costi'!U24</f>
        <v>0</v>
      </c>
      <c r="T38" s="9">
        <f>+'M_Altri Costi'!V24</f>
        <v>0</v>
      </c>
      <c r="U38" s="9">
        <f>+'M_Altri Costi'!W24</f>
        <v>0</v>
      </c>
      <c r="V38" s="9">
        <f>+'M_Altri Costi'!X24</f>
        <v>0</v>
      </c>
      <c r="W38" s="9">
        <f>+'M_Altri Costi'!Y24</f>
        <v>0</v>
      </c>
      <c r="X38" s="9">
        <f>+'M_Altri Costi'!Z24</f>
        <v>0</v>
      </c>
      <c r="Y38" s="9">
        <f>+'M_Altri Costi'!AA24</f>
        <v>0</v>
      </c>
      <c r="Z38" s="9">
        <f>+'M_Altri Costi'!AB24</f>
        <v>0</v>
      </c>
      <c r="AA38" s="9">
        <f>+'M_Altri Costi'!AC24</f>
        <v>0</v>
      </c>
      <c r="AB38" s="9">
        <f>+'M_Altri Costi'!AD24</f>
        <v>0</v>
      </c>
      <c r="AC38" s="9">
        <f>+'M_Altri Costi'!AE24</f>
        <v>0</v>
      </c>
      <c r="AD38" s="9">
        <f>+'M_Altri Costi'!AF24</f>
        <v>0</v>
      </c>
      <c r="AE38" s="9">
        <f>+'M_Altri Costi'!AG24</f>
        <v>0</v>
      </c>
      <c r="AF38" s="9">
        <f>+'M_Altri Costi'!AH24</f>
        <v>0</v>
      </c>
      <c r="AG38" s="9">
        <f>+'M_Altri Costi'!AI24</f>
        <v>0</v>
      </c>
      <c r="AH38" s="9">
        <f>+'M_Altri Costi'!AJ24</f>
        <v>0</v>
      </c>
      <c r="AI38" s="9">
        <f>+'M_Altri Costi'!AK24</f>
        <v>0</v>
      </c>
      <c r="AJ38" s="9">
        <f>+'M_Altri Costi'!AL24</f>
        <v>0</v>
      </c>
      <c r="AK38" s="9">
        <f>+'M_Altri Costi'!AM24</f>
        <v>0</v>
      </c>
      <c r="AL38" s="9">
        <f>+'M_Altri Costi'!AN24</f>
        <v>0</v>
      </c>
      <c r="AM38" s="9">
        <f>+'M_Altri Costi'!AO24</f>
        <v>0</v>
      </c>
      <c r="AN38" s="9">
        <f>+'M_Altri Costi'!AP24</f>
        <v>0</v>
      </c>
      <c r="AO38" s="9">
        <f>+'M_Altri Costi'!AQ24</f>
        <v>0</v>
      </c>
      <c r="AP38" s="9">
        <f>+'M_Altri Costi'!AR24</f>
        <v>0</v>
      </c>
      <c r="AQ38" s="9">
        <f>+'M_Altri Costi'!AS24</f>
        <v>0</v>
      </c>
      <c r="AR38" s="9">
        <f>+'M_Altri Costi'!AT24</f>
        <v>0</v>
      </c>
      <c r="AS38" s="9">
        <f>+'M_Altri Costi'!AU24</f>
        <v>0</v>
      </c>
      <c r="AT38" s="9">
        <f>+'M_Altri Costi'!AV24</f>
        <v>0</v>
      </c>
      <c r="AU38" s="9">
        <f>+'M_Altri Costi'!AW24</f>
        <v>0</v>
      </c>
      <c r="AV38" s="9">
        <f>+'M_Altri Costi'!AX24</f>
        <v>0</v>
      </c>
      <c r="AW38" s="9">
        <f>+'M_Altri Costi'!AY24</f>
        <v>0</v>
      </c>
      <c r="AX38" s="9">
        <f>+'M_Altri Costi'!AZ24</f>
        <v>0</v>
      </c>
      <c r="AY38" s="9">
        <f>+'M_Altri Costi'!BA24</f>
        <v>0</v>
      </c>
      <c r="AZ38" s="9">
        <f>+'M_Altri Costi'!BB24</f>
        <v>0</v>
      </c>
      <c r="BA38" s="9">
        <f>+'M_Altri Costi'!BC24</f>
        <v>0</v>
      </c>
      <c r="BB38" s="9">
        <f>+'M_Altri Costi'!BD24</f>
        <v>0</v>
      </c>
      <c r="BC38" s="9">
        <f>+'M_Altri Costi'!BE24</f>
        <v>0</v>
      </c>
      <c r="BD38" s="9">
        <f>+'M_Altri Costi'!BF24</f>
        <v>0</v>
      </c>
      <c r="BE38" s="9">
        <f>+'M_Altri Costi'!BG24</f>
        <v>0</v>
      </c>
      <c r="BF38" s="9">
        <f>+'M_Altri Costi'!BH24</f>
        <v>0</v>
      </c>
      <c r="BG38" s="9">
        <f>+'M_Altri Costi'!BI24</f>
        <v>0</v>
      </c>
      <c r="BH38" s="9">
        <f>+'M_Altri Costi'!BJ24</f>
        <v>0</v>
      </c>
      <c r="BI38" s="9">
        <f>+'M_Altri Costi'!BK24</f>
        <v>0</v>
      </c>
      <c r="BJ38" s="13"/>
    </row>
    <row r="39" spans="1:62" x14ac:dyDescent="0.25">
      <c r="A39" s="12" t="s">
        <v>80</v>
      </c>
      <c r="B39" s="9">
        <f>+'M_Altri Costi'!D25</f>
        <v>0</v>
      </c>
      <c r="C39" s="9">
        <f>+'M_Altri Costi'!E25</f>
        <v>0</v>
      </c>
      <c r="D39" s="9">
        <f>+'M_Altri Costi'!F25</f>
        <v>0</v>
      </c>
      <c r="E39" s="9">
        <f>+'M_Altri Costi'!G25</f>
        <v>0</v>
      </c>
      <c r="F39" s="9">
        <f>+'M_Altri Costi'!H25</f>
        <v>0</v>
      </c>
      <c r="G39" s="9">
        <f>+'M_Altri Costi'!I25</f>
        <v>0</v>
      </c>
      <c r="H39" s="9">
        <f>+'M_Altri Costi'!J25</f>
        <v>0</v>
      </c>
      <c r="I39" s="9">
        <f>+'M_Altri Costi'!K25</f>
        <v>0</v>
      </c>
      <c r="J39" s="9">
        <f>+'M_Altri Costi'!L25</f>
        <v>0</v>
      </c>
      <c r="K39" s="9">
        <f>+'M_Altri Costi'!M25</f>
        <v>0</v>
      </c>
      <c r="L39" s="9">
        <f>+'M_Altri Costi'!N25</f>
        <v>0</v>
      </c>
      <c r="M39" s="9">
        <f>+'M_Altri Costi'!O25</f>
        <v>0</v>
      </c>
      <c r="N39" s="9">
        <f>+'M_Altri Costi'!P25</f>
        <v>0</v>
      </c>
      <c r="O39" s="9">
        <f>+'M_Altri Costi'!Q25</f>
        <v>0</v>
      </c>
      <c r="P39" s="9">
        <f>+'M_Altri Costi'!R25</f>
        <v>0</v>
      </c>
      <c r="Q39" s="9">
        <f>+'M_Altri Costi'!S25</f>
        <v>0</v>
      </c>
      <c r="R39" s="9">
        <f>+'M_Altri Costi'!T25</f>
        <v>0</v>
      </c>
      <c r="S39" s="9">
        <f>+'M_Altri Costi'!U25</f>
        <v>0</v>
      </c>
      <c r="T39" s="9">
        <f>+'M_Altri Costi'!V25</f>
        <v>0</v>
      </c>
      <c r="U39" s="9">
        <f>+'M_Altri Costi'!W25</f>
        <v>0</v>
      </c>
      <c r="V39" s="9">
        <f>+'M_Altri Costi'!X25</f>
        <v>0</v>
      </c>
      <c r="W39" s="9">
        <f>+'M_Altri Costi'!Y25</f>
        <v>0</v>
      </c>
      <c r="X39" s="9">
        <f>+'M_Altri Costi'!Z25</f>
        <v>0</v>
      </c>
      <c r="Y39" s="9">
        <f>+'M_Altri Costi'!AA25</f>
        <v>0</v>
      </c>
      <c r="Z39" s="9">
        <f>+'M_Altri Costi'!AB25</f>
        <v>0</v>
      </c>
      <c r="AA39" s="9">
        <f>+'M_Altri Costi'!AC25</f>
        <v>0</v>
      </c>
      <c r="AB39" s="9">
        <f>+'M_Altri Costi'!AD25</f>
        <v>0</v>
      </c>
      <c r="AC39" s="9">
        <f>+'M_Altri Costi'!AE25</f>
        <v>0</v>
      </c>
      <c r="AD39" s="9">
        <f>+'M_Altri Costi'!AF25</f>
        <v>0</v>
      </c>
      <c r="AE39" s="9">
        <f>+'M_Altri Costi'!AG25</f>
        <v>0</v>
      </c>
      <c r="AF39" s="9">
        <f>+'M_Altri Costi'!AH25</f>
        <v>0</v>
      </c>
      <c r="AG39" s="9">
        <f>+'M_Altri Costi'!AI25</f>
        <v>0</v>
      </c>
      <c r="AH39" s="9">
        <f>+'M_Altri Costi'!AJ25</f>
        <v>0</v>
      </c>
      <c r="AI39" s="9">
        <f>+'M_Altri Costi'!AK25</f>
        <v>0</v>
      </c>
      <c r="AJ39" s="9">
        <f>+'M_Altri Costi'!AL25</f>
        <v>0</v>
      </c>
      <c r="AK39" s="9">
        <f>+'M_Altri Costi'!AM25</f>
        <v>0</v>
      </c>
      <c r="AL39" s="9">
        <f>+'M_Altri Costi'!AN25</f>
        <v>0</v>
      </c>
      <c r="AM39" s="9">
        <f>+'M_Altri Costi'!AO25</f>
        <v>0</v>
      </c>
      <c r="AN39" s="9">
        <f>+'M_Altri Costi'!AP25</f>
        <v>0</v>
      </c>
      <c r="AO39" s="9">
        <f>+'M_Altri Costi'!AQ25</f>
        <v>0</v>
      </c>
      <c r="AP39" s="9">
        <f>+'M_Altri Costi'!AR25</f>
        <v>0</v>
      </c>
      <c r="AQ39" s="9">
        <f>+'M_Altri Costi'!AS25</f>
        <v>0</v>
      </c>
      <c r="AR39" s="9">
        <f>+'M_Altri Costi'!AT25</f>
        <v>0</v>
      </c>
      <c r="AS39" s="9">
        <f>+'M_Altri Costi'!AU25</f>
        <v>0</v>
      </c>
      <c r="AT39" s="9">
        <f>+'M_Altri Costi'!AV25</f>
        <v>0</v>
      </c>
      <c r="AU39" s="9">
        <f>+'M_Altri Costi'!AW25</f>
        <v>0</v>
      </c>
      <c r="AV39" s="9">
        <f>+'M_Altri Costi'!AX25</f>
        <v>0</v>
      </c>
      <c r="AW39" s="9">
        <f>+'M_Altri Costi'!AY25</f>
        <v>0</v>
      </c>
      <c r="AX39" s="9">
        <f>+'M_Altri Costi'!AZ25</f>
        <v>0</v>
      </c>
      <c r="AY39" s="9">
        <f>+'M_Altri Costi'!BA25</f>
        <v>0</v>
      </c>
      <c r="AZ39" s="9">
        <f>+'M_Altri Costi'!BB25</f>
        <v>0</v>
      </c>
      <c r="BA39" s="9">
        <f>+'M_Altri Costi'!BC25</f>
        <v>0</v>
      </c>
      <c r="BB39" s="9">
        <f>+'M_Altri Costi'!BD25</f>
        <v>0</v>
      </c>
      <c r="BC39" s="9">
        <f>+'M_Altri Costi'!BE25</f>
        <v>0</v>
      </c>
      <c r="BD39" s="9">
        <f>+'M_Altri Costi'!BF25</f>
        <v>0</v>
      </c>
      <c r="BE39" s="9">
        <f>+'M_Altri Costi'!BG25</f>
        <v>0</v>
      </c>
      <c r="BF39" s="9">
        <f>+'M_Altri Costi'!BH25</f>
        <v>0</v>
      </c>
      <c r="BG39" s="9">
        <f>+'M_Altri Costi'!BI25</f>
        <v>0</v>
      </c>
      <c r="BH39" s="9">
        <f>+'M_Altri Costi'!BJ25</f>
        <v>0</v>
      </c>
      <c r="BI39" s="9">
        <f>+'M_Altri Costi'!BK25</f>
        <v>0</v>
      </c>
      <c r="BJ39" s="13"/>
    </row>
    <row r="40" spans="1:62" x14ac:dyDescent="0.25">
      <c r="A40" s="11" t="s">
        <v>81</v>
      </c>
      <c r="B40" s="10">
        <f t="shared" ref="B40:AG40" si="97">SUM(B20:B39)</f>
        <v>0</v>
      </c>
      <c r="C40" s="10">
        <f t="shared" si="97"/>
        <v>0</v>
      </c>
      <c r="D40" s="10">
        <f t="shared" si="97"/>
        <v>0</v>
      </c>
      <c r="E40" s="10">
        <f t="shared" si="97"/>
        <v>0</v>
      </c>
      <c r="F40" s="10">
        <f t="shared" si="97"/>
        <v>0</v>
      </c>
      <c r="G40" s="10">
        <f t="shared" si="97"/>
        <v>0</v>
      </c>
      <c r="H40" s="10">
        <f t="shared" si="97"/>
        <v>0</v>
      </c>
      <c r="I40" s="10">
        <f t="shared" si="97"/>
        <v>0</v>
      </c>
      <c r="J40" s="10">
        <f t="shared" si="97"/>
        <v>0</v>
      </c>
      <c r="K40" s="10">
        <f t="shared" si="97"/>
        <v>0</v>
      </c>
      <c r="L40" s="10">
        <f t="shared" si="97"/>
        <v>0</v>
      </c>
      <c r="M40" s="10">
        <f t="shared" si="97"/>
        <v>0</v>
      </c>
      <c r="N40" s="10">
        <f t="shared" si="97"/>
        <v>0</v>
      </c>
      <c r="O40" s="10">
        <f t="shared" si="97"/>
        <v>0</v>
      </c>
      <c r="P40" s="10">
        <f t="shared" si="97"/>
        <v>0</v>
      </c>
      <c r="Q40" s="10">
        <f t="shared" si="97"/>
        <v>0</v>
      </c>
      <c r="R40" s="10">
        <f t="shared" si="97"/>
        <v>0</v>
      </c>
      <c r="S40" s="10">
        <f t="shared" si="97"/>
        <v>0</v>
      </c>
      <c r="T40" s="10">
        <f t="shared" si="97"/>
        <v>0</v>
      </c>
      <c r="U40" s="10">
        <f t="shared" si="97"/>
        <v>0</v>
      </c>
      <c r="V40" s="10">
        <f t="shared" si="97"/>
        <v>0</v>
      </c>
      <c r="W40" s="10">
        <f t="shared" si="97"/>
        <v>0</v>
      </c>
      <c r="X40" s="10">
        <f t="shared" si="97"/>
        <v>0</v>
      </c>
      <c r="Y40" s="10">
        <f t="shared" si="97"/>
        <v>0</v>
      </c>
      <c r="Z40" s="10">
        <f t="shared" si="97"/>
        <v>0</v>
      </c>
      <c r="AA40" s="10">
        <f t="shared" si="97"/>
        <v>0</v>
      </c>
      <c r="AB40" s="10">
        <f t="shared" si="97"/>
        <v>0</v>
      </c>
      <c r="AC40" s="10">
        <f t="shared" si="97"/>
        <v>0</v>
      </c>
      <c r="AD40" s="10">
        <f t="shared" si="97"/>
        <v>0</v>
      </c>
      <c r="AE40" s="10">
        <f t="shared" si="97"/>
        <v>0</v>
      </c>
      <c r="AF40" s="10">
        <f t="shared" si="97"/>
        <v>0</v>
      </c>
      <c r="AG40" s="10">
        <f t="shared" si="97"/>
        <v>0</v>
      </c>
      <c r="AH40" s="10">
        <f t="shared" ref="AH40:BI40" si="98">SUM(AH20:AH39)</f>
        <v>0</v>
      </c>
      <c r="AI40" s="10">
        <f t="shared" si="98"/>
        <v>0</v>
      </c>
      <c r="AJ40" s="10">
        <f t="shared" si="98"/>
        <v>0</v>
      </c>
      <c r="AK40" s="10">
        <f t="shared" si="98"/>
        <v>0</v>
      </c>
      <c r="AL40" s="10">
        <f t="shared" si="98"/>
        <v>0</v>
      </c>
      <c r="AM40" s="10">
        <f t="shared" si="98"/>
        <v>0</v>
      </c>
      <c r="AN40" s="10">
        <f t="shared" si="98"/>
        <v>0</v>
      </c>
      <c r="AO40" s="10">
        <f t="shared" si="98"/>
        <v>0</v>
      </c>
      <c r="AP40" s="10">
        <f t="shared" si="98"/>
        <v>0</v>
      </c>
      <c r="AQ40" s="10">
        <f t="shared" si="98"/>
        <v>0</v>
      </c>
      <c r="AR40" s="10">
        <f t="shared" si="98"/>
        <v>0</v>
      </c>
      <c r="AS40" s="10">
        <f t="shared" si="98"/>
        <v>0</v>
      </c>
      <c r="AT40" s="10">
        <f t="shared" si="98"/>
        <v>0</v>
      </c>
      <c r="AU40" s="10">
        <f t="shared" si="98"/>
        <v>0</v>
      </c>
      <c r="AV40" s="10">
        <f t="shared" si="98"/>
        <v>0</v>
      </c>
      <c r="AW40" s="10">
        <f t="shared" si="98"/>
        <v>0</v>
      </c>
      <c r="AX40" s="10">
        <f t="shared" si="98"/>
        <v>0</v>
      </c>
      <c r="AY40" s="10">
        <f t="shared" si="98"/>
        <v>0</v>
      </c>
      <c r="AZ40" s="10">
        <f t="shared" si="98"/>
        <v>0</v>
      </c>
      <c r="BA40" s="10">
        <f t="shared" si="98"/>
        <v>0</v>
      </c>
      <c r="BB40" s="10">
        <f t="shared" si="98"/>
        <v>0</v>
      </c>
      <c r="BC40" s="10">
        <f t="shared" si="98"/>
        <v>0</v>
      </c>
      <c r="BD40" s="10">
        <f t="shared" si="98"/>
        <v>0</v>
      </c>
      <c r="BE40" s="10">
        <f t="shared" si="98"/>
        <v>0</v>
      </c>
      <c r="BF40" s="10">
        <f t="shared" si="98"/>
        <v>0</v>
      </c>
      <c r="BG40" s="10">
        <f t="shared" si="98"/>
        <v>0</v>
      </c>
      <c r="BH40" s="10">
        <f t="shared" si="98"/>
        <v>0</v>
      </c>
      <c r="BI40" s="10">
        <f t="shared" si="98"/>
        <v>0</v>
      </c>
      <c r="BJ40" s="10"/>
    </row>
    <row r="41" spans="1:62" x14ac:dyDescent="0.25">
      <c r="A41" s="11"/>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row>
    <row r="42" spans="1:62" x14ac:dyDescent="0.25">
      <c r="A42" s="1" t="s">
        <v>82</v>
      </c>
      <c r="B42" s="9">
        <f>+M_Personale!C24+M_Personale!C25+M_Personale!C26</f>
        <v>0</v>
      </c>
      <c r="C42" s="9">
        <f>+M_Personale!D24+M_Personale!D25+M_Personale!D26</f>
        <v>0</v>
      </c>
      <c r="D42" s="9">
        <f>+M_Personale!E24+M_Personale!E25+M_Personale!E26</f>
        <v>0</v>
      </c>
      <c r="E42" s="9">
        <f>+M_Personale!F24+M_Personale!F25+M_Personale!F26</f>
        <v>0</v>
      </c>
      <c r="F42" s="9">
        <f>+M_Personale!G24+M_Personale!G25+M_Personale!G26</f>
        <v>0</v>
      </c>
      <c r="G42" s="9">
        <f>+M_Personale!H24+M_Personale!H25+M_Personale!H26</f>
        <v>0</v>
      </c>
      <c r="H42" s="9">
        <f>+M_Personale!I24+M_Personale!I25+M_Personale!I26</f>
        <v>0</v>
      </c>
      <c r="I42" s="9">
        <f>+M_Personale!J24+M_Personale!J25+M_Personale!J26</f>
        <v>0</v>
      </c>
      <c r="J42" s="9">
        <f>+M_Personale!K24+M_Personale!K25+M_Personale!K26</f>
        <v>0</v>
      </c>
      <c r="K42" s="9">
        <f>+M_Personale!L24+M_Personale!L25+M_Personale!L26</f>
        <v>0</v>
      </c>
      <c r="L42" s="9">
        <f>+M_Personale!M24+M_Personale!M25+M_Personale!M26</f>
        <v>0</v>
      </c>
      <c r="M42" s="9">
        <f>+M_Personale!N24+M_Personale!N25+M_Personale!N26</f>
        <v>0</v>
      </c>
      <c r="N42" s="9">
        <f>+M_Personale!O24+M_Personale!O25+M_Personale!O26</f>
        <v>0</v>
      </c>
      <c r="O42" s="9">
        <f>+M_Personale!P24+M_Personale!P25+M_Personale!P26</f>
        <v>0</v>
      </c>
      <c r="P42" s="9">
        <f>+M_Personale!Q24+M_Personale!Q25+M_Personale!Q26</f>
        <v>0</v>
      </c>
      <c r="Q42" s="9">
        <f>+M_Personale!R24+M_Personale!R25+M_Personale!R26</f>
        <v>0</v>
      </c>
      <c r="R42" s="9">
        <f>+M_Personale!S24+M_Personale!S25+M_Personale!S26</f>
        <v>0</v>
      </c>
      <c r="S42" s="9">
        <f>+M_Personale!T24+M_Personale!T25+M_Personale!T26</f>
        <v>0</v>
      </c>
      <c r="T42" s="9">
        <f>+M_Personale!U24+M_Personale!U25+M_Personale!U26</f>
        <v>0</v>
      </c>
      <c r="U42" s="9">
        <f>+M_Personale!V24+M_Personale!V25+M_Personale!V26</f>
        <v>0</v>
      </c>
      <c r="V42" s="9">
        <f>+M_Personale!W24+M_Personale!W25+M_Personale!W26</f>
        <v>0</v>
      </c>
      <c r="W42" s="9">
        <f>+M_Personale!X24+M_Personale!X25+M_Personale!X26</f>
        <v>0</v>
      </c>
      <c r="X42" s="9">
        <f>+M_Personale!Y24+M_Personale!Y25+M_Personale!Y26</f>
        <v>0</v>
      </c>
      <c r="Y42" s="9">
        <f>+M_Personale!Z24+M_Personale!Z25+M_Personale!Z26</f>
        <v>0</v>
      </c>
      <c r="Z42" s="9">
        <f>+M_Personale!AA24+M_Personale!AA25+M_Personale!AA26</f>
        <v>0</v>
      </c>
      <c r="AA42" s="9">
        <f>+M_Personale!AB24+M_Personale!AB25+M_Personale!AB26</f>
        <v>0</v>
      </c>
      <c r="AB42" s="9">
        <f>+M_Personale!AC24+M_Personale!AC25+M_Personale!AC26</f>
        <v>0</v>
      </c>
      <c r="AC42" s="9">
        <f>+M_Personale!AD24+M_Personale!AD25+M_Personale!AD26</f>
        <v>0</v>
      </c>
      <c r="AD42" s="9">
        <f>+M_Personale!AE24+M_Personale!AE25+M_Personale!AE26</f>
        <v>0</v>
      </c>
      <c r="AE42" s="9">
        <f>+M_Personale!AF24+M_Personale!AF25+M_Personale!AF26</f>
        <v>0</v>
      </c>
      <c r="AF42" s="9">
        <f>+M_Personale!AG24+M_Personale!AG25+M_Personale!AG26</f>
        <v>0</v>
      </c>
      <c r="AG42" s="9">
        <f>+M_Personale!AH24+M_Personale!AH25+M_Personale!AH26</f>
        <v>0</v>
      </c>
      <c r="AH42" s="9">
        <f>+M_Personale!AI24+M_Personale!AI25+M_Personale!AI26</f>
        <v>0</v>
      </c>
      <c r="AI42" s="9">
        <f>+M_Personale!AJ24+M_Personale!AJ25+M_Personale!AJ26</f>
        <v>0</v>
      </c>
      <c r="AJ42" s="9">
        <f>+M_Personale!AK24+M_Personale!AK25+M_Personale!AK26</f>
        <v>0</v>
      </c>
      <c r="AK42" s="9">
        <f>+M_Personale!AL24+M_Personale!AL25+M_Personale!AL26</f>
        <v>0</v>
      </c>
      <c r="AL42" s="9">
        <f>+M_Personale!AM24+M_Personale!AM25+M_Personale!AM26</f>
        <v>0</v>
      </c>
      <c r="AM42" s="9">
        <f>+M_Personale!AN24+M_Personale!AN25+M_Personale!AN26</f>
        <v>0</v>
      </c>
      <c r="AN42" s="9">
        <f>+M_Personale!AO24+M_Personale!AO25+M_Personale!AO26</f>
        <v>0</v>
      </c>
      <c r="AO42" s="9">
        <f>+M_Personale!AP24+M_Personale!AP25+M_Personale!AP26</f>
        <v>0</v>
      </c>
      <c r="AP42" s="9">
        <f>+M_Personale!AQ24+M_Personale!AQ25+M_Personale!AQ26</f>
        <v>0</v>
      </c>
      <c r="AQ42" s="9">
        <f>+M_Personale!AR24+M_Personale!AR25+M_Personale!AR26</f>
        <v>0</v>
      </c>
      <c r="AR42" s="9">
        <f>+M_Personale!AS24+M_Personale!AS25+M_Personale!AS26</f>
        <v>0</v>
      </c>
      <c r="AS42" s="9">
        <f>+M_Personale!AT24+M_Personale!AT25+M_Personale!AT26</f>
        <v>0</v>
      </c>
      <c r="AT42" s="9">
        <f>+M_Personale!AU24+M_Personale!AU25+M_Personale!AU26</f>
        <v>0</v>
      </c>
      <c r="AU42" s="9">
        <f>+M_Personale!AV24+M_Personale!AV25+M_Personale!AV26</f>
        <v>0</v>
      </c>
      <c r="AV42" s="9">
        <f>+M_Personale!AW24+M_Personale!AW25+M_Personale!AW26</f>
        <v>0</v>
      </c>
      <c r="AW42" s="9">
        <f>+M_Personale!AX24+M_Personale!AX25+M_Personale!AX26</f>
        <v>0</v>
      </c>
      <c r="AX42" s="9">
        <f>+M_Personale!AY24+M_Personale!AY25+M_Personale!AY26</f>
        <v>0</v>
      </c>
      <c r="AY42" s="9">
        <f>+M_Personale!AZ24+M_Personale!AZ25+M_Personale!AZ26</f>
        <v>0</v>
      </c>
      <c r="AZ42" s="9">
        <f>+M_Personale!BA24+M_Personale!BA25+M_Personale!BA26</f>
        <v>0</v>
      </c>
      <c r="BA42" s="9">
        <f>+M_Personale!BB24+M_Personale!BB25+M_Personale!BB26</f>
        <v>0</v>
      </c>
      <c r="BB42" s="9">
        <f>+M_Personale!BC24+M_Personale!BC25+M_Personale!BC26</f>
        <v>0</v>
      </c>
      <c r="BC42" s="9">
        <f>+M_Personale!BD24+M_Personale!BD25+M_Personale!BD26</f>
        <v>0</v>
      </c>
      <c r="BD42" s="9">
        <f>+M_Personale!BE24+M_Personale!BE25+M_Personale!BE26</f>
        <v>0</v>
      </c>
      <c r="BE42" s="9">
        <f>+M_Personale!BF24+M_Personale!BF25+M_Personale!BF26</f>
        <v>0</v>
      </c>
      <c r="BF42" s="9">
        <f>+M_Personale!BG24+M_Personale!BG25+M_Personale!BG26</f>
        <v>0</v>
      </c>
      <c r="BG42" s="9">
        <f>+M_Personale!BH24+M_Personale!BH25+M_Personale!BH26</f>
        <v>0</v>
      </c>
      <c r="BH42" s="9">
        <f>+M_Personale!BI24+M_Personale!BI25+M_Personale!BI26</f>
        <v>0</v>
      </c>
      <c r="BI42" s="9">
        <f>+M_Personale!BJ24+M_Personale!BJ25+M_Personale!BJ26</f>
        <v>0</v>
      </c>
      <c r="BJ42" s="9"/>
    </row>
    <row r="43" spans="1:62" x14ac:dyDescent="0.25">
      <c r="A43" s="1" t="s">
        <v>83</v>
      </c>
      <c r="B43" s="9">
        <f>+M_Personale!C27</f>
        <v>0</v>
      </c>
      <c r="C43" s="9">
        <f>+M_Personale!D27</f>
        <v>0</v>
      </c>
      <c r="D43" s="9">
        <f>+M_Personale!E27</f>
        <v>0</v>
      </c>
      <c r="E43" s="9">
        <f>+M_Personale!F27</f>
        <v>0</v>
      </c>
      <c r="F43" s="9">
        <f>+M_Personale!G27</f>
        <v>0</v>
      </c>
      <c r="G43" s="9">
        <f>+M_Personale!H27</f>
        <v>0</v>
      </c>
      <c r="H43" s="9">
        <f>+M_Personale!I27</f>
        <v>0</v>
      </c>
      <c r="I43" s="9">
        <f>+M_Personale!J27</f>
        <v>0</v>
      </c>
      <c r="J43" s="9">
        <f>+M_Personale!K27</f>
        <v>0</v>
      </c>
      <c r="K43" s="9">
        <f>+M_Personale!L27</f>
        <v>0</v>
      </c>
      <c r="L43" s="9">
        <f>+M_Personale!M27</f>
        <v>0</v>
      </c>
      <c r="M43" s="9">
        <f>+M_Personale!N27</f>
        <v>0</v>
      </c>
      <c r="N43" s="9">
        <f>+M_Personale!O27</f>
        <v>0</v>
      </c>
      <c r="O43" s="9">
        <f>+M_Personale!P27</f>
        <v>0</v>
      </c>
      <c r="P43" s="9">
        <f>+M_Personale!Q27</f>
        <v>0</v>
      </c>
      <c r="Q43" s="9">
        <f>+M_Personale!R27</f>
        <v>0</v>
      </c>
      <c r="R43" s="9">
        <f>+M_Personale!S27</f>
        <v>0</v>
      </c>
      <c r="S43" s="9">
        <f>+M_Personale!T27</f>
        <v>0</v>
      </c>
      <c r="T43" s="9">
        <f>+M_Personale!U27</f>
        <v>0</v>
      </c>
      <c r="U43" s="9">
        <f>+M_Personale!V27</f>
        <v>0</v>
      </c>
      <c r="V43" s="9">
        <f>+M_Personale!W27</f>
        <v>0</v>
      </c>
      <c r="W43" s="9">
        <f>+M_Personale!X27</f>
        <v>0</v>
      </c>
      <c r="X43" s="9">
        <f>+M_Personale!Y27</f>
        <v>0</v>
      </c>
      <c r="Y43" s="9">
        <f>+M_Personale!Z27</f>
        <v>0</v>
      </c>
      <c r="Z43" s="9">
        <f>+M_Personale!AA27</f>
        <v>0</v>
      </c>
      <c r="AA43" s="9">
        <f>+M_Personale!AB27</f>
        <v>0</v>
      </c>
      <c r="AB43" s="9">
        <f>+M_Personale!AC27</f>
        <v>0</v>
      </c>
      <c r="AC43" s="9">
        <f>+M_Personale!AD27</f>
        <v>0</v>
      </c>
      <c r="AD43" s="9">
        <f>+M_Personale!AE27</f>
        <v>0</v>
      </c>
      <c r="AE43" s="9">
        <f>+M_Personale!AF27</f>
        <v>0</v>
      </c>
      <c r="AF43" s="9">
        <f>+M_Personale!AG27</f>
        <v>0</v>
      </c>
      <c r="AG43" s="9">
        <f>+M_Personale!AH27</f>
        <v>0</v>
      </c>
      <c r="AH43" s="9">
        <f>+M_Personale!AI27</f>
        <v>0</v>
      </c>
      <c r="AI43" s="9">
        <f>+M_Personale!AJ27</f>
        <v>0</v>
      </c>
      <c r="AJ43" s="9">
        <f>+M_Personale!AK27</f>
        <v>0</v>
      </c>
      <c r="AK43" s="9">
        <f>+M_Personale!AL27</f>
        <v>0</v>
      </c>
      <c r="AL43" s="9">
        <f>+M_Personale!AM27</f>
        <v>0</v>
      </c>
      <c r="AM43" s="9">
        <f>+M_Personale!AN27</f>
        <v>0</v>
      </c>
      <c r="AN43" s="9">
        <f>+M_Personale!AO27</f>
        <v>0</v>
      </c>
      <c r="AO43" s="9">
        <f>+M_Personale!AP27</f>
        <v>0</v>
      </c>
      <c r="AP43" s="9">
        <f>+M_Personale!AQ27</f>
        <v>0</v>
      </c>
      <c r="AQ43" s="9">
        <f>+M_Personale!AR27</f>
        <v>0</v>
      </c>
      <c r="AR43" s="9">
        <f>+M_Personale!AS27</f>
        <v>0</v>
      </c>
      <c r="AS43" s="9">
        <f>+M_Personale!AT27</f>
        <v>0</v>
      </c>
      <c r="AT43" s="9">
        <f>+M_Personale!AU27</f>
        <v>0</v>
      </c>
      <c r="AU43" s="9">
        <f>+M_Personale!AV27</f>
        <v>0</v>
      </c>
      <c r="AV43" s="9">
        <f>+M_Personale!AW27</f>
        <v>0</v>
      </c>
      <c r="AW43" s="9">
        <f>+M_Personale!AX27</f>
        <v>0</v>
      </c>
      <c r="AX43" s="9">
        <f>+M_Personale!AY27</f>
        <v>0</v>
      </c>
      <c r="AY43" s="9">
        <f>+M_Personale!AZ27</f>
        <v>0</v>
      </c>
      <c r="AZ43" s="9">
        <f>+M_Personale!BA27</f>
        <v>0</v>
      </c>
      <c r="BA43" s="9">
        <f>+M_Personale!BB27</f>
        <v>0</v>
      </c>
      <c r="BB43" s="9">
        <f>+M_Personale!BC27</f>
        <v>0</v>
      </c>
      <c r="BC43" s="9">
        <f>+M_Personale!BD27</f>
        <v>0</v>
      </c>
      <c r="BD43" s="9">
        <f>+M_Personale!BE27</f>
        <v>0</v>
      </c>
      <c r="BE43" s="9">
        <f>+M_Personale!BF27</f>
        <v>0</v>
      </c>
      <c r="BF43" s="9">
        <f>+M_Personale!BG27</f>
        <v>0</v>
      </c>
      <c r="BG43" s="9">
        <f>+M_Personale!BH27</f>
        <v>0</v>
      </c>
      <c r="BH43" s="9">
        <f>+M_Personale!BI27</f>
        <v>0</v>
      </c>
      <c r="BI43" s="9">
        <f>+M_Personale!BJ27</f>
        <v>0</v>
      </c>
      <c r="BJ43" s="9"/>
    </row>
    <row r="44" spans="1:62" x14ac:dyDescent="0.25">
      <c r="A44" s="11" t="s">
        <v>84</v>
      </c>
      <c r="B44" s="10">
        <f>+B42+B43</f>
        <v>0</v>
      </c>
      <c r="C44" s="10">
        <f t="shared" ref="C44:AC44" si="99">+C42+C43</f>
        <v>0</v>
      </c>
      <c r="D44" s="10">
        <f t="shared" si="99"/>
        <v>0</v>
      </c>
      <c r="E44" s="10">
        <f t="shared" si="99"/>
        <v>0</v>
      </c>
      <c r="F44" s="10">
        <f t="shared" si="99"/>
        <v>0</v>
      </c>
      <c r="G44" s="10">
        <f t="shared" si="99"/>
        <v>0</v>
      </c>
      <c r="H44" s="10">
        <f t="shared" si="99"/>
        <v>0</v>
      </c>
      <c r="I44" s="10">
        <f t="shared" si="99"/>
        <v>0</v>
      </c>
      <c r="J44" s="10">
        <f t="shared" si="99"/>
        <v>0</v>
      </c>
      <c r="K44" s="10">
        <f t="shared" si="99"/>
        <v>0</v>
      </c>
      <c r="L44" s="10">
        <f t="shared" si="99"/>
        <v>0</v>
      </c>
      <c r="M44" s="10">
        <f t="shared" si="99"/>
        <v>0</v>
      </c>
      <c r="N44" s="10">
        <f t="shared" si="99"/>
        <v>0</v>
      </c>
      <c r="O44" s="10">
        <f t="shared" si="99"/>
        <v>0</v>
      </c>
      <c r="P44" s="10">
        <f t="shared" si="99"/>
        <v>0</v>
      </c>
      <c r="Q44" s="10">
        <f t="shared" si="99"/>
        <v>0</v>
      </c>
      <c r="R44" s="10">
        <f t="shared" si="99"/>
        <v>0</v>
      </c>
      <c r="S44" s="10">
        <f t="shared" si="99"/>
        <v>0</v>
      </c>
      <c r="T44" s="10">
        <f t="shared" si="99"/>
        <v>0</v>
      </c>
      <c r="U44" s="10">
        <f t="shared" si="99"/>
        <v>0</v>
      </c>
      <c r="V44" s="10">
        <f t="shared" si="99"/>
        <v>0</v>
      </c>
      <c r="W44" s="10">
        <f t="shared" si="99"/>
        <v>0</v>
      </c>
      <c r="X44" s="10">
        <f t="shared" si="99"/>
        <v>0</v>
      </c>
      <c r="Y44" s="10">
        <f t="shared" si="99"/>
        <v>0</v>
      </c>
      <c r="Z44" s="10">
        <f t="shared" si="99"/>
        <v>0</v>
      </c>
      <c r="AA44" s="10">
        <f t="shared" si="99"/>
        <v>0</v>
      </c>
      <c r="AB44" s="10">
        <f t="shared" si="99"/>
        <v>0</v>
      </c>
      <c r="AC44" s="10">
        <f t="shared" si="99"/>
        <v>0</v>
      </c>
      <c r="AD44" s="10">
        <f>+AD42+AD43</f>
        <v>0</v>
      </c>
      <c r="AE44" s="10">
        <f t="shared" ref="AE44" si="100">+AE42+AE43</f>
        <v>0</v>
      </c>
      <c r="AF44" s="10">
        <f t="shared" ref="AF44" si="101">+AF42+AF43</f>
        <v>0</v>
      </c>
      <c r="AG44" s="10">
        <f t="shared" ref="AG44" si="102">+AG42+AG43</f>
        <v>0</v>
      </c>
      <c r="AH44" s="10">
        <f t="shared" ref="AH44" si="103">+AH42+AH43</f>
        <v>0</v>
      </c>
      <c r="AI44" s="10">
        <f t="shared" ref="AI44" si="104">+AI42+AI43</f>
        <v>0</v>
      </c>
      <c r="AJ44" s="10">
        <f t="shared" ref="AJ44" si="105">+AJ42+AJ43</f>
        <v>0</v>
      </c>
      <c r="AK44" s="10">
        <f t="shared" ref="AK44" si="106">+AK42+AK43</f>
        <v>0</v>
      </c>
      <c r="AL44" s="10">
        <f t="shared" ref="AL44" si="107">+AL42+AL43</f>
        <v>0</v>
      </c>
      <c r="AM44" s="10">
        <f t="shared" ref="AM44" si="108">+AM42+AM43</f>
        <v>0</v>
      </c>
      <c r="AN44" s="10">
        <f t="shared" ref="AN44" si="109">+AN42+AN43</f>
        <v>0</v>
      </c>
      <c r="AO44" s="10">
        <f t="shared" ref="AO44" si="110">+AO42+AO43</f>
        <v>0</v>
      </c>
      <c r="AP44" s="10">
        <f t="shared" ref="AP44" si="111">+AP42+AP43</f>
        <v>0</v>
      </c>
      <c r="AQ44" s="10">
        <f t="shared" ref="AQ44" si="112">+AQ42+AQ43</f>
        <v>0</v>
      </c>
      <c r="AR44" s="10">
        <f t="shared" ref="AR44" si="113">+AR42+AR43</f>
        <v>0</v>
      </c>
      <c r="AS44" s="10">
        <f t="shared" ref="AS44" si="114">+AS42+AS43</f>
        <v>0</v>
      </c>
      <c r="AT44" s="10">
        <f t="shared" ref="AT44" si="115">+AT42+AT43</f>
        <v>0</v>
      </c>
      <c r="AU44" s="10">
        <f>+AU42+AU43</f>
        <v>0</v>
      </c>
      <c r="AV44" s="10">
        <f t="shared" ref="AV44" si="116">+AV42+AV43</f>
        <v>0</v>
      </c>
      <c r="AW44" s="10">
        <f t="shared" ref="AW44" si="117">+AW42+AW43</f>
        <v>0</v>
      </c>
      <c r="AX44" s="10">
        <f t="shared" ref="AX44" si="118">+AX42+AX43</f>
        <v>0</v>
      </c>
      <c r="AY44" s="10">
        <f t="shared" ref="AY44" si="119">+AY42+AY43</f>
        <v>0</v>
      </c>
      <c r="AZ44" s="10">
        <f t="shared" ref="AZ44" si="120">+AZ42+AZ43</f>
        <v>0</v>
      </c>
      <c r="BA44" s="10">
        <f t="shared" ref="BA44" si="121">+BA42+BA43</f>
        <v>0</v>
      </c>
      <c r="BB44" s="10">
        <f t="shared" ref="BB44" si="122">+BB42+BB43</f>
        <v>0</v>
      </c>
      <c r="BC44" s="10">
        <f t="shared" ref="BC44" si="123">+BC42+BC43</f>
        <v>0</v>
      </c>
      <c r="BD44" s="10">
        <f t="shared" ref="BD44" si="124">+BD42+BD43</f>
        <v>0</v>
      </c>
      <c r="BE44" s="10">
        <f t="shared" ref="BE44" si="125">+BE42+BE43</f>
        <v>0</v>
      </c>
      <c r="BF44" s="10">
        <f t="shared" ref="BF44" si="126">+BF42+BF43</f>
        <v>0</v>
      </c>
      <c r="BG44" s="10">
        <f t="shared" ref="BG44" si="127">+BG42+BG43</f>
        <v>0</v>
      </c>
      <c r="BH44" s="10">
        <f t="shared" ref="BH44" si="128">+BH42+BH43</f>
        <v>0</v>
      </c>
      <c r="BI44" s="10">
        <f t="shared" ref="BI44" si="129">+BI42+BI43</f>
        <v>0</v>
      </c>
      <c r="BJ44" s="10"/>
    </row>
    <row r="45" spans="1:62" x14ac:dyDescent="0.25">
      <c r="A45" s="8"/>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row>
    <row r="46" spans="1:62" x14ac:dyDescent="0.25">
      <c r="A46" s="8" t="s">
        <v>85</v>
      </c>
      <c r="B46" s="14">
        <f t="shared" ref="B46:AG46" si="130">+B13-B18-B40-B44</f>
        <v>0</v>
      </c>
      <c r="C46" s="14">
        <f t="shared" si="130"/>
        <v>0</v>
      </c>
      <c r="D46" s="14">
        <f t="shared" si="130"/>
        <v>0</v>
      </c>
      <c r="E46" s="14">
        <f t="shared" si="130"/>
        <v>0</v>
      </c>
      <c r="F46" s="14">
        <f t="shared" si="130"/>
        <v>0</v>
      </c>
      <c r="G46" s="14">
        <f t="shared" si="130"/>
        <v>0</v>
      </c>
      <c r="H46" s="14">
        <f t="shared" si="130"/>
        <v>0</v>
      </c>
      <c r="I46" s="14">
        <f t="shared" si="130"/>
        <v>0</v>
      </c>
      <c r="J46" s="14">
        <f t="shared" si="130"/>
        <v>0</v>
      </c>
      <c r="K46" s="14">
        <f t="shared" si="130"/>
        <v>0</v>
      </c>
      <c r="L46" s="14">
        <f t="shared" si="130"/>
        <v>0</v>
      </c>
      <c r="M46" s="14">
        <f t="shared" si="130"/>
        <v>0</v>
      </c>
      <c r="N46" s="14">
        <f t="shared" si="130"/>
        <v>0</v>
      </c>
      <c r="O46" s="14">
        <f t="shared" si="130"/>
        <v>0</v>
      </c>
      <c r="P46" s="14">
        <f t="shared" si="130"/>
        <v>0</v>
      </c>
      <c r="Q46" s="14">
        <f t="shared" si="130"/>
        <v>0</v>
      </c>
      <c r="R46" s="14">
        <f t="shared" si="130"/>
        <v>0</v>
      </c>
      <c r="S46" s="14">
        <f t="shared" si="130"/>
        <v>0</v>
      </c>
      <c r="T46" s="14">
        <f t="shared" si="130"/>
        <v>0</v>
      </c>
      <c r="U46" s="14">
        <f t="shared" si="130"/>
        <v>0</v>
      </c>
      <c r="V46" s="14">
        <f t="shared" si="130"/>
        <v>0</v>
      </c>
      <c r="W46" s="14">
        <f t="shared" si="130"/>
        <v>0</v>
      </c>
      <c r="X46" s="14">
        <f t="shared" si="130"/>
        <v>0</v>
      </c>
      <c r="Y46" s="14">
        <f t="shared" si="130"/>
        <v>0</v>
      </c>
      <c r="Z46" s="14">
        <f t="shared" si="130"/>
        <v>0</v>
      </c>
      <c r="AA46" s="14">
        <f t="shared" si="130"/>
        <v>0</v>
      </c>
      <c r="AB46" s="14">
        <f t="shared" si="130"/>
        <v>0</v>
      </c>
      <c r="AC46" s="14">
        <f t="shared" si="130"/>
        <v>0</v>
      </c>
      <c r="AD46" s="14">
        <f t="shared" si="130"/>
        <v>0</v>
      </c>
      <c r="AE46" s="14">
        <f t="shared" si="130"/>
        <v>0</v>
      </c>
      <c r="AF46" s="14">
        <f t="shared" si="130"/>
        <v>0</v>
      </c>
      <c r="AG46" s="14">
        <f t="shared" si="130"/>
        <v>0</v>
      </c>
      <c r="AH46" s="14">
        <f t="shared" ref="AH46:BI46" si="131">+AH13-AH18-AH40-AH44</f>
        <v>0</v>
      </c>
      <c r="AI46" s="14">
        <f t="shared" si="131"/>
        <v>0</v>
      </c>
      <c r="AJ46" s="14">
        <f t="shared" si="131"/>
        <v>0</v>
      </c>
      <c r="AK46" s="14">
        <f t="shared" si="131"/>
        <v>0</v>
      </c>
      <c r="AL46" s="14">
        <f t="shared" si="131"/>
        <v>0</v>
      </c>
      <c r="AM46" s="14">
        <f t="shared" si="131"/>
        <v>0</v>
      </c>
      <c r="AN46" s="14">
        <f t="shared" si="131"/>
        <v>0</v>
      </c>
      <c r="AO46" s="14">
        <f t="shared" si="131"/>
        <v>0</v>
      </c>
      <c r="AP46" s="14">
        <f t="shared" si="131"/>
        <v>0</v>
      </c>
      <c r="AQ46" s="14">
        <f t="shared" si="131"/>
        <v>0</v>
      </c>
      <c r="AR46" s="14">
        <f t="shared" si="131"/>
        <v>0</v>
      </c>
      <c r="AS46" s="14">
        <f t="shared" si="131"/>
        <v>0</v>
      </c>
      <c r="AT46" s="14">
        <f t="shared" si="131"/>
        <v>0</v>
      </c>
      <c r="AU46" s="14">
        <f t="shared" si="131"/>
        <v>0</v>
      </c>
      <c r="AV46" s="14">
        <f t="shared" si="131"/>
        <v>0</v>
      </c>
      <c r="AW46" s="14">
        <f t="shared" si="131"/>
        <v>0</v>
      </c>
      <c r="AX46" s="14">
        <f t="shared" si="131"/>
        <v>0</v>
      </c>
      <c r="AY46" s="14">
        <f t="shared" si="131"/>
        <v>0</v>
      </c>
      <c r="AZ46" s="14">
        <f t="shared" si="131"/>
        <v>0</v>
      </c>
      <c r="BA46" s="14">
        <f t="shared" si="131"/>
        <v>0</v>
      </c>
      <c r="BB46" s="14">
        <f t="shared" si="131"/>
        <v>0</v>
      </c>
      <c r="BC46" s="14">
        <f t="shared" si="131"/>
        <v>0</v>
      </c>
      <c r="BD46" s="14">
        <f t="shared" si="131"/>
        <v>0</v>
      </c>
      <c r="BE46" s="14">
        <f t="shared" si="131"/>
        <v>0</v>
      </c>
      <c r="BF46" s="14">
        <f t="shared" si="131"/>
        <v>0</v>
      </c>
      <c r="BG46" s="14">
        <f t="shared" si="131"/>
        <v>0</v>
      </c>
      <c r="BH46" s="14">
        <f t="shared" si="131"/>
        <v>0</v>
      </c>
      <c r="BI46" s="14">
        <f t="shared" si="131"/>
        <v>0</v>
      </c>
      <c r="BJ46" s="14"/>
    </row>
    <row r="47" spans="1:62" x14ac:dyDescent="0.25">
      <c r="A47" s="8"/>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row>
    <row r="48" spans="1:62" x14ac:dyDescent="0.25">
      <c r="A48" s="1" t="s">
        <v>86</v>
      </c>
      <c r="B48" s="15">
        <f>+M_Inv!F941</f>
        <v>0</v>
      </c>
      <c r="C48" s="15">
        <f>+M_Inv!G941</f>
        <v>0</v>
      </c>
      <c r="D48" s="15">
        <f>+M_Inv!H941</f>
        <v>0</v>
      </c>
      <c r="E48" s="15">
        <f>+M_Inv!I941</f>
        <v>0</v>
      </c>
      <c r="F48" s="15">
        <f>+M_Inv!J941</f>
        <v>0</v>
      </c>
      <c r="G48" s="15">
        <f>+M_Inv!K941</f>
        <v>0</v>
      </c>
      <c r="H48" s="15">
        <f>+M_Inv!L941</f>
        <v>0</v>
      </c>
      <c r="I48" s="15">
        <f>+M_Inv!M941</f>
        <v>0</v>
      </c>
      <c r="J48" s="15">
        <f>+M_Inv!N941</f>
        <v>0</v>
      </c>
      <c r="K48" s="15">
        <f>+M_Inv!O941</f>
        <v>0</v>
      </c>
      <c r="L48" s="15">
        <f>+M_Inv!P941</f>
        <v>0</v>
      </c>
      <c r="M48" s="15">
        <f>+M_Inv!Q941</f>
        <v>0</v>
      </c>
      <c r="N48" s="15">
        <f>+M_Inv!R941</f>
        <v>0</v>
      </c>
      <c r="O48" s="15">
        <f>+M_Inv!S941</f>
        <v>0</v>
      </c>
      <c r="P48" s="15">
        <f>+M_Inv!T941</f>
        <v>0</v>
      </c>
      <c r="Q48" s="15">
        <f>+M_Inv!U941</f>
        <v>0</v>
      </c>
      <c r="R48" s="15">
        <f>+M_Inv!V941</f>
        <v>0</v>
      </c>
      <c r="S48" s="15">
        <f>+M_Inv!W941</f>
        <v>0</v>
      </c>
      <c r="T48" s="15">
        <f>+M_Inv!X941</f>
        <v>0</v>
      </c>
      <c r="U48" s="15">
        <f>+M_Inv!Y941</f>
        <v>0</v>
      </c>
      <c r="V48" s="15">
        <f>+M_Inv!Z941</f>
        <v>0</v>
      </c>
      <c r="W48" s="15">
        <f>+M_Inv!AA941</f>
        <v>0</v>
      </c>
      <c r="X48" s="15">
        <f>+M_Inv!AB941</f>
        <v>0</v>
      </c>
      <c r="Y48" s="15">
        <f>+M_Inv!AC941</f>
        <v>0</v>
      </c>
      <c r="Z48" s="15">
        <f>+M_Inv!AD941</f>
        <v>0</v>
      </c>
      <c r="AA48" s="15">
        <f>+M_Inv!AE941</f>
        <v>0</v>
      </c>
      <c r="AB48" s="15">
        <f>+M_Inv!AF941</f>
        <v>0</v>
      </c>
      <c r="AC48" s="15">
        <f>+M_Inv!AG941</f>
        <v>0</v>
      </c>
      <c r="AD48" s="15">
        <f>+M_Inv!AH941</f>
        <v>0</v>
      </c>
      <c r="AE48" s="15">
        <f>+M_Inv!AI941</f>
        <v>0</v>
      </c>
      <c r="AF48" s="15">
        <f>+M_Inv!AJ941</f>
        <v>0</v>
      </c>
      <c r="AG48" s="15">
        <f>+M_Inv!AK941</f>
        <v>0</v>
      </c>
      <c r="AH48" s="15">
        <f>+M_Inv!AL941</f>
        <v>0</v>
      </c>
      <c r="AI48" s="15">
        <f>+M_Inv!AM941</f>
        <v>0</v>
      </c>
      <c r="AJ48" s="15">
        <f>+M_Inv!AN941</f>
        <v>0</v>
      </c>
      <c r="AK48" s="15">
        <f>+M_Inv!AO941</f>
        <v>0</v>
      </c>
      <c r="AL48" s="15">
        <f>+M_Inv!AP941</f>
        <v>0</v>
      </c>
      <c r="AM48" s="15">
        <f>+M_Inv!AQ941</f>
        <v>0</v>
      </c>
      <c r="AN48" s="15">
        <f>+M_Inv!AR941</f>
        <v>0</v>
      </c>
      <c r="AO48" s="15">
        <f>+M_Inv!AS941</f>
        <v>0</v>
      </c>
      <c r="AP48" s="15">
        <f>+M_Inv!AT941</f>
        <v>0</v>
      </c>
      <c r="AQ48" s="15">
        <f>+M_Inv!AU941</f>
        <v>0</v>
      </c>
      <c r="AR48" s="15">
        <f>+M_Inv!AV941</f>
        <v>0</v>
      </c>
      <c r="AS48" s="15">
        <f>+M_Inv!AW941</f>
        <v>0</v>
      </c>
      <c r="AT48" s="15">
        <f>+M_Inv!AX941</f>
        <v>0</v>
      </c>
      <c r="AU48" s="15">
        <f>+M_Inv!AY941</f>
        <v>0</v>
      </c>
      <c r="AV48" s="15">
        <f>+M_Inv!AZ941</f>
        <v>0</v>
      </c>
      <c r="AW48" s="15">
        <f>+M_Inv!BA941</f>
        <v>0</v>
      </c>
      <c r="AX48" s="15">
        <f>+M_Inv!BB941</f>
        <v>0</v>
      </c>
      <c r="AY48" s="15">
        <f>+M_Inv!BC941</f>
        <v>0</v>
      </c>
      <c r="AZ48" s="15">
        <f>+M_Inv!BD941</f>
        <v>0</v>
      </c>
      <c r="BA48" s="15">
        <f>+M_Inv!BE941</f>
        <v>0</v>
      </c>
      <c r="BB48" s="15">
        <f>+M_Inv!BF941</f>
        <v>0</v>
      </c>
      <c r="BC48" s="15">
        <f>+M_Inv!BG941</f>
        <v>0</v>
      </c>
      <c r="BD48" s="15">
        <f>+M_Inv!BH941</f>
        <v>0</v>
      </c>
      <c r="BE48" s="15">
        <f>+M_Inv!BI941</f>
        <v>0</v>
      </c>
      <c r="BF48" s="15">
        <f>+M_Inv!BJ941</f>
        <v>0</v>
      </c>
      <c r="BG48" s="15">
        <f>+M_Inv!BK941</f>
        <v>0</v>
      </c>
      <c r="BH48" s="15">
        <f>+M_Inv!BL941</f>
        <v>0</v>
      </c>
      <c r="BI48" s="15">
        <f>+M_Inv!BM941</f>
        <v>0</v>
      </c>
      <c r="BJ48" s="15"/>
    </row>
    <row r="49" spans="1:62" x14ac:dyDescent="0.25">
      <c r="A49" s="1" t="s">
        <v>87</v>
      </c>
      <c r="B49" s="15">
        <f>+M_Inv!F942+M_Inv!F943</f>
        <v>0</v>
      </c>
      <c r="C49" s="15">
        <f>+M_Inv!G942+M_Inv!G943</f>
        <v>0</v>
      </c>
      <c r="D49" s="15">
        <f>+M_Inv!H942+M_Inv!H943</f>
        <v>0</v>
      </c>
      <c r="E49" s="15">
        <f>+M_Inv!I942+M_Inv!I943</f>
        <v>0</v>
      </c>
      <c r="F49" s="15">
        <f>+M_Inv!J942+M_Inv!J943</f>
        <v>0</v>
      </c>
      <c r="G49" s="15">
        <f>+M_Inv!K942+M_Inv!K943</f>
        <v>0</v>
      </c>
      <c r="H49" s="15">
        <f>+M_Inv!L942+M_Inv!L943</f>
        <v>0</v>
      </c>
      <c r="I49" s="15">
        <f>+M_Inv!M942+M_Inv!M943</f>
        <v>0</v>
      </c>
      <c r="J49" s="15">
        <f>+M_Inv!N942+M_Inv!N943</f>
        <v>0</v>
      </c>
      <c r="K49" s="15">
        <f>+M_Inv!O942+M_Inv!O943</f>
        <v>0</v>
      </c>
      <c r="L49" s="15">
        <f>+M_Inv!P942+M_Inv!P943</f>
        <v>0</v>
      </c>
      <c r="M49" s="15">
        <f>+M_Inv!Q942+M_Inv!Q943</f>
        <v>0</v>
      </c>
      <c r="N49" s="15">
        <f>+M_Inv!R942+M_Inv!R943</f>
        <v>0</v>
      </c>
      <c r="O49" s="15">
        <f>+M_Inv!S942+M_Inv!S943</f>
        <v>0</v>
      </c>
      <c r="P49" s="15">
        <f>+M_Inv!T942+M_Inv!T943</f>
        <v>0</v>
      </c>
      <c r="Q49" s="15">
        <f>+M_Inv!U942+M_Inv!U943</f>
        <v>0</v>
      </c>
      <c r="R49" s="15">
        <f>+M_Inv!V942+M_Inv!V943</f>
        <v>0</v>
      </c>
      <c r="S49" s="15">
        <f>+M_Inv!W942+M_Inv!W943</f>
        <v>0</v>
      </c>
      <c r="T49" s="15">
        <f>+M_Inv!X942+M_Inv!X943</f>
        <v>0</v>
      </c>
      <c r="U49" s="15">
        <f>+M_Inv!Y942+M_Inv!Y943</f>
        <v>0</v>
      </c>
      <c r="V49" s="15">
        <f>+M_Inv!Z942+M_Inv!Z943</f>
        <v>0</v>
      </c>
      <c r="W49" s="15">
        <f>+M_Inv!AA942+M_Inv!AA943</f>
        <v>0</v>
      </c>
      <c r="X49" s="15">
        <f>+M_Inv!AB942+M_Inv!AB943</f>
        <v>0</v>
      </c>
      <c r="Y49" s="15">
        <f>+M_Inv!AC942+M_Inv!AC943</f>
        <v>0</v>
      </c>
      <c r="Z49" s="15">
        <f>+M_Inv!AD942+M_Inv!AD943</f>
        <v>0</v>
      </c>
      <c r="AA49" s="15">
        <f>+M_Inv!AE942+M_Inv!AE943</f>
        <v>0</v>
      </c>
      <c r="AB49" s="15">
        <f>+M_Inv!AF942+M_Inv!AF943</f>
        <v>0</v>
      </c>
      <c r="AC49" s="15">
        <f>+M_Inv!AG942+M_Inv!AG943</f>
        <v>0</v>
      </c>
      <c r="AD49" s="15">
        <f>+M_Inv!AH942+M_Inv!AH943</f>
        <v>0</v>
      </c>
      <c r="AE49" s="15">
        <f>+M_Inv!AI942+M_Inv!AI943</f>
        <v>0</v>
      </c>
      <c r="AF49" s="15">
        <f>+M_Inv!AJ942+M_Inv!AJ943</f>
        <v>0</v>
      </c>
      <c r="AG49" s="15">
        <f>+M_Inv!AK942+M_Inv!AK943</f>
        <v>0</v>
      </c>
      <c r="AH49" s="15">
        <f>+M_Inv!AL942+M_Inv!AL943</f>
        <v>0</v>
      </c>
      <c r="AI49" s="15">
        <f>+M_Inv!AM942+M_Inv!AM943</f>
        <v>0</v>
      </c>
      <c r="AJ49" s="15">
        <f>+M_Inv!AN942+M_Inv!AN943</f>
        <v>0</v>
      </c>
      <c r="AK49" s="15">
        <f>+M_Inv!AO942+M_Inv!AO943</f>
        <v>0</v>
      </c>
      <c r="AL49" s="15">
        <f>+M_Inv!AP942+M_Inv!AP943</f>
        <v>0</v>
      </c>
      <c r="AM49" s="15">
        <f>+M_Inv!AQ942+M_Inv!AQ943</f>
        <v>0</v>
      </c>
      <c r="AN49" s="15">
        <f>+M_Inv!AR942+M_Inv!AR943</f>
        <v>0</v>
      </c>
      <c r="AO49" s="15">
        <f>+M_Inv!AS942+M_Inv!AS943</f>
        <v>0</v>
      </c>
      <c r="AP49" s="15">
        <f>+M_Inv!AT942+M_Inv!AT943</f>
        <v>0</v>
      </c>
      <c r="AQ49" s="15">
        <f>+M_Inv!AU942+M_Inv!AU943</f>
        <v>0</v>
      </c>
      <c r="AR49" s="15">
        <f>+M_Inv!AV942+M_Inv!AV943</f>
        <v>0</v>
      </c>
      <c r="AS49" s="15">
        <f>+M_Inv!AW942+M_Inv!AW943</f>
        <v>0</v>
      </c>
      <c r="AT49" s="15">
        <f>+M_Inv!AX942+M_Inv!AX943</f>
        <v>0</v>
      </c>
      <c r="AU49" s="15">
        <f>+M_Inv!AY942+M_Inv!AY943</f>
        <v>0</v>
      </c>
      <c r="AV49" s="15">
        <f>+M_Inv!AZ942+M_Inv!AZ943</f>
        <v>0</v>
      </c>
      <c r="AW49" s="15">
        <f>+M_Inv!BA942+M_Inv!BA943</f>
        <v>0</v>
      </c>
      <c r="AX49" s="15">
        <f>+M_Inv!BB942+M_Inv!BB943</f>
        <v>0</v>
      </c>
      <c r="AY49" s="15">
        <f>+M_Inv!BC942+M_Inv!BC943</f>
        <v>0</v>
      </c>
      <c r="AZ49" s="15">
        <f>+M_Inv!BD942+M_Inv!BD943</f>
        <v>0</v>
      </c>
      <c r="BA49" s="15">
        <f>+M_Inv!BE942+M_Inv!BE943</f>
        <v>0</v>
      </c>
      <c r="BB49" s="15">
        <f>+M_Inv!BF942+M_Inv!BF943</f>
        <v>0</v>
      </c>
      <c r="BC49" s="15">
        <f>+M_Inv!BG942+M_Inv!BG943</f>
        <v>0</v>
      </c>
      <c r="BD49" s="15">
        <f>+M_Inv!BH942+M_Inv!BH943</f>
        <v>0</v>
      </c>
      <c r="BE49" s="15">
        <f>+M_Inv!BI942+M_Inv!BI943</f>
        <v>0</v>
      </c>
      <c r="BF49" s="15">
        <f>+M_Inv!BJ942+M_Inv!BJ943</f>
        <v>0</v>
      </c>
      <c r="BG49" s="15">
        <f>+M_Inv!BK942+M_Inv!BK943</f>
        <v>0</v>
      </c>
      <c r="BH49" s="15">
        <f>+M_Inv!BL942+M_Inv!BL943</f>
        <v>0</v>
      </c>
      <c r="BI49" s="15">
        <f>+M_Inv!BM942+M_Inv!BM943</f>
        <v>0</v>
      </c>
      <c r="BJ49" s="10"/>
    </row>
    <row r="50" spans="1:62" x14ac:dyDescent="0.25">
      <c r="A50" s="1" t="s">
        <v>88</v>
      </c>
      <c r="B50" s="10">
        <f>+M_Inv!F944+M_Inv!F945+M_Inv!F946</f>
        <v>0</v>
      </c>
      <c r="C50" s="10">
        <f>+M_Inv!G944+M_Inv!G945+M_Inv!G946</f>
        <v>0</v>
      </c>
      <c r="D50" s="10">
        <f>+M_Inv!H944+M_Inv!H945+M_Inv!H946</f>
        <v>0</v>
      </c>
      <c r="E50" s="10">
        <f>+M_Inv!I944+M_Inv!I945+M_Inv!I946</f>
        <v>0</v>
      </c>
      <c r="F50" s="10">
        <f>+M_Inv!J944+M_Inv!J945+M_Inv!J946</f>
        <v>0</v>
      </c>
      <c r="G50" s="10">
        <f>+M_Inv!K944+M_Inv!K945+M_Inv!K946</f>
        <v>0</v>
      </c>
      <c r="H50" s="10">
        <f>+M_Inv!L944+M_Inv!L945+M_Inv!L946</f>
        <v>0</v>
      </c>
      <c r="I50" s="10">
        <f>+M_Inv!M944+M_Inv!M945+M_Inv!M946</f>
        <v>0</v>
      </c>
      <c r="J50" s="10">
        <f>+M_Inv!N944+M_Inv!N945+M_Inv!N946</f>
        <v>0</v>
      </c>
      <c r="K50" s="10">
        <f>+M_Inv!O944+M_Inv!O945+M_Inv!O946</f>
        <v>0</v>
      </c>
      <c r="L50" s="10">
        <f>+M_Inv!P944+M_Inv!P945+M_Inv!P946</f>
        <v>0</v>
      </c>
      <c r="M50" s="10">
        <f>+M_Inv!Q944+M_Inv!Q945+M_Inv!Q946</f>
        <v>0</v>
      </c>
      <c r="N50" s="10">
        <f>+M_Inv!R944+M_Inv!R945+M_Inv!R946</f>
        <v>0</v>
      </c>
      <c r="O50" s="10">
        <f>+M_Inv!S944+M_Inv!S945+M_Inv!S946</f>
        <v>0</v>
      </c>
      <c r="P50" s="10">
        <f>+M_Inv!T944+M_Inv!T945+M_Inv!T946</f>
        <v>0</v>
      </c>
      <c r="Q50" s="10">
        <f>+M_Inv!U944+M_Inv!U945+M_Inv!U946</f>
        <v>0</v>
      </c>
      <c r="R50" s="10">
        <f>+M_Inv!V944+M_Inv!V945+M_Inv!V946</f>
        <v>0</v>
      </c>
      <c r="S50" s="10">
        <f>+M_Inv!W944+M_Inv!W945+M_Inv!W946</f>
        <v>0</v>
      </c>
      <c r="T50" s="10">
        <f>+M_Inv!X944+M_Inv!X945+M_Inv!X946</f>
        <v>0</v>
      </c>
      <c r="U50" s="10">
        <f>+M_Inv!Y944+M_Inv!Y945+M_Inv!Y946</f>
        <v>0</v>
      </c>
      <c r="V50" s="10">
        <f>+M_Inv!Z944+M_Inv!Z945+M_Inv!Z946</f>
        <v>0</v>
      </c>
      <c r="W50" s="10">
        <f>+M_Inv!AA944+M_Inv!AA945+M_Inv!AA946</f>
        <v>0</v>
      </c>
      <c r="X50" s="10">
        <f>+M_Inv!AB944+M_Inv!AB945+M_Inv!AB946</f>
        <v>0</v>
      </c>
      <c r="Y50" s="10">
        <f>+M_Inv!AC944+M_Inv!AC945+M_Inv!AC946</f>
        <v>0</v>
      </c>
      <c r="Z50" s="10">
        <f>+M_Inv!AD944+M_Inv!AD945+M_Inv!AD946</f>
        <v>0</v>
      </c>
      <c r="AA50" s="10">
        <f>+M_Inv!AE944+M_Inv!AE945+M_Inv!AE946</f>
        <v>0</v>
      </c>
      <c r="AB50" s="10">
        <f>+M_Inv!AF944+M_Inv!AF945+M_Inv!AF946</f>
        <v>0</v>
      </c>
      <c r="AC50" s="10">
        <f>+M_Inv!AG944+M_Inv!AG945+M_Inv!AG946</f>
        <v>0</v>
      </c>
      <c r="AD50" s="10">
        <f>+M_Inv!AH944+M_Inv!AH945+M_Inv!AH946</f>
        <v>0</v>
      </c>
      <c r="AE50" s="10">
        <f>+M_Inv!AI944+M_Inv!AI945+M_Inv!AI946</f>
        <v>0</v>
      </c>
      <c r="AF50" s="10">
        <f>+M_Inv!AJ944+M_Inv!AJ945+M_Inv!AJ946</f>
        <v>0</v>
      </c>
      <c r="AG50" s="10">
        <f>+M_Inv!AK944+M_Inv!AK945+M_Inv!AK946</f>
        <v>0</v>
      </c>
      <c r="AH50" s="10">
        <f>+M_Inv!AL944+M_Inv!AL945+M_Inv!AL946</f>
        <v>0</v>
      </c>
      <c r="AI50" s="10">
        <f>+M_Inv!AM944+M_Inv!AM945+M_Inv!AM946</f>
        <v>0</v>
      </c>
      <c r="AJ50" s="10">
        <f>+M_Inv!AN944+M_Inv!AN945+M_Inv!AN946</f>
        <v>0</v>
      </c>
      <c r="AK50" s="10">
        <f>+M_Inv!AO944+M_Inv!AO945+M_Inv!AO946</f>
        <v>0</v>
      </c>
      <c r="AL50" s="10">
        <f>+M_Inv!AP944+M_Inv!AP945+M_Inv!AP946</f>
        <v>0</v>
      </c>
      <c r="AM50" s="10">
        <f>+M_Inv!AQ944+M_Inv!AQ945+M_Inv!AQ946</f>
        <v>0</v>
      </c>
      <c r="AN50" s="10">
        <f>+M_Inv!AR944+M_Inv!AR945+M_Inv!AR946</f>
        <v>0</v>
      </c>
      <c r="AO50" s="10">
        <f>+M_Inv!AS944+M_Inv!AS945+M_Inv!AS946</f>
        <v>0</v>
      </c>
      <c r="AP50" s="10">
        <f>+M_Inv!AT944+M_Inv!AT945+M_Inv!AT946</f>
        <v>0</v>
      </c>
      <c r="AQ50" s="10">
        <f>+M_Inv!AU944+M_Inv!AU945+M_Inv!AU946</f>
        <v>0</v>
      </c>
      <c r="AR50" s="10">
        <f>+M_Inv!AV944+M_Inv!AV945+M_Inv!AV946</f>
        <v>0</v>
      </c>
      <c r="AS50" s="10">
        <f>+M_Inv!AW944+M_Inv!AW945+M_Inv!AW946</f>
        <v>0</v>
      </c>
      <c r="AT50" s="10">
        <f>+M_Inv!AX944+M_Inv!AX945+M_Inv!AX946</f>
        <v>0</v>
      </c>
      <c r="AU50" s="10">
        <f>+M_Inv!AY944+M_Inv!AY945+M_Inv!AY946</f>
        <v>0</v>
      </c>
      <c r="AV50" s="10">
        <f>+M_Inv!AZ944+M_Inv!AZ945+M_Inv!AZ946</f>
        <v>0</v>
      </c>
      <c r="AW50" s="10">
        <f>+M_Inv!BA944+M_Inv!BA945+M_Inv!BA946</f>
        <v>0</v>
      </c>
      <c r="AX50" s="10">
        <f>+M_Inv!BB944+M_Inv!BB945+M_Inv!BB946</f>
        <v>0</v>
      </c>
      <c r="AY50" s="10">
        <f>+M_Inv!BC944+M_Inv!BC945+M_Inv!BC946</f>
        <v>0</v>
      </c>
      <c r="AZ50" s="10">
        <f>+M_Inv!BD944+M_Inv!BD945+M_Inv!BD946</f>
        <v>0</v>
      </c>
      <c r="BA50" s="10">
        <f>+M_Inv!BE944+M_Inv!BE945+M_Inv!BE946</f>
        <v>0</v>
      </c>
      <c r="BB50" s="10">
        <f>+M_Inv!BF944+M_Inv!BF945+M_Inv!BF946</f>
        <v>0</v>
      </c>
      <c r="BC50" s="10">
        <f>+M_Inv!BG944+M_Inv!BG945+M_Inv!BG946</f>
        <v>0</v>
      </c>
      <c r="BD50" s="10">
        <f>+M_Inv!BH944+M_Inv!BH945+M_Inv!BH946</f>
        <v>0</v>
      </c>
      <c r="BE50" s="10">
        <f>+M_Inv!BI944+M_Inv!BI945+M_Inv!BI946</f>
        <v>0</v>
      </c>
      <c r="BF50" s="10">
        <f>+M_Inv!BJ944+M_Inv!BJ945+M_Inv!BJ946</f>
        <v>0</v>
      </c>
      <c r="BG50" s="10">
        <f>+M_Inv!BK944+M_Inv!BK945+M_Inv!BK946</f>
        <v>0</v>
      </c>
      <c r="BH50" s="10">
        <f>+M_Inv!BL944+M_Inv!BL945+M_Inv!BL946</f>
        <v>0</v>
      </c>
      <c r="BI50" s="10">
        <f>+M_Inv!BM944+M_Inv!BM945+M_Inv!BM946</f>
        <v>0</v>
      </c>
      <c r="BJ50" s="10"/>
    </row>
    <row r="51" spans="1:62" x14ac:dyDescent="0.25">
      <c r="A51" s="1" t="s">
        <v>89</v>
      </c>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row>
    <row r="52" spans="1:62" s="21" customFormat="1" x14ac:dyDescent="0.25">
      <c r="A52" s="11" t="s">
        <v>90</v>
      </c>
      <c r="B52" s="10">
        <f>SUM(B48:B51)</f>
        <v>0</v>
      </c>
      <c r="C52" s="10">
        <f t="shared" ref="C52:AC52" si="132">SUM(C48:C51)</f>
        <v>0</v>
      </c>
      <c r="D52" s="10">
        <f t="shared" si="132"/>
        <v>0</v>
      </c>
      <c r="E52" s="10">
        <f t="shared" si="132"/>
        <v>0</v>
      </c>
      <c r="F52" s="10">
        <f t="shared" si="132"/>
        <v>0</v>
      </c>
      <c r="G52" s="10">
        <f t="shared" si="132"/>
        <v>0</v>
      </c>
      <c r="H52" s="10">
        <f t="shared" si="132"/>
        <v>0</v>
      </c>
      <c r="I52" s="10">
        <f t="shared" si="132"/>
        <v>0</v>
      </c>
      <c r="J52" s="10">
        <f t="shared" si="132"/>
        <v>0</v>
      </c>
      <c r="K52" s="10">
        <f t="shared" si="132"/>
        <v>0</v>
      </c>
      <c r="L52" s="10">
        <f t="shared" si="132"/>
        <v>0</v>
      </c>
      <c r="M52" s="10">
        <f t="shared" si="132"/>
        <v>0</v>
      </c>
      <c r="N52" s="10">
        <f t="shared" si="132"/>
        <v>0</v>
      </c>
      <c r="O52" s="10">
        <f t="shared" si="132"/>
        <v>0</v>
      </c>
      <c r="P52" s="10">
        <f t="shared" si="132"/>
        <v>0</v>
      </c>
      <c r="Q52" s="10">
        <f t="shared" si="132"/>
        <v>0</v>
      </c>
      <c r="R52" s="10">
        <f t="shared" si="132"/>
        <v>0</v>
      </c>
      <c r="S52" s="10">
        <f t="shared" si="132"/>
        <v>0</v>
      </c>
      <c r="T52" s="10">
        <f t="shared" si="132"/>
        <v>0</v>
      </c>
      <c r="U52" s="10">
        <f t="shared" si="132"/>
        <v>0</v>
      </c>
      <c r="V52" s="10">
        <f t="shared" si="132"/>
        <v>0</v>
      </c>
      <c r="W52" s="10">
        <f t="shared" si="132"/>
        <v>0</v>
      </c>
      <c r="X52" s="10">
        <f t="shared" si="132"/>
        <v>0</v>
      </c>
      <c r="Y52" s="10">
        <f t="shared" si="132"/>
        <v>0</v>
      </c>
      <c r="Z52" s="10">
        <f t="shared" si="132"/>
        <v>0</v>
      </c>
      <c r="AA52" s="10">
        <f t="shared" si="132"/>
        <v>0</v>
      </c>
      <c r="AB52" s="10">
        <f t="shared" si="132"/>
        <v>0</v>
      </c>
      <c r="AC52" s="10">
        <f t="shared" si="132"/>
        <v>0</v>
      </c>
      <c r="AD52" s="10">
        <f>SUM(AD48:AD51)</f>
        <v>0</v>
      </c>
      <c r="AE52" s="10">
        <f t="shared" ref="AE52" si="133">SUM(AE48:AE51)</f>
        <v>0</v>
      </c>
      <c r="AF52" s="10">
        <f t="shared" ref="AF52" si="134">SUM(AF48:AF51)</f>
        <v>0</v>
      </c>
      <c r="AG52" s="10">
        <f t="shared" ref="AG52" si="135">SUM(AG48:AG51)</f>
        <v>0</v>
      </c>
      <c r="AH52" s="10">
        <f t="shared" ref="AH52" si="136">SUM(AH48:AH51)</f>
        <v>0</v>
      </c>
      <c r="AI52" s="10">
        <f t="shared" ref="AI52" si="137">SUM(AI48:AI51)</f>
        <v>0</v>
      </c>
      <c r="AJ52" s="10">
        <f t="shared" ref="AJ52" si="138">SUM(AJ48:AJ51)</f>
        <v>0</v>
      </c>
      <c r="AK52" s="10">
        <f t="shared" ref="AK52" si="139">SUM(AK48:AK51)</f>
        <v>0</v>
      </c>
      <c r="AL52" s="10">
        <f t="shared" ref="AL52" si="140">SUM(AL48:AL51)</f>
        <v>0</v>
      </c>
      <c r="AM52" s="10">
        <f t="shared" ref="AM52" si="141">SUM(AM48:AM51)</f>
        <v>0</v>
      </c>
      <c r="AN52" s="10">
        <f t="shared" ref="AN52" si="142">SUM(AN48:AN51)</f>
        <v>0</v>
      </c>
      <c r="AO52" s="10">
        <f t="shared" ref="AO52" si="143">SUM(AO48:AO51)</f>
        <v>0</v>
      </c>
      <c r="AP52" s="10">
        <f t="shared" ref="AP52" si="144">SUM(AP48:AP51)</f>
        <v>0</v>
      </c>
      <c r="AQ52" s="10">
        <f t="shared" ref="AQ52" si="145">SUM(AQ48:AQ51)</f>
        <v>0</v>
      </c>
      <c r="AR52" s="10">
        <f t="shared" ref="AR52" si="146">SUM(AR48:AR51)</f>
        <v>0</v>
      </c>
      <c r="AS52" s="10">
        <f t="shared" ref="AS52" si="147">SUM(AS48:AS51)</f>
        <v>0</v>
      </c>
      <c r="AT52" s="10">
        <f t="shared" ref="AT52" si="148">SUM(AT48:AT51)</f>
        <v>0</v>
      </c>
      <c r="AU52" s="10">
        <f>SUM(AU48:AU51)</f>
        <v>0</v>
      </c>
      <c r="AV52" s="10">
        <f t="shared" ref="AV52" si="149">SUM(AV48:AV51)</f>
        <v>0</v>
      </c>
      <c r="AW52" s="10">
        <f t="shared" ref="AW52" si="150">SUM(AW48:AW51)</f>
        <v>0</v>
      </c>
      <c r="AX52" s="10">
        <f t="shared" ref="AX52" si="151">SUM(AX48:AX51)</f>
        <v>0</v>
      </c>
      <c r="AY52" s="10">
        <f t="shared" ref="AY52" si="152">SUM(AY48:AY51)</f>
        <v>0</v>
      </c>
      <c r="AZ52" s="10">
        <f t="shared" ref="AZ52" si="153">SUM(AZ48:AZ51)</f>
        <v>0</v>
      </c>
      <c r="BA52" s="10">
        <f t="shared" ref="BA52" si="154">SUM(BA48:BA51)</f>
        <v>0</v>
      </c>
      <c r="BB52" s="10">
        <f t="shared" ref="BB52" si="155">SUM(BB48:BB51)</f>
        <v>0</v>
      </c>
      <c r="BC52" s="10">
        <f t="shared" ref="BC52" si="156">SUM(BC48:BC51)</f>
        <v>0</v>
      </c>
      <c r="BD52" s="10">
        <f t="shared" ref="BD52" si="157">SUM(BD48:BD51)</f>
        <v>0</v>
      </c>
      <c r="BE52" s="10">
        <f t="shared" ref="BE52" si="158">SUM(BE48:BE51)</f>
        <v>0</v>
      </c>
      <c r="BF52" s="10">
        <f t="shared" ref="BF52" si="159">SUM(BF48:BF51)</f>
        <v>0</v>
      </c>
      <c r="BG52" s="10">
        <f t="shared" ref="BG52" si="160">SUM(BG48:BG51)</f>
        <v>0</v>
      </c>
      <c r="BH52" s="10">
        <f t="shared" ref="BH52" si="161">SUM(BH48:BH51)</f>
        <v>0</v>
      </c>
      <c r="BI52" s="10">
        <f t="shared" ref="BI52" si="162">SUM(BI48:BI51)</f>
        <v>0</v>
      </c>
      <c r="BJ52" s="10"/>
    </row>
    <row r="53" spans="1:62" x14ac:dyDescent="0.25">
      <c r="A53" s="12"/>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row>
    <row r="54" spans="1:62" x14ac:dyDescent="0.25">
      <c r="A54" s="8" t="s">
        <v>91</v>
      </c>
      <c r="B54" s="14">
        <f>+B46-B52</f>
        <v>0</v>
      </c>
      <c r="C54" s="14">
        <f t="shared" ref="C54:AC54" si="163">+C46-C52</f>
        <v>0</v>
      </c>
      <c r="D54" s="14">
        <f t="shared" si="163"/>
        <v>0</v>
      </c>
      <c r="E54" s="14">
        <f t="shared" si="163"/>
        <v>0</v>
      </c>
      <c r="F54" s="14">
        <f t="shared" si="163"/>
        <v>0</v>
      </c>
      <c r="G54" s="14">
        <f t="shared" si="163"/>
        <v>0</v>
      </c>
      <c r="H54" s="14">
        <f t="shared" si="163"/>
        <v>0</v>
      </c>
      <c r="I54" s="14">
        <f t="shared" si="163"/>
        <v>0</v>
      </c>
      <c r="J54" s="14">
        <f t="shared" si="163"/>
        <v>0</v>
      </c>
      <c r="K54" s="14">
        <f t="shared" si="163"/>
        <v>0</v>
      </c>
      <c r="L54" s="14">
        <f t="shared" si="163"/>
        <v>0</v>
      </c>
      <c r="M54" s="14">
        <f t="shared" si="163"/>
        <v>0</v>
      </c>
      <c r="N54" s="14">
        <f t="shared" si="163"/>
        <v>0</v>
      </c>
      <c r="O54" s="14">
        <f t="shared" si="163"/>
        <v>0</v>
      </c>
      <c r="P54" s="14">
        <f t="shared" si="163"/>
        <v>0</v>
      </c>
      <c r="Q54" s="14">
        <f t="shared" si="163"/>
        <v>0</v>
      </c>
      <c r="R54" s="14">
        <f t="shared" si="163"/>
        <v>0</v>
      </c>
      <c r="S54" s="14">
        <f t="shared" si="163"/>
        <v>0</v>
      </c>
      <c r="T54" s="14">
        <f t="shared" si="163"/>
        <v>0</v>
      </c>
      <c r="U54" s="14">
        <f t="shared" si="163"/>
        <v>0</v>
      </c>
      <c r="V54" s="14">
        <f t="shared" si="163"/>
        <v>0</v>
      </c>
      <c r="W54" s="14">
        <f t="shared" si="163"/>
        <v>0</v>
      </c>
      <c r="X54" s="14">
        <f t="shared" si="163"/>
        <v>0</v>
      </c>
      <c r="Y54" s="14">
        <f t="shared" si="163"/>
        <v>0</v>
      </c>
      <c r="Z54" s="14">
        <f t="shared" si="163"/>
        <v>0</v>
      </c>
      <c r="AA54" s="14">
        <f t="shared" si="163"/>
        <v>0</v>
      </c>
      <c r="AB54" s="14">
        <f t="shared" si="163"/>
        <v>0</v>
      </c>
      <c r="AC54" s="14">
        <f t="shared" si="163"/>
        <v>0</v>
      </c>
      <c r="AD54" s="14">
        <f>+AD46-AD52</f>
        <v>0</v>
      </c>
      <c r="AE54" s="14">
        <f t="shared" ref="AE54:AT54" si="164">+AE46-AE52</f>
        <v>0</v>
      </c>
      <c r="AF54" s="14">
        <f t="shared" si="164"/>
        <v>0</v>
      </c>
      <c r="AG54" s="14">
        <f t="shared" si="164"/>
        <v>0</v>
      </c>
      <c r="AH54" s="14">
        <f t="shared" si="164"/>
        <v>0</v>
      </c>
      <c r="AI54" s="14">
        <f t="shared" si="164"/>
        <v>0</v>
      </c>
      <c r="AJ54" s="14">
        <f t="shared" si="164"/>
        <v>0</v>
      </c>
      <c r="AK54" s="14">
        <f t="shared" si="164"/>
        <v>0</v>
      </c>
      <c r="AL54" s="14">
        <f t="shared" si="164"/>
        <v>0</v>
      </c>
      <c r="AM54" s="14">
        <f t="shared" si="164"/>
        <v>0</v>
      </c>
      <c r="AN54" s="14">
        <f t="shared" si="164"/>
        <v>0</v>
      </c>
      <c r="AO54" s="14">
        <f t="shared" si="164"/>
        <v>0</v>
      </c>
      <c r="AP54" s="14">
        <f t="shared" si="164"/>
        <v>0</v>
      </c>
      <c r="AQ54" s="14">
        <f t="shared" si="164"/>
        <v>0</v>
      </c>
      <c r="AR54" s="14">
        <f t="shared" si="164"/>
        <v>0</v>
      </c>
      <c r="AS54" s="14">
        <f t="shared" si="164"/>
        <v>0</v>
      </c>
      <c r="AT54" s="14">
        <f t="shared" si="164"/>
        <v>0</v>
      </c>
      <c r="AU54" s="14">
        <f>+AU46-AU52</f>
        <v>0</v>
      </c>
      <c r="AV54" s="14">
        <f t="shared" ref="AV54:BI54" si="165">+AV46-AV52</f>
        <v>0</v>
      </c>
      <c r="AW54" s="14">
        <f t="shared" si="165"/>
        <v>0</v>
      </c>
      <c r="AX54" s="14">
        <f t="shared" si="165"/>
        <v>0</v>
      </c>
      <c r="AY54" s="14">
        <f t="shared" si="165"/>
        <v>0</v>
      </c>
      <c r="AZ54" s="14">
        <f t="shared" si="165"/>
        <v>0</v>
      </c>
      <c r="BA54" s="14">
        <f t="shared" si="165"/>
        <v>0</v>
      </c>
      <c r="BB54" s="14">
        <f t="shared" si="165"/>
        <v>0</v>
      </c>
      <c r="BC54" s="14">
        <f t="shared" si="165"/>
        <v>0</v>
      </c>
      <c r="BD54" s="14">
        <f t="shared" si="165"/>
        <v>0</v>
      </c>
      <c r="BE54" s="14">
        <f t="shared" si="165"/>
        <v>0</v>
      </c>
      <c r="BF54" s="14">
        <f t="shared" si="165"/>
        <v>0</v>
      </c>
      <c r="BG54" s="14">
        <f t="shared" si="165"/>
        <v>0</v>
      </c>
      <c r="BH54" s="14">
        <f t="shared" si="165"/>
        <v>0</v>
      </c>
      <c r="BI54" s="14">
        <f t="shared" si="165"/>
        <v>0</v>
      </c>
      <c r="BJ54" s="14"/>
    </row>
    <row r="55" spans="1:62" x14ac:dyDescent="0.25">
      <c r="A55" s="12"/>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row>
    <row r="56" spans="1:62" x14ac:dyDescent="0.25">
      <c r="A56" s="8"/>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row>
    <row r="57" spans="1:62" x14ac:dyDescent="0.25">
      <c r="A57" s="12" t="s">
        <v>92</v>
      </c>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row>
    <row r="58" spans="1:62" x14ac:dyDescent="0.25">
      <c r="A58" s="12" t="s">
        <v>93</v>
      </c>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row>
    <row r="59" spans="1:62" x14ac:dyDescent="0.25">
      <c r="A59" s="8" t="s">
        <v>94</v>
      </c>
      <c r="B59" s="10">
        <f>+B57+B58</f>
        <v>0</v>
      </c>
      <c r="C59" s="10">
        <f t="shared" ref="C59:AC59" si="166">+C57+C58</f>
        <v>0</v>
      </c>
      <c r="D59" s="10">
        <f t="shared" si="166"/>
        <v>0</v>
      </c>
      <c r="E59" s="10">
        <f t="shared" si="166"/>
        <v>0</v>
      </c>
      <c r="F59" s="10">
        <f t="shared" si="166"/>
        <v>0</v>
      </c>
      <c r="G59" s="10">
        <f t="shared" si="166"/>
        <v>0</v>
      </c>
      <c r="H59" s="10">
        <f t="shared" si="166"/>
        <v>0</v>
      </c>
      <c r="I59" s="10">
        <f t="shared" si="166"/>
        <v>0</v>
      </c>
      <c r="J59" s="10">
        <f t="shared" si="166"/>
        <v>0</v>
      </c>
      <c r="K59" s="10">
        <f t="shared" si="166"/>
        <v>0</v>
      </c>
      <c r="L59" s="10">
        <f t="shared" si="166"/>
        <v>0</v>
      </c>
      <c r="M59" s="10">
        <f t="shared" si="166"/>
        <v>0</v>
      </c>
      <c r="N59" s="10">
        <f t="shared" si="166"/>
        <v>0</v>
      </c>
      <c r="O59" s="10">
        <f t="shared" si="166"/>
        <v>0</v>
      </c>
      <c r="P59" s="10">
        <f t="shared" si="166"/>
        <v>0</v>
      </c>
      <c r="Q59" s="10">
        <f t="shared" si="166"/>
        <v>0</v>
      </c>
      <c r="R59" s="10">
        <f t="shared" si="166"/>
        <v>0</v>
      </c>
      <c r="S59" s="10">
        <f t="shared" si="166"/>
        <v>0</v>
      </c>
      <c r="T59" s="10">
        <f t="shared" si="166"/>
        <v>0</v>
      </c>
      <c r="U59" s="10">
        <f t="shared" si="166"/>
        <v>0</v>
      </c>
      <c r="V59" s="10">
        <f t="shared" si="166"/>
        <v>0</v>
      </c>
      <c r="W59" s="10">
        <f t="shared" si="166"/>
        <v>0</v>
      </c>
      <c r="X59" s="10">
        <f t="shared" si="166"/>
        <v>0</v>
      </c>
      <c r="Y59" s="10">
        <f t="shared" si="166"/>
        <v>0</v>
      </c>
      <c r="Z59" s="10">
        <f t="shared" si="166"/>
        <v>0</v>
      </c>
      <c r="AA59" s="10">
        <f t="shared" si="166"/>
        <v>0</v>
      </c>
      <c r="AB59" s="10">
        <f t="shared" si="166"/>
        <v>0</v>
      </c>
      <c r="AC59" s="10">
        <f t="shared" si="166"/>
        <v>0</v>
      </c>
      <c r="AD59" s="10">
        <f>+AD57+AD58</f>
        <v>0</v>
      </c>
      <c r="AE59" s="10">
        <f t="shared" ref="AE59" si="167">+AE57+AE58</f>
        <v>0</v>
      </c>
      <c r="AF59" s="10">
        <f t="shared" ref="AF59" si="168">+AF57+AF58</f>
        <v>0</v>
      </c>
      <c r="AG59" s="10">
        <f t="shared" ref="AG59" si="169">+AG57+AG58</f>
        <v>0</v>
      </c>
      <c r="AH59" s="10">
        <f t="shared" ref="AH59" si="170">+AH57+AH58</f>
        <v>0</v>
      </c>
      <c r="AI59" s="10">
        <f t="shared" ref="AI59" si="171">+AI57+AI58</f>
        <v>0</v>
      </c>
      <c r="AJ59" s="10">
        <f t="shared" ref="AJ59" si="172">+AJ57+AJ58</f>
        <v>0</v>
      </c>
      <c r="AK59" s="10">
        <f t="shared" ref="AK59" si="173">+AK57+AK58</f>
        <v>0</v>
      </c>
      <c r="AL59" s="10">
        <f t="shared" ref="AL59" si="174">+AL57+AL58</f>
        <v>0</v>
      </c>
      <c r="AM59" s="10">
        <f t="shared" ref="AM59" si="175">+AM57+AM58</f>
        <v>0</v>
      </c>
      <c r="AN59" s="10">
        <f t="shared" ref="AN59" si="176">+AN57+AN58</f>
        <v>0</v>
      </c>
      <c r="AO59" s="10">
        <f t="shared" ref="AO59" si="177">+AO57+AO58</f>
        <v>0</v>
      </c>
      <c r="AP59" s="10">
        <f t="shared" ref="AP59" si="178">+AP57+AP58</f>
        <v>0</v>
      </c>
      <c r="AQ59" s="10">
        <f t="shared" ref="AQ59" si="179">+AQ57+AQ58</f>
        <v>0</v>
      </c>
      <c r="AR59" s="10">
        <f t="shared" ref="AR59" si="180">+AR57+AR58</f>
        <v>0</v>
      </c>
      <c r="AS59" s="10">
        <f t="shared" ref="AS59" si="181">+AS57+AS58</f>
        <v>0</v>
      </c>
      <c r="AT59" s="10">
        <f t="shared" ref="AT59" si="182">+AT57+AT58</f>
        <v>0</v>
      </c>
      <c r="AU59" s="10">
        <f>+AU57+AU58</f>
        <v>0</v>
      </c>
      <c r="AV59" s="10">
        <f t="shared" ref="AV59" si="183">+AV57+AV58</f>
        <v>0</v>
      </c>
      <c r="AW59" s="10">
        <f t="shared" ref="AW59" si="184">+AW57+AW58</f>
        <v>0</v>
      </c>
      <c r="AX59" s="10">
        <f t="shared" ref="AX59" si="185">+AX57+AX58</f>
        <v>0</v>
      </c>
      <c r="AY59" s="10">
        <f t="shared" ref="AY59" si="186">+AY57+AY58</f>
        <v>0</v>
      </c>
      <c r="AZ59" s="10">
        <f t="shared" ref="AZ59" si="187">+AZ57+AZ58</f>
        <v>0</v>
      </c>
      <c r="BA59" s="10">
        <f t="shared" ref="BA59" si="188">+BA57+BA58</f>
        <v>0</v>
      </c>
      <c r="BB59" s="10">
        <f t="shared" ref="BB59" si="189">+BB57+BB58</f>
        <v>0</v>
      </c>
      <c r="BC59" s="10">
        <f t="shared" ref="BC59" si="190">+BC57+BC58</f>
        <v>0</v>
      </c>
      <c r="BD59" s="10">
        <f t="shared" ref="BD59" si="191">+BD57+BD58</f>
        <v>0</v>
      </c>
      <c r="BE59" s="10">
        <f t="shared" ref="BE59" si="192">+BE57+BE58</f>
        <v>0</v>
      </c>
      <c r="BF59" s="10">
        <f t="shared" ref="BF59" si="193">+BF57+BF58</f>
        <v>0</v>
      </c>
      <c r="BG59" s="10">
        <f t="shared" ref="BG59" si="194">+BG57+BG58</f>
        <v>0</v>
      </c>
      <c r="BH59" s="10">
        <f t="shared" ref="BH59" si="195">+BH57+BH58</f>
        <v>0</v>
      </c>
      <c r="BI59" s="10">
        <f t="shared" ref="BI59" si="196">+BI57+BI58</f>
        <v>0</v>
      </c>
      <c r="BJ59" s="10"/>
    </row>
    <row r="60" spans="1:62" x14ac:dyDescent="0.25">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row>
    <row r="61" spans="1:62" x14ac:dyDescent="0.25">
      <c r="A61" s="12" t="s">
        <v>442</v>
      </c>
      <c r="B61" s="9">
        <f>+'Flussi Cassa'!D34</f>
        <v>0</v>
      </c>
      <c r="C61" s="9">
        <f>+'Flussi Cassa'!E34</f>
        <v>0</v>
      </c>
      <c r="D61" s="9">
        <f>+'Flussi Cassa'!F34</f>
        <v>0</v>
      </c>
      <c r="E61" s="9">
        <f>+'Flussi Cassa'!G34</f>
        <v>0</v>
      </c>
      <c r="F61" s="9">
        <f>+'Flussi Cassa'!H34</f>
        <v>0</v>
      </c>
      <c r="G61" s="9">
        <f>+'Flussi Cassa'!I34</f>
        <v>0</v>
      </c>
      <c r="H61" s="9">
        <f>+'Flussi Cassa'!J34</f>
        <v>0</v>
      </c>
      <c r="I61" s="9">
        <f>+'Flussi Cassa'!K34</f>
        <v>0</v>
      </c>
      <c r="J61" s="9">
        <f>+'Flussi Cassa'!L34</f>
        <v>0</v>
      </c>
      <c r="K61" s="9">
        <f>+'Flussi Cassa'!M34</f>
        <v>0</v>
      </c>
      <c r="L61" s="9">
        <f>+'Flussi Cassa'!N34</f>
        <v>0</v>
      </c>
      <c r="M61" s="9">
        <f>+'Flussi Cassa'!O34</f>
        <v>0</v>
      </c>
      <c r="N61" s="9">
        <f>+'Flussi Cassa'!P34</f>
        <v>0</v>
      </c>
      <c r="O61" s="9">
        <f>+'Flussi Cassa'!Q34</f>
        <v>0</v>
      </c>
      <c r="P61" s="9">
        <f>+'Flussi Cassa'!R34</f>
        <v>0</v>
      </c>
      <c r="Q61" s="9">
        <f>+'Flussi Cassa'!S34</f>
        <v>0</v>
      </c>
      <c r="R61" s="9">
        <f>+'Flussi Cassa'!T34</f>
        <v>0</v>
      </c>
      <c r="S61" s="9">
        <f>+'Flussi Cassa'!U34</f>
        <v>0</v>
      </c>
      <c r="T61" s="9">
        <f>+'Flussi Cassa'!V34</f>
        <v>0</v>
      </c>
      <c r="U61" s="9">
        <f>+'Flussi Cassa'!W34</f>
        <v>0</v>
      </c>
      <c r="V61" s="9">
        <f>+'Flussi Cassa'!X34</f>
        <v>0</v>
      </c>
      <c r="W61" s="9">
        <f>+'Flussi Cassa'!Y34</f>
        <v>0</v>
      </c>
      <c r="X61" s="9">
        <f>+'Flussi Cassa'!Z34</f>
        <v>0</v>
      </c>
      <c r="Y61" s="9">
        <f>+'Flussi Cassa'!AA34</f>
        <v>0</v>
      </c>
      <c r="Z61" s="9">
        <f>+'Flussi Cassa'!AB34</f>
        <v>0</v>
      </c>
      <c r="AA61" s="9">
        <f>+'Flussi Cassa'!AC34</f>
        <v>0</v>
      </c>
      <c r="AB61" s="9">
        <f>+'Flussi Cassa'!AD34</f>
        <v>0</v>
      </c>
      <c r="AC61" s="9">
        <f>+'Flussi Cassa'!AE34</f>
        <v>0</v>
      </c>
      <c r="AD61" s="9">
        <f>+'Flussi Cassa'!AF34</f>
        <v>0</v>
      </c>
      <c r="AE61" s="9">
        <f>+'Flussi Cassa'!AG34</f>
        <v>0</v>
      </c>
      <c r="AF61" s="9">
        <f>+'Flussi Cassa'!AH34</f>
        <v>0</v>
      </c>
      <c r="AG61" s="9">
        <f>+'Flussi Cassa'!AI34</f>
        <v>0</v>
      </c>
      <c r="AH61" s="9">
        <f>+'Flussi Cassa'!AJ34</f>
        <v>0</v>
      </c>
      <c r="AI61" s="9">
        <f>+'Flussi Cassa'!AK34</f>
        <v>0</v>
      </c>
      <c r="AJ61" s="9">
        <f>+'Flussi Cassa'!AL34</f>
        <v>0</v>
      </c>
      <c r="AK61" s="9">
        <f>+'Flussi Cassa'!AM34</f>
        <v>0</v>
      </c>
      <c r="AL61" s="9">
        <f>+'Flussi Cassa'!AN34</f>
        <v>0</v>
      </c>
      <c r="AM61" s="9">
        <f>+'Flussi Cassa'!AO34</f>
        <v>0</v>
      </c>
      <c r="AN61" s="9">
        <f>+'Flussi Cassa'!AP34</f>
        <v>0</v>
      </c>
      <c r="AO61" s="9">
        <f>+'Flussi Cassa'!AQ34</f>
        <v>0</v>
      </c>
      <c r="AP61" s="9">
        <f>+'Flussi Cassa'!AR34</f>
        <v>0</v>
      </c>
      <c r="AQ61" s="9">
        <f>+'Flussi Cassa'!AS34</f>
        <v>0</v>
      </c>
      <c r="AR61" s="9">
        <f>+'Flussi Cassa'!AT34</f>
        <v>0</v>
      </c>
      <c r="AS61" s="9">
        <f>+'Flussi Cassa'!AU34</f>
        <v>0</v>
      </c>
      <c r="AT61" s="9">
        <f>+'Flussi Cassa'!AV34</f>
        <v>0</v>
      </c>
      <c r="AU61" s="9">
        <f>+'Flussi Cassa'!AW34</f>
        <v>0</v>
      </c>
      <c r="AV61" s="9">
        <f>+'Flussi Cassa'!AX34</f>
        <v>0</v>
      </c>
      <c r="AW61" s="9">
        <f>+'Flussi Cassa'!AY34</f>
        <v>0</v>
      </c>
      <c r="AX61" s="9">
        <f>+'Flussi Cassa'!AZ34</f>
        <v>0</v>
      </c>
      <c r="AY61" s="9">
        <f>+'Flussi Cassa'!BA34</f>
        <v>0</v>
      </c>
      <c r="AZ61" s="9">
        <f>+'Flussi Cassa'!BB34</f>
        <v>0</v>
      </c>
      <c r="BA61" s="9">
        <f>+'Flussi Cassa'!BC34</f>
        <v>0</v>
      </c>
      <c r="BB61" s="9">
        <f>+'Flussi Cassa'!BD34</f>
        <v>0</v>
      </c>
      <c r="BC61" s="9">
        <f>+'Flussi Cassa'!BE34</f>
        <v>0</v>
      </c>
      <c r="BD61" s="9">
        <f>+'Flussi Cassa'!BF34</f>
        <v>0</v>
      </c>
      <c r="BE61" s="9">
        <f>+'Flussi Cassa'!BG34</f>
        <v>0</v>
      </c>
      <c r="BF61" s="9">
        <f>+'Flussi Cassa'!BH34</f>
        <v>0</v>
      </c>
      <c r="BG61" s="9">
        <f>+'Flussi Cassa'!BI34</f>
        <v>0</v>
      </c>
      <c r="BH61" s="9">
        <f>+'Flussi Cassa'!BJ34</f>
        <v>0</v>
      </c>
      <c r="BI61" s="9">
        <f>+'Flussi Cassa'!BK34</f>
        <v>0</v>
      </c>
      <c r="BJ61" s="10"/>
    </row>
    <row r="62" spans="1:62" x14ac:dyDescent="0.25">
      <c r="A62" s="12" t="s">
        <v>353</v>
      </c>
      <c r="B62" s="9">
        <f>-'M-Leasing'!C31</f>
        <v>0</v>
      </c>
      <c r="C62" s="9">
        <f>-'M-Leasing'!D31</f>
        <v>0</v>
      </c>
      <c r="D62" s="9">
        <f>-'M-Leasing'!E31</f>
        <v>0</v>
      </c>
      <c r="E62" s="9">
        <f>-'M-Leasing'!F31</f>
        <v>0</v>
      </c>
      <c r="F62" s="9">
        <f>-'M-Leasing'!G31</f>
        <v>0</v>
      </c>
      <c r="G62" s="9">
        <f>-'M-Leasing'!H31</f>
        <v>0</v>
      </c>
      <c r="H62" s="9">
        <f>-'M-Leasing'!I31</f>
        <v>0</v>
      </c>
      <c r="I62" s="9">
        <f>-'M-Leasing'!J31</f>
        <v>0</v>
      </c>
      <c r="J62" s="9">
        <f>-'M-Leasing'!K31</f>
        <v>0</v>
      </c>
      <c r="K62" s="9">
        <f>-'M-Leasing'!L31</f>
        <v>0</v>
      </c>
      <c r="L62" s="16">
        <f>-'M-Leasing'!M31</f>
        <v>0</v>
      </c>
      <c r="M62" s="9">
        <f>-'M-Leasing'!N31</f>
        <v>0</v>
      </c>
      <c r="N62" s="9">
        <f>-'M-Leasing'!O31</f>
        <v>0</v>
      </c>
      <c r="O62" s="9">
        <f>-'M-Leasing'!P31</f>
        <v>0</v>
      </c>
      <c r="P62" s="9">
        <f>-'M-Leasing'!Q31</f>
        <v>0</v>
      </c>
      <c r="Q62" s="9">
        <f>-'M-Leasing'!R31</f>
        <v>0</v>
      </c>
      <c r="R62" s="9">
        <f>-'M-Leasing'!S31</f>
        <v>0</v>
      </c>
      <c r="S62" s="9">
        <f>-'M-Leasing'!T31</f>
        <v>0</v>
      </c>
      <c r="T62" s="9">
        <f>-'M-Leasing'!U31</f>
        <v>0</v>
      </c>
      <c r="U62" s="9">
        <f>-'M-Leasing'!V31</f>
        <v>0</v>
      </c>
      <c r="V62" s="9">
        <f>-'M-Leasing'!W31</f>
        <v>0</v>
      </c>
      <c r="W62" s="9">
        <f>-'M-Leasing'!X31</f>
        <v>0</v>
      </c>
      <c r="X62" s="9">
        <f>-'M-Leasing'!Y31</f>
        <v>0</v>
      </c>
      <c r="Y62" s="9">
        <f>-'M-Leasing'!Z31</f>
        <v>0</v>
      </c>
      <c r="Z62" s="9">
        <f>-'M-Leasing'!AA31</f>
        <v>0</v>
      </c>
      <c r="AA62" s="9">
        <f>-'M-Leasing'!AB31</f>
        <v>0</v>
      </c>
      <c r="AB62" s="9">
        <f>-'M-Leasing'!AC31</f>
        <v>0</v>
      </c>
      <c r="AC62" s="9">
        <f>-'M-Leasing'!AD31</f>
        <v>0</v>
      </c>
      <c r="AD62" s="9">
        <f>-'M-Leasing'!AE31</f>
        <v>0</v>
      </c>
      <c r="AE62" s="9">
        <f>-'M-Leasing'!AF31</f>
        <v>0</v>
      </c>
      <c r="AF62" s="9">
        <f>-'M-Leasing'!AG31</f>
        <v>0</v>
      </c>
      <c r="AG62" s="9">
        <f>-'M-Leasing'!AH31</f>
        <v>0</v>
      </c>
      <c r="AH62" s="9">
        <f>-'M-Leasing'!AI31</f>
        <v>0</v>
      </c>
      <c r="AI62" s="9">
        <f>-'M-Leasing'!AJ31</f>
        <v>0</v>
      </c>
      <c r="AJ62" s="9">
        <f>-'M-Leasing'!AK31</f>
        <v>0</v>
      </c>
      <c r="AK62" s="9">
        <f>-'M-Leasing'!AL31</f>
        <v>0</v>
      </c>
      <c r="AL62" s="9">
        <f>-'M-Leasing'!AM31</f>
        <v>0</v>
      </c>
      <c r="AM62" s="9">
        <f>-'M-Leasing'!AN31</f>
        <v>0</v>
      </c>
      <c r="AN62" s="9">
        <f>-'M-Leasing'!AO31</f>
        <v>0</v>
      </c>
      <c r="AO62" s="9">
        <f>-'M-Leasing'!AP31</f>
        <v>0</v>
      </c>
      <c r="AP62" s="9">
        <f>-'M-Leasing'!AQ31</f>
        <v>0</v>
      </c>
      <c r="AQ62" s="9">
        <f>-'M-Leasing'!AR31</f>
        <v>0</v>
      </c>
      <c r="AR62" s="9">
        <f>-'M-Leasing'!AS31</f>
        <v>0</v>
      </c>
      <c r="AS62" s="9">
        <f>-'M-Leasing'!AT31</f>
        <v>0</v>
      </c>
      <c r="AT62" s="9">
        <f>-'M-Leasing'!AU31</f>
        <v>0</v>
      </c>
      <c r="AU62" s="9">
        <f>-'M-Leasing'!AV31</f>
        <v>0</v>
      </c>
      <c r="AV62" s="9">
        <f>-'M-Leasing'!AW31</f>
        <v>0</v>
      </c>
      <c r="AW62" s="9">
        <f>-'M-Leasing'!AX31</f>
        <v>0</v>
      </c>
      <c r="AX62" s="9">
        <f>-'M-Leasing'!AY31</f>
        <v>0</v>
      </c>
      <c r="AY62" s="9">
        <f>-'M-Leasing'!AZ31</f>
        <v>0</v>
      </c>
      <c r="AZ62" s="9">
        <f>-'M-Leasing'!BA31</f>
        <v>0</v>
      </c>
      <c r="BA62" s="9">
        <f>-'M-Leasing'!BB31</f>
        <v>0</v>
      </c>
      <c r="BB62" s="9">
        <f>-'M-Leasing'!BC31</f>
        <v>0</v>
      </c>
      <c r="BC62" s="9">
        <f>-'M-Leasing'!BD31</f>
        <v>0</v>
      </c>
      <c r="BD62" s="9">
        <f>-'M-Leasing'!BE31</f>
        <v>0</v>
      </c>
      <c r="BE62" s="9">
        <f>-'M-Leasing'!BF31</f>
        <v>0</v>
      </c>
      <c r="BF62" s="9">
        <f>-'M-Leasing'!BG31</f>
        <v>0</v>
      </c>
      <c r="BG62" s="9">
        <f>-'M-Leasing'!BH31</f>
        <v>0</v>
      </c>
      <c r="BH62" s="9">
        <f>-'M-Leasing'!BI31</f>
        <v>0</v>
      </c>
      <c r="BI62" s="9">
        <f>-'M-Leasing'!BJ31</f>
        <v>0</v>
      </c>
      <c r="BJ62" s="10"/>
    </row>
    <row r="63" spans="1:62" x14ac:dyDescent="0.25">
      <c r="A63" s="12" t="s">
        <v>95</v>
      </c>
      <c r="B63" s="9">
        <f>-'M-Finanziamenti'!C24</f>
        <v>0</v>
      </c>
      <c r="C63" s="9">
        <f>-'M-Finanziamenti'!D24</f>
        <v>0</v>
      </c>
      <c r="D63" s="9">
        <f>-'M-Finanziamenti'!E24</f>
        <v>0</v>
      </c>
      <c r="E63" s="9">
        <f>-'M-Finanziamenti'!F24</f>
        <v>0</v>
      </c>
      <c r="F63" s="9">
        <f>-'M-Finanziamenti'!G24</f>
        <v>0</v>
      </c>
      <c r="G63" s="9">
        <f>-'M-Finanziamenti'!H24</f>
        <v>0</v>
      </c>
      <c r="H63" s="9">
        <f>-'M-Finanziamenti'!I24</f>
        <v>0</v>
      </c>
      <c r="I63" s="9">
        <f>-'M-Finanziamenti'!J24</f>
        <v>0</v>
      </c>
      <c r="J63" s="9">
        <f>-'M-Finanziamenti'!K24</f>
        <v>0</v>
      </c>
      <c r="K63" s="16">
        <f>-'M-Finanziamenti'!L24</f>
        <v>0</v>
      </c>
      <c r="L63" s="9">
        <f>-'M-Finanziamenti'!M24</f>
        <v>0</v>
      </c>
      <c r="M63" s="9">
        <f>-'M-Finanziamenti'!N24</f>
        <v>0</v>
      </c>
      <c r="N63" s="9">
        <f>-'M-Finanziamenti'!O24</f>
        <v>0</v>
      </c>
      <c r="O63" s="9">
        <f>-'M-Finanziamenti'!P24</f>
        <v>0</v>
      </c>
      <c r="P63" s="9">
        <f>-'M-Finanziamenti'!Q24</f>
        <v>0</v>
      </c>
      <c r="Q63" s="9">
        <f>-'M-Finanziamenti'!R24</f>
        <v>0</v>
      </c>
      <c r="R63" s="9">
        <f>-'M-Finanziamenti'!S24</f>
        <v>0</v>
      </c>
      <c r="S63" s="9">
        <f>-'M-Finanziamenti'!T24</f>
        <v>0</v>
      </c>
      <c r="T63" s="9">
        <f>-'M-Finanziamenti'!U24</f>
        <v>0</v>
      </c>
      <c r="U63" s="9">
        <f>-'M-Finanziamenti'!V24</f>
        <v>0</v>
      </c>
      <c r="V63" s="9">
        <f>-'M-Finanziamenti'!W24</f>
        <v>0</v>
      </c>
      <c r="W63" s="9">
        <f>-'M-Finanziamenti'!X24</f>
        <v>0</v>
      </c>
      <c r="X63" s="9">
        <f>-'M-Finanziamenti'!Y24</f>
        <v>0</v>
      </c>
      <c r="Y63" s="9">
        <f>-'M-Finanziamenti'!Z24</f>
        <v>0</v>
      </c>
      <c r="Z63" s="9">
        <f>-'M-Finanziamenti'!AA24</f>
        <v>0</v>
      </c>
      <c r="AA63" s="9">
        <f>-'M-Finanziamenti'!AB24</f>
        <v>0</v>
      </c>
      <c r="AB63" s="9">
        <f>-'M-Finanziamenti'!AC24</f>
        <v>0</v>
      </c>
      <c r="AC63" s="9">
        <f>-'M-Finanziamenti'!AD24</f>
        <v>0</v>
      </c>
      <c r="AD63" s="9">
        <f>-'M-Finanziamenti'!AE24</f>
        <v>0</v>
      </c>
      <c r="AE63" s="9">
        <f>-'M-Finanziamenti'!AF24</f>
        <v>0</v>
      </c>
      <c r="AF63" s="9">
        <f>-'M-Finanziamenti'!AG24</f>
        <v>0</v>
      </c>
      <c r="AG63" s="9">
        <f>-'M-Finanziamenti'!AH24</f>
        <v>0</v>
      </c>
      <c r="AH63" s="9">
        <f>-'M-Finanziamenti'!AI24</f>
        <v>0</v>
      </c>
      <c r="AI63" s="9">
        <f>-'M-Finanziamenti'!AJ24</f>
        <v>0</v>
      </c>
      <c r="AJ63" s="9">
        <f>-'M-Finanziamenti'!AK24</f>
        <v>0</v>
      </c>
      <c r="AK63" s="9">
        <f>-'M-Finanziamenti'!AL24</f>
        <v>0</v>
      </c>
      <c r="AL63" s="9">
        <f>-'M-Finanziamenti'!AM24</f>
        <v>0</v>
      </c>
      <c r="AM63" s="9">
        <f>-'M-Finanziamenti'!AN24</f>
        <v>0</v>
      </c>
      <c r="AN63" s="9">
        <f>-'M-Finanziamenti'!AO24</f>
        <v>0</v>
      </c>
      <c r="AO63" s="9">
        <f>-'M-Finanziamenti'!AP24</f>
        <v>0</v>
      </c>
      <c r="AP63" s="9">
        <f>-'M-Finanziamenti'!AQ24</f>
        <v>0</v>
      </c>
      <c r="AQ63" s="9">
        <f>-'M-Finanziamenti'!AR24</f>
        <v>0</v>
      </c>
      <c r="AR63" s="9">
        <f>-'M-Finanziamenti'!AS24</f>
        <v>0</v>
      </c>
      <c r="AS63" s="9">
        <f>-'M-Finanziamenti'!AT24</f>
        <v>0</v>
      </c>
      <c r="AT63" s="9">
        <f>-'M-Finanziamenti'!AU24</f>
        <v>0</v>
      </c>
      <c r="AU63" s="9">
        <f>-'M-Finanziamenti'!AV24</f>
        <v>0</v>
      </c>
      <c r="AV63" s="9">
        <f>-'M-Finanziamenti'!AW24</f>
        <v>0</v>
      </c>
      <c r="AW63" s="9">
        <f>-'M-Finanziamenti'!AX24</f>
        <v>0</v>
      </c>
      <c r="AX63" s="9">
        <f>-'M-Finanziamenti'!AY24</f>
        <v>0</v>
      </c>
      <c r="AY63" s="9">
        <f>-'M-Finanziamenti'!AZ24</f>
        <v>0</v>
      </c>
      <c r="AZ63" s="9">
        <f>-'M-Finanziamenti'!BA24</f>
        <v>0</v>
      </c>
      <c r="BA63" s="9">
        <f>-'M-Finanziamenti'!BB24</f>
        <v>0</v>
      </c>
      <c r="BB63" s="9">
        <f>-'M-Finanziamenti'!BC24</f>
        <v>0</v>
      </c>
      <c r="BC63" s="9">
        <f>-'M-Finanziamenti'!BD24</f>
        <v>0</v>
      </c>
      <c r="BD63" s="9">
        <f>-'M-Finanziamenti'!BE24</f>
        <v>0</v>
      </c>
      <c r="BE63" s="9">
        <f>-'M-Finanziamenti'!BF24</f>
        <v>0</v>
      </c>
      <c r="BF63" s="9">
        <f>-'M-Finanziamenti'!BG24</f>
        <v>0</v>
      </c>
      <c r="BG63" s="9">
        <f>-'M-Finanziamenti'!BH24</f>
        <v>0</v>
      </c>
      <c r="BH63" s="9">
        <f>-'M-Finanziamenti'!BI24</f>
        <v>0</v>
      </c>
      <c r="BI63" s="9">
        <f>-'M-Finanziamenti'!BJ24</f>
        <v>0</v>
      </c>
      <c r="BJ63" s="9"/>
    </row>
    <row r="64" spans="1:62" x14ac:dyDescent="0.25">
      <c r="A64" s="12" t="s">
        <v>96</v>
      </c>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row>
    <row r="65" spans="1:62" s="21" customFormat="1" x14ac:dyDescent="0.25">
      <c r="A65" s="8" t="s">
        <v>97</v>
      </c>
      <c r="B65" s="10">
        <f>SUM(B61:B64)</f>
        <v>0</v>
      </c>
      <c r="C65" s="10">
        <f t="shared" ref="C65:AC65" si="197">SUM(C61:C64)</f>
        <v>0</v>
      </c>
      <c r="D65" s="10">
        <f t="shared" si="197"/>
        <v>0</v>
      </c>
      <c r="E65" s="10">
        <f t="shared" si="197"/>
        <v>0</v>
      </c>
      <c r="F65" s="10">
        <f t="shared" si="197"/>
        <v>0</v>
      </c>
      <c r="G65" s="10">
        <f t="shared" si="197"/>
        <v>0</v>
      </c>
      <c r="H65" s="10">
        <f t="shared" si="197"/>
        <v>0</v>
      </c>
      <c r="I65" s="10">
        <f t="shared" si="197"/>
        <v>0</v>
      </c>
      <c r="J65" s="10">
        <f t="shared" si="197"/>
        <v>0</v>
      </c>
      <c r="K65" s="10">
        <f t="shared" si="197"/>
        <v>0</v>
      </c>
      <c r="L65" s="10">
        <f t="shared" si="197"/>
        <v>0</v>
      </c>
      <c r="M65" s="10">
        <f t="shared" si="197"/>
        <v>0</v>
      </c>
      <c r="N65" s="10">
        <f t="shared" si="197"/>
        <v>0</v>
      </c>
      <c r="O65" s="10">
        <f t="shared" si="197"/>
        <v>0</v>
      </c>
      <c r="P65" s="10">
        <f t="shared" si="197"/>
        <v>0</v>
      </c>
      <c r="Q65" s="10">
        <f t="shared" si="197"/>
        <v>0</v>
      </c>
      <c r="R65" s="10">
        <f t="shared" si="197"/>
        <v>0</v>
      </c>
      <c r="S65" s="10">
        <f t="shared" si="197"/>
        <v>0</v>
      </c>
      <c r="T65" s="10">
        <f t="shared" si="197"/>
        <v>0</v>
      </c>
      <c r="U65" s="10">
        <f t="shared" si="197"/>
        <v>0</v>
      </c>
      <c r="V65" s="10">
        <f t="shared" si="197"/>
        <v>0</v>
      </c>
      <c r="W65" s="10">
        <f t="shared" si="197"/>
        <v>0</v>
      </c>
      <c r="X65" s="10">
        <f t="shared" si="197"/>
        <v>0</v>
      </c>
      <c r="Y65" s="10">
        <f t="shared" si="197"/>
        <v>0</v>
      </c>
      <c r="Z65" s="10">
        <f t="shared" si="197"/>
        <v>0</v>
      </c>
      <c r="AA65" s="10">
        <f t="shared" si="197"/>
        <v>0</v>
      </c>
      <c r="AB65" s="10">
        <f t="shared" si="197"/>
        <v>0</v>
      </c>
      <c r="AC65" s="10">
        <f t="shared" si="197"/>
        <v>0</v>
      </c>
      <c r="AD65" s="10">
        <f>SUM(AD61:AD64)</f>
        <v>0</v>
      </c>
      <c r="AE65" s="10">
        <f t="shared" ref="AE65" si="198">SUM(AE61:AE64)</f>
        <v>0</v>
      </c>
      <c r="AF65" s="10">
        <f t="shared" ref="AF65" si="199">SUM(AF61:AF64)</f>
        <v>0</v>
      </c>
      <c r="AG65" s="10">
        <f t="shared" ref="AG65" si="200">SUM(AG61:AG64)</f>
        <v>0</v>
      </c>
      <c r="AH65" s="10">
        <f t="shared" ref="AH65" si="201">SUM(AH61:AH64)</f>
        <v>0</v>
      </c>
      <c r="AI65" s="10">
        <f t="shared" ref="AI65" si="202">SUM(AI61:AI64)</f>
        <v>0</v>
      </c>
      <c r="AJ65" s="10">
        <f t="shared" ref="AJ65" si="203">SUM(AJ61:AJ64)</f>
        <v>0</v>
      </c>
      <c r="AK65" s="10">
        <f t="shared" ref="AK65" si="204">SUM(AK61:AK64)</f>
        <v>0</v>
      </c>
      <c r="AL65" s="10">
        <f t="shared" ref="AL65" si="205">SUM(AL61:AL64)</f>
        <v>0</v>
      </c>
      <c r="AM65" s="10">
        <f t="shared" ref="AM65" si="206">SUM(AM61:AM64)</f>
        <v>0</v>
      </c>
      <c r="AN65" s="10">
        <f t="shared" ref="AN65" si="207">SUM(AN61:AN64)</f>
        <v>0</v>
      </c>
      <c r="AO65" s="10">
        <f t="shared" ref="AO65" si="208">SUM(AO61:AO64)</f>
        <v>0</v>
      </c>
      <c r="AP65" s="10">
        <f t="shared" ref="AP65" si="209">SUM(AP61:AP64)</f>
        <v>0</v>
      </c>
      <c r="AQ65" s="10">
        <f t="shared" ref="AQ65" si="210">SUM(AQ61:AQ64)</f>
        <v>0</v>
      </c>
      <c r="AR65" s="10">
        <f t="shared" ref="AR65" si="211">SUM(AR61:AR64)</f>
        <v>0</v>
      </c>
      <c r="AS65" s="10">
        <f t="shared" ref="AS65" si="212">SUM(AS61:AS64)</f>
        <v>0</v>
      </c>
      <c r="AT65" s="10">
        <f t="shared" ref="AT65" si="213">SUM(AT61:AT64)</f>
        <v>0</v>
      </c>
      <c r="AU65" s="10">
        <f>SUM(AU61:AU64)</f>
        <v>0</v>
      </c>
      <c r="AV65" s="10">
        <f t="shared" ref="AV65" si="214">SUM(AV61:AV64)</f>
        <v>0</v>
      </c>
      <c r="AW65" s="10">
        <f t="shared" ref="AW65" si="215">SUM(AW61:AW64)</f>
        <v>0</v>
      </c>
      <c r="AX65" s="10">
        <f t="shared" ref="AX65" si="216">SUM(AX61:AX64)</f>
        <v>0</v>
      </c>
      <c r="AY65" s="10">
        <f t="shared" ref="AY65" si="217">SUM(AY61:AY64)</f>
        <v>0</v>
      </c>
      <c r="AZ65" s="10">
        <f t="shared" ref="AZ65" si="218">SUM(AZ61:AZ64)</f>
        <v>0</v>
      </c>
      <c r="BA65" s="10">
        <f t="shared" ref="BA65" si="219">SUM(BA61:BA64)</f>
        <v>0</v>
      </c>
      <c r="BB65" s="10">
        <f t="shared" ref="BB65" si="220">SUM(BB61:BB64)</f>
        <v>0</v>
      </c>
      <c r="BC65" s="10">
        <f t="shared" ref="BC65" si="221">SUM(BC61:BC64)</f>
        <v>0</v>
      </c>
      <c r="BD65" s="10">
        <f t="shared" ref="BD65" si="222">SUM(BD61:BD64)</f>
        <v>0</v>
      </c>
      <c r="BE65" s="10">
        <f t="shared" ref="BE65" si="223">SUM(BE61:BE64)</f>
        <v>0</v>
      </c>
      <c r="BF65" s="10">
        <f t="shared" ref="BF65" si="224">SUM(BF61:BF64)</f>
        <v>0</v>
      </c>
      <c r="BG65" s="10">
        <f t="shared" ref="BG65" si="225">SUM(BG61:BG64)</f>
        <v>0</v>
      </c>
      <c r="BH65" s="10">
        <f t="shared" ref="BH65" si="226">SUM(BH61:BH64)</f>
        <v>0</v>
      </c>
      <c r="BI65" s="10">
        <f t="shared" ref="BI65" si="227">SUM(BI61:BI64)</f>
        <v>0</v>
      </c>
      <c r="BJ65" s="10"/>
    </row>
    <row r="66" spans="1:62" x14ac:dyDescent="0.25">
      <c r="A66" s="12"/>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row>
    <row r="67" spans="1:62" s="21" customFormat="1" x14ac:dyDescent="0.25">
      <c r="A67" s="8" t="s">
        <v>98</v>
      </c>
      <c r="B67" s="10">
        <f>+B54+B59+B65</f>
        <v>0</v>
      </c>
      <c r="C67" s="10">
        <f t="shared" ref="C67:AC67" si="228">+C54+C59+C65</f>
        <v>0</v>
      </c>
      <c r="D67" s="10">
        <f t="shared" si="228"/>
        <v>0</v>
      </c>
      <c r="E67" s="10">
        <f t="shared" si="228"/>
        <v>0</v>
      </c>
      <c r="F67" s="10">
        <f t="shared" si="228"/>
        <v>0</v>
      </c>
      <c r="G67" s="10">
        <f t="shared" si="228"/>
        <v>0</v>
      </c>
      <c r="H67" s="10">
        <f t="shared" si="228"/>
        <v>0</v>
      </c>
      <c r="I67" s="10">
        <f t="shared" si="228"/>
        <v>0</v>
      </c>
      <c r="J67" s="10">
        <f t="shared" si="228"/>
        <v>0</v>
      </c>
      <c r="K67" s="10">
        <f t="shared" si="228"/>
        <v>0</v>
      </c>
      <c r="L67" s="10">
        <f t="shared" si="228"/>
        <v>0</v>
      </c>
      <c r="M67" s="10">
        <f t="shared" si="228"/>
        <v>0</v>
      </c>
      <c r="N67" s="10">
        <f t="shared" si="228"/>
        <v>0</v>
      </c>
      <c r="O67" s="10">
        <f t="shared" si="228"/>
        <v>0</v>
      </c>
      <c r="P67" s="10">
        <f t="shared" si="228"/>
        <v>0</v>
      </c>
      <c r="Q67" s="10">
        <f t="shared" si="228"/>
        <v>0</v>
      </c>
      <c r="R67" s="10">
        <f t="shared" si="228"/>
        <v>0</v>
      </c>
      <c r="S67" s="10">
        <f t="shared" si="228"/>
        <v>0</v>
      </c>
      <c r="T67" s="10">
        <f t="shared" si="228"/>
        <v>0</v>
      </c>
      <c r="U67" s="10">
        <f t="shared" si="228"/>
        <v>0</v>
      </c>
      <c r="V67" s="10">
        <f t="shared" si="228"/>
        <v>0</v>
      </c>
      <c r="W67" s="10">
        <f t="shared" si="228"/>
        <v>0</v>
      </c>
      <c r="X67" s="10">
        <f t="shared" si="228"/>
        <v>0</v>
      </c>
      <c r="Y67" s="10">
        <f t="shared" si="228"/>
        <v>0</v>
      </c>
      <c r="Z67" s="10">
        <f t="shared" si="228"/>
        <v>0</v>
      </c>
      <c r="AA67" s="10">
        <f t="shared" si="228"/>
        <v>0</v>
      </c>
      <c r="AB67" s="10">
        <f t="shared" si="228"/>
        <v>0</v>
      </c>
      <c r="AC67" s="10">
        <f t="shared" si="228"/>
        <v>0</v>
      </c>
      <c r="AD67" s="10">
        <f>+AD54+AD59+AD65</f>
        <v>0</v>
      </c>
      <c r="AE67" s="10">
        <f t="shared" ref="AE67:AT67" si="229">+AE54+AE59+AE65</f>
        <v>0</v>
      </c>
      <c r="AF67" s="10">
        <f t="shared" si="229"/>
        <v>0</v>
      </c>
      <c r="AG67" s="10">
        <f t="shared" si="229"/>
        <v>0</v>
      </c>
      <c r="AH67" s="10">
        <f t="shared" si="229"/>
        <v>0</v>
      </c>
      <c r="AI67" s="10">
        <f t="shared" si="229"/>
        <v>0</v>
      </c>
      <c r="AJ67" s="10">
        <f t="shared" si="229"/>
        <v>0</v>
      </c>
      <c r="AK67" s="10">
        <f t="shared" si="229"/>
        <v>0</v>
      </c>
      <c r="AL67" s="10">
        <f t="shared" si="229"/>
        <v>0</v>
      </c>
      <c r="AM67" s="10">
        <f t="shared" si="229"/>
        <v>0</v>
      </c>
      <c r="AN67" s="10">
        <f t="shared" si="229"/>
        <v>0</v>
      </c>
      <c r="AO67" s="10">
        <f t="shared" si="229"/>
        <v>0</v>
      </c>
      <c r="AP67" s="10">
        <f t="shared" si="229"/>
        <v>0</v>
      </c>
      <c r="AQ67" s="10">
        <f t="shared" si="229"/>
        <v>0</v>
      </c>
      <c r="AR67" s="10">
        <f t="shared" si="229"/>
        <v>0</v>
      </c>
      <c r="AS67" s="10">
        <f t="shared" si="229"/>
        <v>0</v>
      </c>
      <c r="AT67" s="10">
        <f t="shared" si="229"/>
        <v>0</v>
      </c>
      <c r="AU67" s="10">
        <f>+AU54+AU59+AU65</f>
        <v>0</v>
      </c>
      <c r="AV67" s="10">
        <f t="shared" ref="AV67:BI67" si="230">+AV54+AV59+AV65</f>
        <v>0</v>
      </c>
      <c r="AW67" s="10">
        <f t="shared" si="230"/>
        <v>0</v>
      </c>
      <c r="AX67" s="10">
        <f t="shared" si="230"/>
        <v>0</v>
      </c>
      <c r="AY67" s="10">
        <f t="shared" si="230"/>
        <v>0</v>
      </c>
      <c r="AZ67" s="10">
        <f t="shared" si="230"/>
        <v>0</v>
      </c>
      <c r="BA67" s="10">
        <f t="shared" si="230"/>
        <v>0</v>
      </c>
      <c r="BB67" s="10">
        <f t="shared" si="230"/>
        <v>0</v>
      </c>
      <c r="BC67" s="10">
        <f t="shared" si="230"/>
        <v>0</v>
      </c>
      <c r="BD67" s="10">
        <f t="shared" si="230"/>
        <v>0</v>
      </c>
      <c r="BE67" s="10">
        <f t="shared" si="230"/>
        <v>0</v>
      </c>
      <c r="BF67" s="10">
        <f t="shared" si="230"/>
        <v>0</v>
      </c>
      <c r="BG67" s="10">
        <f t="shared" si="230"/>
        <v>0</v>
      </c>
      <c r="BH67" s="10">
        <f t="shared" si="230"/>
        <v>0</v>
      </c>
      <c r="BI67" s="10">
        <f t="shared" si="230"/>
        <v>0</v>
      </c>
      <c r="BJ67" s="10"/>
    </row>
    <row r="68" spans="1:62" x14ac:dyDescent="0.25">
      <c r="A68" s="8"/>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c r="BI68" s="9"/>
      <c r="BJ68" s="9"/>
    </row>
    <row r="69" spans="1:62" x14ac:dyDescent="0.25">
      <c r="A69" s="17" t="s">
        <v>99</v>
      </c>
      <c r="B69" s="9">
        <f>+Ires!B16</f>
        <v>0</v>
      </c>
      <c r="C69" s="9">
        <f>+Ires!C16</f>
        <v>0</v>
      </c>
      <c r="D69" s="9">
        <f>+Ires!D16</f>
        <v>0</v>
      </c>
      <c r="E69" s="9">
        <f>+Ires!E16</f>
        <v>0</v>
      </c>
      <c r="F69" s="9">
        <f>+Ires!F16</f>
        <v>0</v>
      </c>
      <c r="G69" s="9">
        <f>+Ires!G16</f>
        <v>0</v>
      </c>
      <c r="H69" s="9">
        <f>+Ires!H16</f>
        <v>0</v>
      </c>
      <c r="I69" s="9">
        <f>+Ires!I16</f>
        <v>0</v>
      </c>
      <c r="J69" s="9">
        <f>+Ires!J16</f>
        <v>0</v>
      </c>
      <c r="K69" s="9">
        <f>+Ires!K16</f>
        <v>0</v>
      </c>
      <c r="L69" s="9">
        <f>+Ires!L16</f>
        <v>0</v>
      </c>
      <c r="M69" s="9">
        <f>+Ires!M16</f>
        <v>0</v>
      </c>
      <c r="N69" s="9">
        <f>+Ires!N16</f>
        <v>0</v>
      </c>
      <c r="O69" s="9">
        <f>+Ires!O16</f>
        <v>0</v>
      </c>
      <c r="P69" s="9">
        <f>+Ires!P16</f>
        <v>0</v>
      </c>
      <c r="Q69" s="9">
        <f>+Ires!Q16</f>
        <v>0</v>
      </c>
      <c r="R69" s="9">
        <f>+Ires!R16</f>
        <v>0</v>
      </c>
      <c r="S69" s="9">
        <f>+Ires!S16</f>
        <v>0</v>
      </c>
      <c r="T69" s="9">
        <f>+Ires!T16</f>
        <v>0</v>
      </c>
      <c r="U69" s="9">
        <f>+Ires!U16</f>
        <v>0</v>
      </c>
      <c r="V69" s="9">
        <f>+Ires!V16</f>
        <v>0</v>
      </c>
      <c r="W69" s="9">
        <f>+Ires!W16</f>
        <v>0</v>
      </c>
      <c r="X69" s="9">
        <f>+Ires!X16</f>
        <v>0</v>
      </c>
      <c r="Y69" s="9">
        <f>+Ires!Y16</f>
        <v>0</v>
      </c>
      <c r="Z69" s="9">
        <f>+Ires!Z16</f>
        <v>0</v>
      </c>
      <c r="AA69" s="9">
        <f>+Ires!AA16</f>
        <v>0</v>
      </c>
      <c r="AB69" s="9">
        <f>+Ires!AB16</f>
        <v>0</v>
      </c>
      <c r="AC69" s="9">
        <f>+Ires!AC16</f>
        <v>0</v>
      </c>
      <c r="AD69" s="9">
        <f>+Ires!AD16</f>
        <v>0</v>
      </c>
      <c r="AE69" s="9">
        <f>+Ires!AE16</f>
        <v>0</v>
      </c>
      <c r="AF69" s="9">
        <f>+Ires!AF16</f>
        <v>0</v>
      </c>
      <c r="AG69" s="9">
        <f>+Ires!AG16</f>
        <v>0</v>
      </c>
      <c r="AH69" s="9">
        <f>+Ires!AH16</f>
        <v>0</v>
      </c>
      <c r="AI69" s="9">
        <f>+Ires!AI16</f>
        <v>0</v>
      </c>
      <c r="AJ69" s="9">
        <f>+Ires!AJ16</f>
        <v>0</v>
      </c>
      <c r="AK69" s="9">
        <f>+Ires!AK16</f>
        <v>0</v>
      </c>
      <c r="AL69" s="9">
        <f>+Ires!AL16</f>
        <v>0</v>
      </c>
      <c r="AM69" s="9">
        <f>+Ires!AM16</f>
        <v>0</v>
      </c>
      <c r="AN69" s="9">
        <f>+Ires!AN16</f>
        <v>0</v>
      </c>
      <c r="AO69" s="9">
        <f>+Ires!AO16</f>
        <v>0</v>
      </c>
      <c r="AP69" s="9">
        <f>+Ires!AP16</f>
        <v>0</v>
      </c>
      <c r="AQ69" s="9">
        <f>+Ires!AQ16</f>
        <v>0</v>
      </c>
      <c r="AR69" s="9">
        <f>+Ires!AR16</f>
        <v>0</v>
      </c>
      <c r="AS69" s="9">
        <f>+Ires!AS16</f>
        <v>0</v>
      </c>
      <c r="AT69" s="9">
        <f>+Ires!AT16</f>
        <v>0</v>
      </c>
      <c r="AU69" s="9">
        <f>+Ires!AU16</f>
        <v>0</v>
      </c>
      <c r="AV69" s="9">
        <f>+Ires!AV16</f>
        <v>0</v>
      </c>
      <c r="AW69" s="9">
        <f>+Ires!AW16</f>
        <v>0</v>
      </c>
      <c r="AX69" s="9">
        <f>+Ires!AX16</f>
        <v>0</v>
      </c>
      <c r="AY69" s="9">
        <f>+Ires!AY16</f>
        <v>0</v>
      </c>
      <c r="AZ69" s="9">
        <f>+Ires!AZ16</f>
        <v>0</v>
      </c>
      <c r="BA69" s="9">
        <f>+Ires!BA16</f>
        <v>0</v>
      </c>
      <c r="BB69" s="9">
        <f>+Ires!BB16</f>
        <v>0</v>
      </c>
      <c r="BC69" s="9">
        <f>+Ires!BC16</f>
        <v>0</v>
      </c>
      <c r="BD69" s="9">
        <f>+Ires!BD16</f>
        <v>0</v>
      </c>
      <c r="BE69" s="9">
        <f>+Ires!BE16</f>
        <v>0</v>
      </c>
      <c r="BF69" s="9">
        <f>+Ires!BF16</f>
        <v>0</v>
      </c>
      <c r="BG69" s="9">
        <f>+Ires!BG16</f>
        <v>0</v>
      </c>
      <c r="BH69" s="9">
        <f>+Ires!BH16</f>
        <v>0</v>
      </c>
      <c r="BI69" s="9">
        <f>+Ires!BI16</f>
        <v>0</v>
      </c>
      <c r="BJ69" s="9"/>
    </row>
    <row r="70" spans="1:62" x14ac:dyDescent="0.25">
      <c r="A70" s="17" t="s">
        <v>100</v>
      </c>
      <c r="B70" s="9">
        <f>+Irap!B16</f>
        <v>0</v>
      </c>
      <c r="C70" s="9">
        <f>+Irap!C16</f>
        <v>0</v>
      </c>
      <c r="D70" s="9">
        <f>+Irap!D16</f>
        <v>0</v>
      </c>
      <c r="E70" s="9">
        <f>+Irap!E16</f>
        <v>0</v>
      </c>
      <c r="F70" s="9">
        <f>+Irap!F16</f>
        <v>0</v>
      </c>
      <c r="G70" s="9">
        <f>+Irap!G16</f>
        <v>0</v>
      </c>
      <c r="H70" s="9">
        <f>+Irap!H16</f>
        <v>0</v>
      </c>
      <c r="I70" s="9">
        <f>+Irap!I16</f>
        <v>0</v>
      </c>
      <c r="J70" s="9">
        <f>+Irap!J16</f>
        <v>0</v>
      </c>
      <c r="K70" s="9">
        <f>+Irap!K16</f>
        <v>0</v>
      </c>
      <c r="L70" s="9">
        <f>+Irap!L16</f>
        <v>0</v>
      </c>
      <c r="M70" s="9">
        <f>+Irap!M16</f>
        <v>0</v>
      </c>
      <c r="N70" s="9">
        <f>+Irap!N16</f>
        <v>0</v>
      </c>
      <c r="O70" s="9">
        <f>+Irap!O16</f>
        <v>0</v>
      </c>
      <c r="P70" s="9">
        <f>+Irap!P16</f>
        <v>0</v>
      </c>
      <c r="Q70" s="9">
        <f>+Irap!Q16</f>
        <v>0</v>
      </c>
      <c r="R70" s="9">
        <f>+Irap!R16</f>
        <v>0</v>
      </c>
      <c r="S70" s="9">
        <f>+Irap!S16</f>
        <v>0</v>
      </c>
      <c r="T70" s="9">
        <f>+Irap!T16</f>
        <v>0</v>
      </c>
      <c r="U70" s="9">
        <f>+Irap!U16</f>
        <v>0</v>
      </c>
      <c r="V70" s="9">
        <f>+Irap!V16</f>
        <v>0</v>
      </c>
      <c r="W70" s="9">
        <f>+Irap!W16</f>
        <v>0</v>
      </c>
      <c r="X70" s="9">
        <f>+Irap!X16</f>
        <v>0</v>
      </c>
      <c r="Y70" s="9">
        <f>+Irap!Y16</f>
        <v>0</v>
      </c>
      <c r="Z70" s="9">
        <f>+Irap!Z16</f>
        <v>0</v>
      </c>
      <c r="AA70" s="9">
        <f>+Irap!AA16</f>
        <v>0</v>
      </c>
      <c r="AB70" s="9">
        <f>+Irap!AB16</f>
        <v>0</v>
      </c>
      <c r="AC70" s="9">
        <f>+Irap!AC16</f>
        <v>0</v>
      </c>
      <c r="AD70" s="9">
        <f>+Irap!AD16</f>
        <v>0</v>
      </c>
      <c r="AE70" s="9">
        <f>+Irap!AE16</f>
        <v>0</v>
      </c>
      <c r="AF70" s="9">
        <f>+Irap!AF16</f>
        <v>0</v>
      </c>
      <c r="AG70" s="9">
        <f>+Irap!AG16</f>
        <v>0</v>
      </c>
      <c r="AH70" s="9">
        <f>+Irap!AH16</f>
        <v>0</v>
      </c>
      <c r="AI70" s="9">
        <f>+Irap!AI16</f>
        <v>0</v>
      </c>
      <c r="AJ70" s="9">
        <f>+Irap!AJ16</f>
        <v>0</v>
      </c>
      <c r="AK70" s="9">
        <f>+Irap!AK16</f>
        <v>0</v>
      </c>
      <c r="AL70" s="9">
        <f>+Irap!AL16</f>
        <v>0</v>
      </c>
      <c r="AM70" s="9">
        <f>+Irap!AM16</f>
        <v>0</v>
      </c>
      <c r="AN70" s="9">
        <f>+Irap!AN16</f>
        <v>0</v>
      </c>
      <c r="AO70" s="9">
        <f>+Irap!AO16</f>
        <v>0</v>
      </c>
      <c r="AP70" s="9">
        <f>+Irap!AP16</f>
        <v>0</v>
      </c>
      <c r="AQ70" s="9">
        <f>+Irap!AQ16</f>
        <v>0</v>
      </c>
      <c r="AR70" s="9">
        <f>+Irap!AR16</f>
        <v>0</v>
      </c>
      <c r="AS70" s="9">
        <f>+Irap!AS16</f>
        <v>0</v>
      </c>
      <c r="AT70" s="9">
        <f>+Irap!AT16</f>
        <v>0</v>
      </c>
      <c r="AU70" s="9">
        <f>+Irap!AU16</f>
        <v>0</v>
      </c>
      <c r="AV70" s="9">
        <f>+Irap!AV16</f>
        <v>0</v>
      </c>
      <c r="AW70" s="9">
        <f>+Irap!AW16</f>
        <v>0</v>
      </c>
      <c r="AX70" s="9">
        <f>+Irap!AX16</f>
        <v>0</v>
      </c>
      <c r="AY70" s="9">
        <f>+Irap!AY16</f>
        <v>0</v>
      </c>
      <c r="AZ70" s="9">
        <f>+Irap!AZ16</f>
        <v>0</v>
      </c>
      <c r="BA70" s="9">
        <f>+Irap!BA16</f>
        <v>0</v>
      </c>
      <c r="BB70" s="9">
        <f>+Irap!BB16</f>
        <v>0</v>
      </c>
      <c r="BC70" s="9">
        <f>+Irap!BC16</f>
        <v>0</v>
      </c>
      <c r="BD70" s="9">
        <f>+Irap!BD16</f>
        <v>0</v>
      </c>
      <c r="BE70" s="9">
        <f>+Irap!BE16</f>
        <v>0</v>
      </c>
      <c r="BF70" s="9">
        <f>+Irap!BF16</f>
        <v>0</v>
      </c>
      <c r="BG70" s="9">
        <f>+Irap!BG16</f>
        <v>0</v>
      </c>
      <c r="BH70" s="9">
        <f>+Irap!BH16</f>
        <v>0</v>
      </c>
      <c r="BI70" s="9">
        <f>+Irap!BI16</f>
        <v>0</v>
      </c>
      <c r="BJ70" s="9"/>
    </row>
    <row r="71" spans="1:62" x14ac:dyDescent="0.25">
      <c r="A71" s="18" t="s">
        <v>101</v>
      </c>
      <c r="B71" s="19">
        <f>+B67-B69-B70</f>
        <v>0</v>
      </c>
      <c r="C71" s="19">
        <f t="shared" ref="C71:AC71" si="231">+C67-C69-C70</f>
        <v>0</v>
      </c>
      <c r="D71" s="19">
        <f t="shared" si="231"/>
        <v>0</v>
      </c>
      <c r="E71" s="19">
        <f t="shared" si="231"/>
        <v>0</v>
      </c>
      <c r="F71" s="19">
        <f t="shared" si="231"/>
        <v>0</v>
      </c>
      <c r="G71" s="19">
        <f t="shared" si="231"/>
        <v>0</v>
      </c>
      <c r="H71" s="19">
        <f t="shared" si="231"/>
        <v>0</v>
      </c>
      <c r="I71" s="19">
        <f t="shared" si="231"/>
        <v>0</v>
      </c>
      <c r="J71" s="19">
        <f t="shared" si="231"/>
        <v>0</v>
      </c>
      <c r="K71" s="19">
        <f t="shared" si="231"/>
        <v>0</v>
      </c>
      <c r="L71" s="19">
        <f t="shared" si="231"/>
        <v>0</v>
      </c>
      <c r="M71" s="19">
        <f t="shared" si="231"/>
        <v>0</v>
      </c>
      <c r="N71" s="19">
        <f t="shared" si="231"/>
        <v>0</v>
      </c>
      <c r="O71" s="19">
        <f t="shared" si="231"/>
        <v>0</v>
      </c>
      <c r="P71" s="19">
        <f t="shared" si="231"/>
        <v>0</v>
      </c>
      <c r="Q71" s="19">
        <f t="shared" si="231"/>
        <v>0</v>
      </c>
      <c r="R71" s="19">
        <f t="shared" si="231"/>
        <v>0</v>
      </c>
      <c r="S71" s="19">
        <f t="shared" si="231"/>
        <v>0</v>
      </c>
      <c r="T71" s="19">
        <f t="shared" si="231"/>
        <v>0</v>
      </c>
      <c r="U71" s="19">
        <f t="shared" si="231"/>
        <v>0</v>
      </c>
      <c r="V71" s="19">
        <f t="shared" si="231"/>
        <v>0</v>
      </c>
      <c r="W71" s="19">
        <f t="shared" si="231"/>
        <v>0</v>
      </c>
      <c r="X71" s="19">
        <f t="shared" si="231"/>
        <v>0</v>
      </c>
      <c r="Y71" s="19">
        <f t="shared" si="231"/>
        <v>0</v>
      </c>
      <c r="Z71" s="19">
        <f t="shared" si="231"/>
        <v>0</v>
      </c>
      <c r="AA71" s="19">
        <f t="shared" si="231"/>
        <v>0</v>
      </c>
      <c r="AB71" s="19">
        <f t="shared" si="231"/>
        <v>0</v>
      </c>
      <c r="AC71" s="19">
        <f t="shared" si="231"/>
        <v>0</v>
      </c>
      <c r="AD71" s="19">
        <f>+AD67-AD69-AD70</f>
        <v>0</v>
      </c>
      <c r="AE71" s="19">
        <f t="shared" ref="AE71" si="232">+AE67-AE69-AE70</f>
        <v>0</v>
      </c>
      <c r="AF71" s="19">
        <f t="shared" ref="AF71" si="233">+AF67-AF69-AF70</f>
        <v>0</v>
      </c>
      <c r="AG71" s="19">
        <f t="shared" ref="AG71" si="234">+AG67-AG69-AG70</f>
        <v>0</v>
      </c>
      <c r="AH71" s="19">
        <f t="shared" ref="AH71" si="235">+AH67-AH69-AH70</f>
        <v>0</v>
      </c>
      <c r="AI71" s="19">
        <f t="shared" ref="AI71" si="236">+AI67-AI69-AI70</f>
        <v>0</v>
      </c>
      <c r="AJ71" s="19">
        <f t="shared" ref="AJ71" si="237">+AJ67-AJ69-AJ70</f>
        <v>0</v>
      </c>
      <c r="AK71" s="19">
        <f t="shared" ref="AK71" si="238">+AK67-AK69-AK70</f>
        <v>0</v>
      </c>
      <c r="AL71" s="19">
        <f t="shared" ref="AL71" si="239">+AL67-AL69-AL70</f>
        <v>0</v>
      </c>
      <c r="AM71" s="19">
        <f t="shared" ref="AM71" si="240">+AM67-AM69-AM70</f>
        <v>0</v>
      </c>
      <c r="AN71" s="19">
        <f t="shared" ref="AN71" si="241">+AN67-AN69-AN70</f>
        <v>0</v>
      </c>
      <c r="AO71" s="19">
        <f t="shared" ref="AO71" si="242">+AO67-AO69-AO70</f>
        <v>0</v>
      </c>
      <c r="AP71" s="19">
        <f t="shared" ref="AP71" si="243">+AP67-AP69-AP70</f>
        <v>0</v>
      </c>
      <c r="AQ71" s="19">
        <f t="shared" ref="AQ71" si="244">+AQ67-AQ69-AQ70</f>
        <v>0</v>
      </c>
      <c r="AR71" s="19">
        <f t="shared" ref="AR71" si="245">+AR67-AR69-AR70</f>
        <v>0</v>
      </c>
      <c r="AS71" s="19">
        <f t="shared" ref="AS71" si="246">+AS67-AS69-AS70</f>
        <v>0</v>
      </c>
      <c r="AT71" s="19">
        <f t="shared" ref="AT71" si="247">+AT67-AT69-AT70</f>
        <v>0</v>
      </c>
      <c r="AU71" s="19">
        <f>+AU67-AU69-AU70</f>
        <v>0</v>
      </c>
      <c r="AV71" s="19">
        <f t="shared" ref="AV71" si="248">+AV67-AV69-AV70</f>
        <v>0</v>
      </c>
      <c r="AW71" s="19">
        <f t="shared" ref="AW71" si="249">+AW67-AW69-AW70</f>
        <v>0</v>
      </c>
      <c r="AX71" s="19">
        <f t="shared" ref="AX71" si="250">+AX67-AX69-AX70</f>
        <v>0</v>
      </c>
      <c r="AY71" s="19">
        <f t="shared" ref="AY71" si="251">+AY67-AY69-AY70</f>
        <v>0</v>
      </c>
      <c r="AZ71" s="19">
        <f t="shared" ref="AZ71" si="252">+AZ67-AZ69-AZ70</f>
        <v>0</v>
      </c>
      <c r="BA71" s="19">
        <f t="shared" ref="BA71" si="253">+BA67-BA69-BA70</f>
        <v>0</v>
      </c>
      <c r="BB71" s="19">
        <f t="shared" ref="BB71" si="254">+BB67-BB69-BB70</f>
        <v>0</v>
      </c>
      <c r="BC71" s="19">
        <f t="shared" ref="BC71" si="255">+BC67-BC69-BC70</f>
        <v>0</v>
      </c>
      <c r="BD71" s="19">
        <f t="shared" ref="BD71" si="256">+BD67-BD69-BD70</f>
        <v>0</v>
      </c>
      <c r="BE71" s="19">
        <f t="shared" ref="BE71" si="257">+BE67-BE69-BE70</f>
        <v>0</v>
      </c>
      <c r="BF71" s="19">
        <f t="shared" ref="BF71" si="258">+BF67-BF69-BF70</f>
        <v>0</v>
      </c>
      <c r="BG71" s="19">
        <f t="shared" ref="BG71" si="259">+BG67-BG69-BG70</f>
        <v>0</v>
      </c>
      <c r="BH71" s="19">
        <f t="shared" ref="BH71" si="260">+BH67-BH69-BH70</f>
        <v>0</v>
      </c>
      <c r="BI71" s="19">
        <f t="shared" ref="BI71" si="261">+BI67-BI69-BI70</f>
        <v>0</v>
      </c>
      <c r="BJ71" s="19"/>
    </row>
    <row r="72" spans="1:62" x14ac:dyDescent="0.25">
      <c r="A72" s="12"/>
      <c r="B72" s="10"/>
    </row>
    <row r="73" spans="1:62" x14ac:dyDescent="0.25">
      <c r="A73" s="12"/>
      <c r="B73" s="9"/>
    </row>
    <row r="74" spans="1:62" x14ac:dyDescent="0.25">
      <c r="A74" s="12"/>
      <c r="B74" s="9"/>
    </row>
    <row r="75" spans="1:62" x14ac:dyDescent="0.25">
      <c r="A75" s="12"/>
      <c r="B75" s="9"/>
    </row>
    <row r="76" spans="1:62" x14ac:dyDescent="0.25">
      <c r="A76" s="12"/>
      <c r="B76" s="9"/>
    </row>
    <row r="77" spans="1:62" x14ac:dyDescent="0.25">
      <c r="A77" s="12"/>
      <c r="B77" s="9"/>
    </row>
    <row r="78" spans="1:62" x14ac:dyDescent="0.25">
      <c r="A78" s="12"/>
      <c r="B78" s="10"/>
    </row>
    <row r="79" spans="1:62" x14ac:dyDescent="0.25">
      <c r="A79" s="12"/>
      <c r="B79" s="9"/>
    </row>
    <row r="80" spans="1:62" x14ac:dyDescent="0.25">
      <c r="A80" s="12"/>
      <c r="B80" s="9"/>
    </row>
    <row r="81" spans="1:2" x14ac:dyDescent="0.25">
      <c r="A81" s="12"/>
      <c r="B81" s="9"/>
    </row>
    <row r="82" spans="1:2" x14ac:dyDescent="0.25">
      <c r="A82" s="12"/>
      <c r="B82" s="9"/>
    </row>
    <row r="83" spans="1:2" x14ac:dyDescent="0.25">
      <c r="A83" s="12"/>
      <c r="B83" s="9"/>
    </row>
    <row r="84" spans="1:2" x14ac:dyDescent="0.25">
      <c r="A84" s="12"/>
      <c r="B84" s="9"/>
    </row>
    <row r="85" spans="1:2" x14ac:dyDescent="0.25">
      <c r="A85" s="12"/>
      <c r="B85" s="9"/>
    </row>
    <row r="86" spans="1:2" x14ac:dyDescent="0.25">
      <c r="A86" s="12"/>
      <c r="B86" s="10"/>
    </row>
    <row r="87" spans="1:2" x14ac:dyDescent="0.25">
      <c r="A87" s="12"/>
      <c r="B87" s="9"/>
    </row>
    <row r="88" spans="1:2" x14ac:dyDescent="0.25">
      <c r="A88" s="12"/>
      <c r="B88" s="9"/>
    </row>
    <row r="89" spans="1:2" x14ac:dyDescent="0.25">
      <c r="A89" s="12"/>
      <c r="B89" s="9"/>
    </row>
    <row r="90" spans="1:2" x14ac:dyDescent="0.25">
      <c r="A90" s="12"/>
      <c r="B90" s="9"/>
    </row>
    <row r="91" spans="1:2" x14ac:dyDescent="0.25">
      <c r="A91" s="12"/>
      <c r="B91" s="9"/>
    </row>
    <row r="92" spans="1:2" x14ac:dyDescent="0.25">
      <c r="A92" s="12"/>
      <c r="B92" s="9"/>
    </row>
    <row r="93" spans="1:2" x14ac:dyDescent="0.25">
      <c r="A93" s="12"/>
      <c r="B93" s="9"/>
    </row>
    <row r="94" spans="1:2" x14ac:dyDescent="0.25">
      <c r="A94" s="8"/>
      <c r="B94" s="10"/>
    </row>
    <row r="95" spans="1:2" x14ac:dyDescent="0.25">
      <c r="A95" s="12"/>
      <c r="B95" s="16"/>
    </row>
    <row r="96" spans="1:2" x14ac:dyDescent="0.25">
      <c r="A96" s="8"/>
      <c r="B96" s="10"/>
    </row>
    <row r="97" spans="1:2" x14ac:dyDescent="0.25">
      <c r="A97" s="12"/>
      <c r="B97" s="9"/>
    </row>
    <row r="98" spans="1:2" x14ac:dyDescent="0.25">
      <c r="A98" s="17"/>
      <c r="B98" s="9"/>
    </row>
    <row r="99" spans="1:2" x14ac:dyDescent="0.25">
      <c r="A99" s="12"/>
      <c r="B99" s="16"/>
    </row>
    <row r="100" spans="1:2" x14ac:dyDescent="0.25">
      <c r="A100" s="8"/>
      <c r="B100" s="10"/>
    </row>
    <row r="101" spans="1:2" x14ac:dyDescent="0.25">
      <c r="A101" s="12"/>
      <c r="B101" s="9"/>
    </row>
    <row r="102" spans="1:2" x14ac:dyDescent="0.25">
      <c r="A102" s="12"/>
      <c r="B102" s="9"/>
    </row>
    <row r="103" spans="1:2" x14ac:dyDescent="0.25">
      <c r="A103" s="12"/>
      <c r="B103" s="9"/>
    </row>
    <row r="104" spans="1:2" x14ac:dyDescent="0.25">
      <c r="A104" s="12"/>
      <c r="B104" s="16"/>
    </row>
    <row r="105" spans="1:2" x14ac:dyDescent="0.25">
      <c r="A105" s="8"/>
      <c r="B105" s="10"/>
    </row>
    <row r="106" spans="1:2" x14ac:dyDescent="0.25">
      <c r="A106" s="8"/>
      <c r="B106" s="15"/>
    </row>
    <row r="107" spans="1:2" x14ac:dyDescent="0.25">
      <c r="A107" s="12"/>
      <c r="B107" s="9"/>
    </row>
    <row r="108" spans="1:2" x14ac:dyDescent="0.25">
      <c r="A108" s="12"/>
      <c r="B108" s="9"/>
    </row>
    <row r="109" spans="1:2" x14ac:dyDescent="0.25">
      <c r="A109" s="8"/>
      <c r="B109" s="10"/>
    </row>
  </sheetData>
  <hyperlinks>
    <hyperlink ref="A1" location="Input!A1" display="INDICE"/>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3"/>
  <sheetViews>
    <sheetView showGridLines="0" workbookViewId="0">
      <pane xSplit="2" ySplit="2" topLeftCell="C3" activePane="bottomRight" state="frozen"/>
      <selection pane="topRight" activeCell="C1" sqref="C1"/>
      <selection pane="bottomLeft" activeCell="A3" sqref="A3"/>
      <selection pane="bottomRight"/>
    </sheetView>
  </sheetViews>
  <sheetFormatPr defaultRowHeight="15" x14ac:dyDescent="0.25"/>
  <cols>
    <col min="2" max="2" width="24.140625" bestFit="1" customWidth="1"/>
    <col min="3" max="3" width="8.7109375" bestFit="1" customWidth="1"/>
    <col min="4" max="20" width="10.140625" bestFit="1" customWidth="1"/>
  </cols>
  <sheetData>
    <row r="1" spans="1:63" x14ac:dyDescent="0.25">
      <c r="A1" s="48" t="s">
        <v>151</v>
      </c>
    </row>
    <row r="2" spans="1:63" x14ac:dyDescent="0.25">
      <c r="C2" t="str">
        <f>+SPm!C2</f>
        <v>gen 2014</v>
      </c>
      <c r="D2" s="146">
        <f>+SPm!D2</f>
        <v>41698</v>
      </c>
      <c r="E2" s="146">
        <f>+SPm!E2</f>
        <v>41729</v>
      </c>
      <c r="F2" s="146">
        <f>+SPm!F2</f>
        <v>41759</v>
      </c>
      <c r="G2" s="146">
        <f>+SPm!G2</f>
        <v>41790</v>
      </c>
      <c r="H2" s="146">
        <f>+SPm!H2</f>
        <v>41820</v>
      </c>
      <c r="I2" s="146">
        <f>+SPm!I2</f>
        <v>41851</v>
      </c>
      <c r="J2" s="146">
        <f>+SPm!J2</f>
        <v>41882</v>
      </c>
      <c r="K2" s="146">
        <f>+SPm!K2</f>
        <v>41912</v>
      </c>
      <c r="L2" s="146">
        <f>+SPm!L2</f>
        <v>41943</v>
      </c>
      <c r="M2" s="146">
        <f>+SPm!M2</f>
        <v>41973</v>
      </c>
      <c r="N2" s="146">
        <f>+SPm!N2</f>
        <v>42004</v>
      </c>
      <c r="O2" s="146">
        <f>+SPm!O2</f>
        <v>42035</v>
      </c>
      <c r="P2" s="146">
        <f>+SPm!P2</f>
        <v>42063</v>
      </c>
      <c r="Q2" s="146">
        <f>+SPm!Q2</f>
        <v>42094</v>
      </c>
      <c r="R2" s="146">
        <f>+SPm!R2</f>
        <v>42124</v>
      </c>
      <c r="S2" s="146">
        <f>+SPm!S2</f>
        <v>42155</v>
      </c>
      <c r="T2" s="146">
        <f>+SPm!T2</f>
        <v>42185</v>
      </c>
      <c r="U2" s="146">
        <f>+SPm!U2</f>
        <v>42216</v>
      </c>
      <c r="V2" s="146">
        <f>+SPm!V2</f>
        <v>42247</v>
      </c>
      <c r="W2" s="146">
        <f>+SPm!W2</f>
        <v>42277</v>
      </c>
      <c r="X2" s="146">
        <f>+SPm!X2</f>
        <v>42308</v>
      </c>
      <c r="Y2" s="146">
        <f>+SPm!Y2</f>
        <v>42338</v>
      </c>
      <c r="Z2" s="146">
        <f>+SPm!Z2</f>
        <v>42369</v>
      </c>
      <c r="AA2" s="146">
        <f>+SPm!AA2</f>
        <v>42400</v>
      </c>
      <c r="AB2" s="146">
        <f>+SPm!AB2</f>
        <v>42429</v>
      </c>
      <c r="AC2" s="146">
        <f>+SPm!AC2</f>
        <v>42460</v>
      </c>
      <c r="AD2" s="146">
        <f>+SPm!AD2</f>
        <v>42490</v>
      </c>
      <c r="AE2" s="146">
        <f>+SPm!AE2</f>
        <v>42521</v>
      </c>
      <c r="AF2" s="146">
        <f>+SPm!AF2</f>
        <v>42551</v>
      </c>
      <c r="AG2" s="146">
        <f>+SPm!AG2</f>
        <v>42582</v>
      </c>
      <c r="AH2" s="146">
        <f>+SPm!AH2</f>
        <v>42613</v>
      </c>
      <c r="AI2" s="146">
        <f>+SPm!AI2</f>
        <v>42643</v>
      </c>
      <c r="AJ2" s="146">
        <f>+SPm!AJ2</f>
        <v>42674</v>
      </c>
      <c r="AK2" s="146">
        <f>+SPm!AK2</f>
        <v>42704</v>
      </c>
      <c r="AL2" s="146">
        <f>+SPm!AL2</f>
        <v>42735</v>
      </c>
      <c r="AM2" s="146">
        <f>+SPm!AM2</f>
        <v>42766</v>
      </c>
      <c r="AN2" s="146">
        <f>+SPm!AN2</f>
        <v>42794</v>
      </c>
      <c r="AO2" s="146">
        <f>+SPm!AO2</f>
        <v>42825</v>
      </c>
      <c r="AP2" s="146">
        <f>+SPm!AP2</f>
        <v>42855</v>
      </c>
      <c r="AQ2" s="146">
        <f>+SPm!AQ2</f>
        <v>42886</v>
      </c>
      <c r="AR2" s="146">
        <f>+SPm!AR2</f>
        <v>42916</v>
      </c>
      <c r="AS2" s="146">
        <f>+SPm!AS2</f>
        <v>42947</v>
      </c>
      <c r="AT2" s="146">
        <f>+SPm!AT2</f>
        <v>42978</v>
      </c>
      <c r="AU2" s="146">
        <f>+SPm!AU2</f>
        <v>43008</v>
      </c>
      <c r="AV2" s="146">
        <f>+SPm!AV2</f>
        <v>43039</v>
      </c>
      <c r="AW2" s="146">
        <f>+SPm!AW2</f>
        <v>43069</v>
      </c>
      <c r="AX2" s="146">
        <f>+SPm!AX2</f>
        <v>43100</v>
      </c>
      <c r="AY2" s="146">
        <f>+SPm!AY2</f>
        <v>43131</v>
      </c>
      <c r="AZ2" s="146">
        <f>+SPm!AZ2</f>
        <v>43159</v>
      </c>
      <c r="BA2" s="146">
        <f>+SPm!BA2</f>
        <v>43190</v>
      </c>
      <c r="BB2" s="146">
        <f>+SPm!BB2</f>
        <v>43220</v>
      </c>
      <c r="BC2" s="146">
        <f>+SPm!BC2</f>
        <v>43251</v>
      </c>
      <c r="BD2" s="146">
        <f>+SPm!BD2</f>
        <v>43281</v>
      </c>
      <c r="BE2" s="146">
        <f>+SPm!BE2</f>
        <v>43312</v>
      </c>
      <c r="BF2" s="146">
        <f>+SPm!BF2</f>
        <v>43343</v>
      </c>
      <c r="BG2" s="146">
        <f>+SPm!BG2</f>
        <v>43373</v>
      </c>
      <c r="BH2" s="146">
        <f>+SPm!BH2</f>
        <v>43404</v>
      </c>
      <c r="BI2" s="146">
        <f>+SPm!BI2</f>
        <v>43434</v>
      </c>
      <c r="BJ2" s="146">
        <f>+SPm!BJ2</f>
        <v>43465</v>
      </c>
      <c r="BK2" s="146"/>
    </row>
    <row r="3" spans="1:63" x14ac:dyDescent="0.25">
      <c r="B3" t="s">
        <v>357</v>
      </c>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row>
  </sheetData>
  <hyperlinks>
    <hyperlink ref="A1" location="Input!A1" display="Torna Input"/>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showGridLines="0" workbookViewId="0"/>
  </sheetViews>
  <sheetFormatPr defaultRowHeight="15" x14ac:dyDescent="0.25"/>
  <cols>
    <col min="2" max="2" width="17.28515625" bestFit="1" customWidth="1"/>
    <col min="3" max="3" width="19.28515625" bestFit="1" customWidth="1"/>
    <col min="4" max="7" width="12.7109375" bestFit="1" customWidth="1"/>
  </cols>
  <sheetData>
    <row r="1" spans="1:7" x14ac:dyDescent="0.25">
      <c r="A1" s="48" t="s">
        <v>151</v>
      </c>
    </row>
    <row r="2" spans="1:7" x14ac:dyDescent="0.25">
      <c r="C2" s="61">
        <f>YEAR(+SPm!N2)</f>
        <v>2014</v>
      </c>
      <c r="D2" s="61">
        <f>YEAR(+SPm!Z2)</f>
        <v>2015</v>
      </c>
      <c r="E2" s="61">
        <f>YEAR(+SPm!AL2)</f>
        <v>2016</v>
      </c>
      <c r="F2" s="61">
        <f>YEAR(+SPm!AX2)</f>
        <v>2017</v>
      </c>
      <c r="G2" s="61">
        <f>YEAR(+SPm!BJ2)</f>
        <v>2018</v>
      </c>
    </row>
    <row r="3" spans="1:7" x14ac:dyDescent="0.25">
      <c r="B3" t="s">
        <v>358</v>
      </c>
      <c r="C3" s="28">
        <f>+SUM(CEm!B71:M71)</f>
        <v>0</v>
      </c>
      <c r="D3" s="28">
        <f>+SUM(CEm!N67:Y67)</f>
        <v>0</v>
      </c>
      <c r="E3" s="28">
        <f>+SUM(CEm!Z71:AK71)</f>
        <v>0</v>
      </c>
      <c r="F3" s="28">
        <f>+SUM(CEm!AL71:AW71)</f>
        <v>0</v>
      </c>
      <c r="G3" s="28">
        <f>+SUM(CEm!AX71:BI71)</f>
        <v>0</v>
      </c>
    </row>
    <row r="4" spans="1:7" x14ac:dyDescent="0.25">
      <c r="B4" t="s">
        <v>199</v>
      </c>
      <c r="C4" s="166"/>
      <c r="D4" s="166"/>
      <c r="E4" s="166"/>
      <c r="F4" s="166"/>
      <c r="G4" s="166"/>
    </row>
    <row r="5" spans="1:7" x14ac:dyDescent="0.25">
      <c r="B5" t="s">
        <v>359</v>
      </c>
      <c r="C5" s="28">
        <f>+C3*0.95</f>
        <v>0</v>
      </c>
      <c r="D5" s="28">
        <f t="shared" ref="D5:G5" si="0">+D3*0.95</f>
        <v>0</v>
      </c>
      <c r="E5" s="28">
        <f t="shared" si="0"/>
        <v>0</v>
      </c>
      <c r="F5" s="28">
        <f t="shared" si="0"/>
        <v>0</v>
      </c>
      <c r="G5" s="28">
        <f t="shared" si="0"/>
        <v>0</v>
      </c>
    </row>
    <row r="6" spans="1:7" x14ac:dyDescent="0.25">
      <c r="C6" s="28" t="str">
        <f>+IF(C5&gt;C4,"","oltre max distribuile")</f>
        <v>oltre max distribuile</v>
      </c>
    </row>
  </sheetData>
  <hyperlinks>
    <hyperlink ref="A1" location="Input!A1" display="Torna Input"/>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K128"/>
  <sheetViews>
    <sheetView workbookViewId="0">
      <selection activeCell="H15" sqref="H15"/>
    </sheetView>
  </sheetViews>
  <sheetFormatPr defaultRowHeight="15" x14ac:dyDescent="0.25"/>
  <cols>
    <col min="4" max="4" width="10.140625" bestFit="1" customWidth="1"/>
  </cols>
  <sheetData>
    <row r="2" spans="3:11" x14ac:dyDescent="0.25">
      <c r="C2" s="45">
        <v>0</v>
      </c>
    </row>
    <row r="3" spans="3:11" x14ac:dyDescent="0.25">
      <c r="C3" s="45">
        <v>30</v>
      </c>
      <c r="E3" s="45">
        <v>2014</v>
      </c>
    </row>
    <row r="4" spans="3:11" x14ac:dyDescent="0.25">
      <c r="C4" s="45">
        <v>60</v>
      </c>
      <c r="E4" s="45">
        <f>+E3+1</f>
        <v>2015</v>
      </c>
    </row>
    <row r="5" spans="3:11" x14ac:dyDescent="0.25">
      <c r="C5" s="45">
        <v>90</v>
      </c>
      <c r="E5" s="45">
        <f t="shared" ref="E5:E9" si="0">+E4+1</f>
        <v>2016</v>
      </c>
    </row>
    <row r="6" spans="3:11" x14ac:dyDescent="0.25">
      <c r="E6" s="45">
        <f t="shared" si="0"/>
        <v>2017</v>
      </c>
    </row>
    <row r="7" spans="3:11" x14ac:dyDescent="0.25">
      <c r="E7" s="45">
        <f t="shared" si="0"/>
        <v>2018</v>
      </c>
    </row>
    <row r="8" spans="3:11" x14ac:dyDescent="0.25">
      <c r="E8" s="45">
        <f t="shared" si="0"/>
        <v>2019</v>
      </c>
    </row>
    <row r="9" spans="3:11" x14ac:dyDescent="0.25">
      <c r="E9" s="45">
        <f t="shared" si="0"/>
        <v>2020</v>
      </c>
    </row>
    <row r="10" spans="3:11" x14ac:dyDescent="0.25">
      <c r="E10" s="45">
        <f>+E9+1</f>
        <v>2021</v>
      </c>
    </row>
    <row r="11" spans="3:11" x14ac:dyDescent="0.25">
      <c r="E11" s="45"/>
      <c r="I11" s="61"/>
    </row>
    <row r="12" spans="3:11" x14ac:dyDescent="0.25">
      <c r="C12" t="s">
        <v>117</v>
      </c>
      <c r="E12" s="45"/>
      <c r="I12" s="61">
        <v>12</v>
      </c>
      <c r="K12" t="s">
        <v>216</v>
      </c>
    </row>
    <row r="13" spans="3:11" x14ac:dyDescent="0.25">
      <c r="C13" t="s">
        <v>119</v>
      </c>
      <c r="E13" s="45"/>
      <c r="G13" s="61">
        <v>1</v>
      </c>
      <c r="I13" s="61">
        <v>13</v>
      </c>
      <c r="K13" t="s">
        <v>206</v>
      </c>
    </row>
    <row r="14" spans="3:11" x14ac:dyDescent="0.25">
      <c r="E14" s="45"/>
      <c r="G14" s="61">
        <v>2</v>
      </c>
      <c r="I14" s="61">
        <v>14</v>
      </c>
      <c r="K14" t="s">
        <v>217</v>
      </c>
    </row>
    <row r="15" spans="3:11" x14ac:dyDescent="0.25">
      <c r="E15" s="45"/>
      <c r="G15" s="61">
        <v>3</v>
      </c>
      <c r="I15" s="61">
        <v>15</v>
      </c>
      <c r="K15" t="s">
        <v>218</v>
      </c>
    </row>
    <row r="16" spans="3:11" x14ac:dyDescent="0.25">
      <c r="C16" t="s">
        <v>185</v>
      </c>
      <c r="E16" s="45"/>
      <c r="G16" s="61">
        <v>4</v>
      </c>
      <c r="I16" s="61">
        <v>16</v>
      </c>
      <c r="K16" t="s">
        <v>219</v>
      </c>
    </row>
    <row r="17" spans="3:11" x14ac:dyDescent="0.25">
      <c r="C17" t="s">
        <v>186</v>
      </c>
      <c r="E17" s="45"/>
      <c r="G17" s="61">
        <v>5</v>
      </c>
      <c r="I17" s="61"/>
      <c r="K17" t="s">
        <v>220</v>
      </c>
    </row>
    <row r="18" spans="3:11" x14ac:dyDescent="0.25">
      <c r="E18" s="45"/>
      <c r="G18" s="61">
        <v>6</v>
      </c>
      <c r="I18" s="61"/>
      <c r="K18" t="s">
        <v>221</v>
      </c>
    </row>
    <row r="19" spans="3:11" x14ac:dyDescent="0.25">
      <c r="E19" s="45"/>
      <c r="G19" s="61">
        <v>7</v>
      </c>
      <c r="K19" t="s">
        <v>222</v>
      </c>
    </row>
    <row r="20" spans="3:11" x14ac:dyDescent="0.25">
      <c r="E20" s="45"/>
      <c r="G20" s="61">
        <v>8</v>
      </c>
      <c r="K20" t="s">
        <v>223</v>
      </c>
    </row>
    <row r="21" spans="3:11" x14ac:dyDescent="0.25">
      <c r="E21" s="45"/>
      <c r="G21" s="61">
        <v>9</v>
      </c>
      <c r="K21" t="s">
        <v>224</v>
      </c>
    </row>
    <row r="22" spans="3:11" x14ac:dyDescent="0.25">
      <c r="E22" s="45"/>
      <c r="G22" s="61">
        <v>10</v>
      </c>
      <c r="K22" t="s">
        <v>225</v>
      </c>
    </row>
    <row r="23" spans="3:11" x14ac:dyDescent="0.25">
      <c r="E23" s="45"/>
      <c r="K23" t="s">
        <v>226</v>
      </c>
    </row>
    <row r="26" spans="3:11" x14ac:dyDescent="0.25">
      <c r="D26" s="33" t="str">
        <f>+SPm!C2</f>
        <v>gen 2014</v>
      </c>
      <c r="E26" s="111" t="s">
        <v>269</v>
      </c>
    </row>
    <row r="27" spans="3:11" x14ac:dyDescent="0.25">
      <c r="D27" s="33">
        <f>EOMONTH(D26,1)</f>
        <v>41698</v>
      </c>
      <c r="E27" s="111" t="s">
        <v>270</v>
      </c>
    </row>
    <row r="28" spans="3:11" x14ac:dyDescent="0.25">
      <c r="D28" s="33">
        <f t="shared" ref="D28:D85" si="1">EOMONTH(D27,1)</f>
        <v>41729</v>
      </c>
      <c r="E28" s="111" t="s">
        <v>271</v>
      </c>
    </row>
    <row r="29" spans="3:11" x14ac:dyDescent="0.25">
      <c r="D29" s="33">
        <f t="shared" si="1"/>
        <v>41759</v>
      </c>
      <c r="E29" s="111" t="s">
        <v>272</v>
      </c>
    </row>
    <row r="30" spans="3:11" x14ac:dyDescent="0.25">
      <c r="D30" s="33">
        <f t="shared" si="1"/>
        <v>41790</v>
      </c>
      <c r="E30" s="111" t="s">
        <v>273</v>
      </c>
    </row>
    <row r="31" spans="3:11" x14ac:dyDescent="0.25">
      <c r="D31" s="33">
        <f t="shared" si="1"/>
        <v>41820</v>
      </c>
      <c r="E31" s="111" t="s">
        <v>274</v>
      </c>
    </row>
    <row r="32" spans="3:11" x14ac:dyDescent="0.25">
      <c r="D32" s="33">
        <f t="shared" si="1"/>
        <v>41851</v>
      </c>
      <c r="E32" s="111" t="s">
        <v>275</v>
      </c>
    </row>
    <row r="33" spans="4:5" x14ac:dyDescent="0.25">
      <c r="D33" s="33">
        <f t="shared" si="1"/>
        <v>41882</v>
      </c>
      <c r="E33" s="111" t="s">
        <v>276</v>
      </c>
    </row>
    <row r="34" spans="4:5" x14ac:dyDescent="0.25">
      <c r="D34" s="33">
        <f t="shared" si="1"/>
        <v>41912</v>
      </c>
      <c r="E34" s="111" t="s">
        <v>277</v>
      </c>
    </row>
    <row r="35" spans="4:5" x14ac:dyDescent="0.25">
      <c r="D35" s="33">
        <f t="shared" si="1"/>
        <v>41943</v>
      </c>
      <c r="E35" s="111" t="s">
        <v>278</v>
      </c>
    </row>
    <row r="36" spans="4:5" x14ac:dyDescent="0.25">
      <c r="D36" s="33">
        <f t="shared" si="1"/>
        <v>41973</v>
      </c>
      <c r="E36" s="111" t="s">
        <v>279</v>
      </c>
    </row>
    <row r="37" spans="4:5" x14ac:dyDescent="0.25">
      <c r="D37" s="33">
        <f t="shared" si="1"/>
        <v>42004</v>
      </c>
      <c r="E37" s="111" t="s">
        <v>264</v>
      </c>
    </row>
    <row r="38" spans="4:5" x14ac:dyDescent="0.25">
      <c r="D38" s="33">
        <f t="shared" si="1"/>
        <v>42035</v>
      </c>
      <c r="E38" s="111" t="s">
        <v>280</v>
      </c>
    </row>
    <row r="39" spans="4:5" x14ac:dyDescent="0.25">
      <c r="D39" s="33">
        <f t="shared" si="1"/>
        <v>42063</v>
      </c>
      <c r="E39" s="111" t="s">
        <v>281</v>
      </c>
    </row>
    <row r="40" spans="4:5" x14ac:dyDescent="0.25">
      <c r="D40" s="33">
        <f t="shared" si="1"/>
        <v>42094</v>
      </c>
      <c r="E40" s="111" t="s">
        <v>282</v>
      </c>
    </row>
    <row r="41" spans="4:5" x14ac:dyDescent="0.25">
      <c r="D41" s="33">
        <f t="shared" si="1"/>
        <v>42124</v>
      </c>
      <c r="E41" s="111" t="s">
        <v>283</v>
      </c>
    </row>
    <row r="42" spans="4:5" x14ac:dyDescent="0.25">
      <c r="D42" s="33">
        <f t="shared" si="1"/>
        <v>42155</v>
      </c>
      <c r="E42" s="111" t="s">
        <v>284</v>
      </c>
    </row>
    <row r="43" spans="4:5" x14ac:dyDescent="0.25">
      <c r="D43" s="33">
        <f t="shared" si="1"/>
        <v>42185</v>
      </c>
      <c r="E43" s="111" t="s">
        <v>285</v>
      </c>
    </row>
    <row r="44" spans="4:5" x14ac:dyDescent="0.25">
      <c r="D44" s="33">
        <f t="shared" si="1"/>
        <v>42216</v>
      </c>
      <c r="E44" s="111" t="s">
        <v>286</v>
      </c>
    </row>
    <row r="45" spans="4:5" x14ac:dyDescent="0.25">
      <c r="D45" s="33">
        <f t="shared" si="1"/>
        <v>42247</v>
      </c>
      <c r="E45" s="111" t="s">
        <v>287</v>
      </c>
    </row>
    <row r="46" spans="4:5" x14ac:dyDescent="0.25">
      <c r="D46" s="33">
        <f t="shared" si="1"/>
        <v>42277</v>
      </c>
      <c r="E46" s="111" t="s">
        <v>288</v>
      </c>
    </row>
    <row r="47" spans="4:5" x14ac:dyDescent="0.25">
      <c r="D47" s="33">
        <f t="shared" si="1"/>
        <v>42308</v>
      </c>
      <c r="E47" s="111" t="s">
        <v>289</v>
      </c>
    </row>
    <row r="48" spans="4:5" x14ac:dyDescent="0.25">
      <c r="D48" s="33">
        <f t="shared" si="1"/>
        <v>42338</v>
      </c>
      <c r="E48" s="111" t="s">
        <v>290</v>
      </c>
    </row>
    <row r="49" spans="4:5" x14ac:dyDescent="0.25">
      <c r="D49" s="33">
        <f t="shared" si="1"/>
        <v>42369</v>
      </c>
      <c r="E49" s="111" t="s">
        <v>291</v>
      </c>
    </row>
    <row r="50" spans="4:5" x14ac:dyDescent="0.25">
      <c r="D50" s="33">
        <f t="shared" si="1"/>
        <v>42400</v>
      </c>
      <c r="E50" s="111" t="s">
        <v>292</v>
      </c>
    </row>
    <row r="51" spans="4:5" x14ac:dyDescent="0.25">
      <c r="D51" s="33">
        <f t="shared" si="1"/>
        <v>42429</v>
      </c>
      <c r="E51" s="111" t="s">
        <v>293</v>
      </c>
    </row>
    <row r="52" spans="4:5" x14ac:dyDescent="0.25">
      <c r="D52" s="33">
        <f t="shared" si="1"/>
        <v>42460</v>
      </c>
      <c r="E52" s="111" t="s">
        <v>294</v>
      </c>
    </row>
    <row r="53" spans="4:5" x14ac:dyDescent="0.25">
      <c r="D53" s="33">
        <f t="shared" si="1"/>
        <v>42490</v>
      </c>
      <c r="E53" s="111" t="s">
        <v>295</v>
      </c>
    </row>
    <row r="54" spans="4:5" x14ac:dyDescent="0.25">
      <c r="D54" s="33">
        <f t="shared" si="1"/>
        <v>42521</v>
      </c>
      <c r="E54" s="111" t="s">
        <v>296</v>
      </c>
    </row>
    <row r="55" spans="4:5" x14ac:dyDescent="0.25">
      <c r="D55" s="33">
        <f t="shared" si="1"/>
        <v>42551</v>
      </c>
      <c r="E55" s="111" t="s">
        <v>297</v>
      </c>
    </row>
    <row r="56" spans="4:5" x14ac:dyDescent="0.25">
      <c r="D56" s="33">
        <f t="shared" si="1"/>
        <v>42582</v>
      </c>
      <c r="E56" s="111" t="s">
        <v>298</v>
      </c>
    </row>
    <row r="57" spans="4:5" x14ac:dyDescent="0.25">
      <c r="D57" s="33">
        <f t="shared" si="1"/>
        <v>42613</v>
      </c>
      <c r="E57" s="111" t="s">
        <v>299</v>
      </c>
    </row>
    <row r="58" spans="4:5" x14ac:dyDescent="0.25">
      <c r="D58" s="33">
        <f t="shared" si="1"/>
        <v>42643</v>
      </c>
      <c r="E58" s="111" t="s">
        <v>300</v>
      </c>
    </row>
    <row r="59" spans="4:5" x14ac:dyDescent="0.25">
      <c r="D59" s="33">
        <f t="shared" si="1"/>
        <v>42674</v>
      </c>
      <c r="E59" s="111" t="s">
        <v>301</v>
      </c>
    </row>
    <row r="60" spans="4:5" x14ac:dyDescent="0.25">
      <c r="D60" s="33">
        <f t="shared" si="1"/>
        <v>42704</v>
      </c>
      <c r="E60" s="111" t="s">
        <v>302</v>
      </c>
    </row>
    <row r="61" spans="4:5" x14ac:dyDescent="0.25">
      <c r="D61" s="33">
        <f t="shared" si="1"/>
        <v>42735</v>
      </c>
      <c r="E61" s="111" t="s">
        <v>303</v>
      </c>
    </row>
    <row r="62" spans="4:5" x14ac:dyDescent="0.25">
      <c r="D62" s="33">
        <f t="shared" si="1"/>
        <v>42766</v>
      </c>
      <c r="E62" s="111" t="s">
        <v>304</v>
      </c>
    </row>
    <row r="63" spans="4:5" x14ac:dyDescent="0.25">
      <c r="D63" s="33">
        <f t="shared" si="1"/>
        <v>42794</v>
      </c>
      <c r="E63" s="111" t="s">
        <v>305</v>
      </c>
    </row>
    <row r="64" spans="4:5" x14ac:dyDescent="0.25">
      <c r="D64" s="33">
        <f t="shared" si="1"/>
        <v>42825</v>
      </c>
      <c r="E64" s="111" t="s">
        <v>306</v>
      </c>
    </row>
    <row r="65" spans="4:5" x14ac:dyDescent="0.25">
      <c r="D65" s="33">
        <f t="shared" si="1"/>
        <v>42855</v>
      </c>
      <c r="E65" s="111" t="s">
        <v>307</v>
      </c>
    </row>
    <row r="66" spans="4:5" x14ac:dyDescent="0.25">
      <c r="D66" s="33">
        <f t="shared" si="1"/>
        <v>42886</v>
      </c>
      <c r="E66" s="111" t="s">
        <v>308</v>
      </c>
    </row>
    <row r="67" spans="4:5" x14ac:dyDescent="0.25">
      <c r="D67" s="33">
        <f t="shared" si="1"/>
        <v>42916</v>
      </c>
      <c r="E67" s="111" t="s">
        <v>309</v>
      </c>
    </row>
    <row r="68" spans="4:5" x14ac:dyDescent="0.25">
      <c r="D68" s="33">
        <f t="shared" si="1"/>
        <v>42947</v>
      </c>
      <c r="E68" s="111" t="s">
        <v>310</v>
      </c>
    </row>
    <row r="69" spans="4:5" x14ac:dyDescent="0.25">
      <c r="D69" s="33">
        <f t="shared" si="1"/>
        <v>42978</v>
      </c>
      <c r="E69" s="111" t="s">
        <v>311</v>
      </c>
    </row>
    <row r="70" spans="4:5" x14ac:dyDescent="0.25">
      <c r="D70" s="33">
        <f t="shared" si="1"/>
        <v>43008</v>
      </c>
      <c r="E70" s="111" t="s">
        <v>312</v>
      </c>
    </row>
    <row r="71" spans="4:5" x14ac:dyDescent="0.25">
      <c r="D71" s="33">
        <f t="shared" si="1"/>
        <v>43039</v>
      </c>
      <c r="E71" s="111" t="s">
        <v>313</v>
      </c>
    </row>
    <row r="72" spans="4:5" x14ac:dyDescent="0.25">
      <c r="D72" s="33">
        <f t="shared" si="1"/>
        <v>43069</v>
      </c>
      <c r="E72" s="111" t="s">
        <v>314</v>
      </c>
    </row>
    <row r="73" spans="4:5" x14ac:dyDescent="0.25">
      <c r="D73" s="33">
        <f t="shared" si="1"/>
        <v>43100</v>
      </c>
      <c r="E73" s="111" t="s">
        <v>315</v>
      </c>
    </row>
    <row r="74" spans="4:5" x14ac:dyDescent="0.25">
      <c r="D74" s="33">
        <f t="shared" si="1"/>
        <v>43131</v>
      </c>
      <c r="E74" s="111" t="s">
        <v>332</v>
      </c>
    </row>
    <row r="75" spans="4:5" x14ac:dyDescent="0.25">
      <c r="D75" s="33">
        <f t="shared" si="1"/>
        <v>43159</v>
      </c>
      <c r="E75" s="111" t="s">
        <v>333</v>
      </c>
    </row>
    <row r="76" spans="4:5" x14ac:dyDescent="0.25">
      <c r="D76" s="33">
        <f t="shared" si="1"/>
        <v>43190</v>
      </c>
      <c r="E76" s="111" t="s">
        <v>334</v>
      </c>
    </row>
    <row r="77" spans="4:5" x14ac:dyDescent="0.25">
      <c r="D77" s="33">
        <f t="shared" si="1"/>
        <v>43220</v>
      </c>
      <c r="E77" s="111" t="s">
        <v>335</v>
      </c>
    </row>
    <row r="78" spans="4:5" x14ac:dyDescent="0.25">
      <c r="D78" s="33">
        <f t="shared" si="1"/>
        <v>43251</v>
      </c>
      <c r="E78" s="111" t="s">
        <v>336</v>
      </c>
    </row>
    <row r="79" spans="4:5" x14ac:dyDescent="0.25">
      <c r="D79" s="33">
        <f t="shared" si="1"/>
        <v>43281</v>
      </c>
      <c r="E79" s="111" t="s">
        <v>337</v>
      </c>
    </row>
    <row r="80" spans="4:5" x14ac:dyDescent="0.25">
      <c r="D80" s="33">
        <f t="shared" si="1"/>
        <v>43312</v>
      </c>
      <c r="E80" s="111" t="s">
        <v>338</v>
      </c>
    </row>
    <row r="81" spans="4:5" x14ac:dyDescent="0.25">
      <c r="D81" s="33">
        <f t="shared" si="1"/>
        <v>43343</v>
      </c>
      <c r="E81" s="111" t="s">
        <v>339</v>
      </c>
    </row>
    <row r="82" spans="4:5" x14ac:dyDescent="0.25">
      <c r="D82" s="33">
        <f t="shared" si="1"/>
        <v>43373</v>
      </c>
      <c r="E82" s="111" t="s">
        <v>340</v>
      </c>
    </row>
    <row r="83" spans="4:5" x14ac:dyDescent="0.25">
      <c r="D83" s="33">
        <f t="shared" si="1"/>
        <v>43404</v>
      </c>
      <c r="E83" s="111" t="s">
        <v>341</v>
      </c>
    </row>
    <row r="84" spans="4:5" x14ac:dyDescent="0.25">
      <c r="D84" s="33">
        <f t="shared" si="1"/>
        <v>43434</v>
      </c>
      <c r="E84" s="111" t="s">
        <v>342</v>
      </c>
    </row>
    <row r="85" spans="4:5" x14ac:dyDescent="0.25">
      <c r="D85" s="33">
        <f t="shared" si="1"/>
        <v>43465</v>
      </c>
      <c r="E85" s="111" t="s">
        <v>343</v>
      </c>
    </row>
    <row r="86" spans="4:5" x14ac:dyDescent="0.25">
      <c r="D86" s="33"/>
    </row>
    <row r="87" spans="4:5" x14ac:dyDescent="0.25">
      <c r="D87" s="33"/>
    </row>
    <row r="88" spans="4:5" x14ac:dyDescent="0.25">
      <c r="D88" s="33"/>
    </row>
    <row r="89" spans="4:5" x14ac:dyDescent="0.25">
      <c r="D89" s="33"/>
    </row>
    <row r="90" spans="4:5" x14ac:dyDescent="0.25">
      <c r="D90" s="33"/>
    </row>
    <row r="91" spans="4:5" x14ac:dyDescent="0.25">
      <c r="D91" s="33"/>
    </row>
    <row r="92" spans="4:5" x14ac:dyDescent="0.25">
      <c r="D92" s="33"/>
    </row>
    <row r="93" spans="4:5" x14ac:dyDescent="0.25">
      <c r="D93" s="33"/>
    </row>
    <row r="94" spans="4:5" x14ac:dyDescent="0.25">
      <c r="D94" s="33"/>
    </row>
    <row r="95" spans="4:5" x14ac:dyDescent="0.25">
      <c r="D95" s="33"/>
    </row>
    <row r="96" spans="4:5" x14ac:dyDescent="0.25">
      <c r="D96" s="33"/>
    </row>
    <row r="97" spans="4:4" x14ac:dyDescent="0.25">
      <c r="D97" s="33"/>
    </row>
    <row r="98" spans="4:4" x14ac:dyDescent="0.25">
      <c r="D98" s="33"/>
    </row>
    <row r="99" spans="4:4" x14ac:dyDescent="0.25">
      <c r="D99" s="33"/>
    </row>
    <row r="100" spans="4:4" x14ac:dyDescent="0.25">
      <c r="D100" s="33"/>
    </row>
    <row r="101" spans="4:4" x14ac:dyDescent="0.25">
      <c r="D101" s="33"/>
    </row>
    <row r="102" spans="4:4" x14ac:dyDescent="0.25">
      <c r="D102" s="33"/>
    </row>
    <row r="103" spans="4:4" x14ac:dyDescent="0.25">
      <c r="D103" s="33"/>
    </row>
    <row r="104" spans="4:4" x14ac:dyDescent="0.25">
      <c r="D104" s="33"/>
    </row>
    <row r="105" spans="4:4" x14ac:dyDescent="0.25">
      <c r="D105" s="33"/>
    </row>
    <row r="106" spans="4:4" x14ac:dyDescent="0.25">
      <c r="D106" s="33"/>
    </row>
    <row r="107" spans="4:4" x14ac:dyDescent="0.25">
      <c r="D107" s="33"/>
    </row>
    <row r="108" spans="4:4" x14ac:dyDescent="0.25">
      <c r="D108" s="33"/>
    </row>
    <row r="109" spans="4:4" x14ac:dyDescent="0.25">
      <c r="D109" s="33"/>
    </row>
    <row r="110" spans="4:4" x14ac:dyDescent="0.25">
      <c r="D110" s="33"/>
    </row>
    <row r="111" spans="4:4" x14ac:dyDescent="0.25">
      <c r="D111" s="33"/>
    </row>
    <row r="112" spans="4:4" x14ac:dyDescent="0.25">
      <c r="D112" s="33"/>
    </row>
    <row r="113" spans="4:4" x14ac:dyDescent="0.25">
      <c r="D113" s="33"/>
    </row>
    <row r="114" spans="4:4" x14ac:dyDescent="0.25">
      <c r="D114" s="33"/>
    </row>
    <row r="115" spans="4:4" x14ac:dyDescent="0.25">
      <c r="D115" s="33"/>
    </row>
    <row r="116" spans="4:4" x14ac:dyDescent="0.25">
      <c r="D116" s="33"/>
    </row>
    <row r="117" spans="4:4" x14ac:dyDescent="0.25">
      <c r="D117" s="33"/>
    </row>
    <row r="118" spans="4:4" x14ac:dyDescent="0.25">
      <c r="D118" s="33"/>
    </row>
    <row r="119" spans="4:4" x14ac:dyDescent="0.25">
      <c r="D119" s="33"/>
    </row>
    <row r="120" spans="4:4" x14ac:dyDescent="0.25">
      <c r="D120" s="33"/>
    </row>
    <row r="121" spans="4:4" x14ac:dyDescent="0.25">
      <c r="D121" s="33"/>
    </row>
    <row r="122" spans="4:4" x14ac:dyDescent="0.25">
      <c r="D122" s="33"/>
    </row>
    <row r="123" spans="4:4" x14ac:dyDescent="0.25">
      <c r="D123" s="33"/>
    </row>
    <row r="124" spans="4:4" x14ac:dyDescent="0.25">
      <c r="D124" s="33"/>
    </row>
    <row r="125" spans="4:4" x14ac:dyDescent="0.25">
      <c r="D125" s="33"/>
    </row>
    <row r="126" spans="4:4" x14ac:dyDescent="0.25">
      <c r="D126" s="33"/>
    </row>
    <row r="127" spans="4:4" x14ac:dyDescent="0.25">
      <c r="D127" s="33"/>
    </row>
    <row r="128" spans="4:4" x14ac:dyDescent="0.25">
      <c r="D128" s="3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N39"/>
  <sheetViews>
    <sheetView showGridLines="0" workbookViewId="0">
      <pane xSplit="3" ySplit="2" topLeftCell="D3" activePane="bottomRight" state="frozen"/>
      <selection pane="topRight" activeCell="D1" sqref="D1"/>
      <selection pane="bottomLeft" activeCell="A3" sqref="A3"/>
      <selection pane="bottomRight"/>
    </sheetView>
  </sheetViews>
  <sheetFormatPr defaultRowHeight="15" x14ac:dyDescent="0.25"/>
  <cols>
    <col min="2" max="2" width="21.5703125" bestFit="1" customWidth="1"/>
    <col min="4" max="4" width="11.28515625" bestFit="1" customWidth="1"/>
    <col min="5" max="5" width="12" bestFit="1" customWidth="1"/>
    <col min="6" max="18" width="13.28515625" bestFit="1" customWidth="1"/>
    <col min="19" max="20" width="14.28515625" bestFit="1" customWidth="1"/>
    <col min="21" max="21" width="14" bestFit="1" customWidth="1"/>
    <col min="22" max="25" width="13.28515625" bestFit="1" customWidth="1"/>
    <col min="26" max="26" width="14" bestFit="1" customWidth="1"/>
    <col min="27" max="27" width="13.28515625" bestFit="1" customWidth="1"/>
    <col min="28" max="63" width="14.28515625" bestFit="1" customWidth="1"/>
  </cols>
  <sheetData>
    <row r="1" spans="1:63" x14ac:dyDescent="0.25">
      <c r="A1" s="151" t="s">
        <v>383</v>
      </c>
      <c r="D1" s="168">
        <v>1</v>
      </c>
      <c r="E1" s="168">
        <f>+D1+1</f>
        <v>2</v>
      </c>
      <c r="F1" s="168">
        <f t="shared" ref="F1:BK1" si="0">+E1+1</f>
        <v>3</v>
      </c>
      <c r="G1" s="168">
        <f t="shared" si="0"/>
        <v>4</v>
      </c>
      <c r="H1" s="168">
        <f t="shared" si="0"/>
        <v>5</v>
      </c>
      <c r="I1" s="168">
        <f t="shared" si="0"/>
        <v>6</v>
      </c>
      <c r="J1" s="168">
        <f t="shared" si="0"/>
        <v>7</v>
      </c>
      <c r="K1" s="168">
        <f t="shared" si="0"/>
        <v>8</v>
      </c>
      <c r="L1" s="168">
        <f t="shared" si="0"/>
        <v>9</v>
      </c>
      <c r="M1" s="168">
        <f t="shared" si="0"/>
        <v>10</v>
      </c>
      <c r="N1" s="168">
        <f t="shared" si="0"/>
        <v>11</v>
      </c>
      <c r="O1" s="168">
        <f t="shared" si="0"/>
        <v>12</v>
      </c>
      <c r="P1" s="168">
        <f t="shared" si="0"/>
        <v>13</v>
      </c>
      <c r="Q1" s="168">
        <f t="shared" si="0"/>
        <v>14</v>
      </c>
      <c r="R1" s="168">
        <f t="shared" si="0"/>
        <v>15</v>
      </c>
      <c r="S1" s="168">
        <f t="shared" si="0"/>
        <v>16</v>
      </c>
      <c r="T1" s="168">
        <f t="shared" si="0"/>
        <v>17</v>
      </c>
      <c r="U1" s="168">
        <f t="shared" si="0"/>
        <v>18</v>
      </c>
      <c r="V1" s="168">
        <f t="shared" si="0"/>
        <v>19</v>
      </c>
      <c r="W1" s="168">
        <f t="shared" si="0"/>
        <v>20</v>
      </c>
      <c r="X1" s="168">
        <f t="shared" si="0"/>
        <v>21</v>
      </c>
      <c r="Y1" s="168">
        <f t="shared" si="0"/>
        <v>22</v>
      </c>
      <c r="Z1" s="168">
        <f t="shared" si="0"/>
        <v>23</v>
      </c>
      <c r="AA1" s="168">
        <f t="shared" si="0"/>
        <v>24</v>
      </c>
      <c r="AB1" s="168">
        <f t="shared" si="0"/>
        <v>25</v>
      </c>
      <c r="AC1" s="168">
        <f t="shared" si="0"/>
        <v>26</v>
      </c>
      <c r="AD1" s="168">
        <f t="shared" si="0"/>
        <v>27</v>
      </c>
      <c r="AE1" s="168">
        <f t="shared" si="0"/>
        <v>28</v>
      </c>
      <c r="AF1" s="168">
        <f t="shared" si="0"/>
        <v>29</v>
      </c>
      <c r="AG1" s="168">
        <f t="shared" si="0"/>
        <v>30</v>
      </c>
      <c r="AH1" s="168">
        <f t="shared" si="0"/>
        <v>31</v>
      </c>
      <c r="AI1" s="168">
        <f t="shared" si="0"/>
        <v>32</v>
      </c>
      <c r="AJ1" s="168">
        <f t="shared" si="0"/>
        <v>33</v>
      </c>
      <c r="AK1" s="168">
        <f t="shared" si="0"/>
        <v>34</v>
      </c>
      <c r="AL1" s="168">
        <f t="shared" si="0"/>
        <v>35</v>
      </c>
      <c r="AM1" s="168">
        <f t="shared" si="0"/>
        <v>36</v>
      </c>
      <c r="AN1" s="168">
        <f t="shared" si="0"/>
        <v>37</v>
      </c>
      <c r="AO1" s="168">
        <f t="shared" si="0"/>
        <v>38</v>
      </c>
      <c r="AP1" s="168">
        <f t="shared" si="0"/>
        <v>39</v>
      </c>
      <c r="AQ1" s="168">
        <f t="shared" si="0"/>
        <v>40</v>
      </c>
      <c r="AR1" s="168">
        <f t="shared" si="0"/>
        <v>41</v>
      </c>
      <c r="AS1" s="168">
        <f t="shared" si="0"/>
        <v>42</v>
      </c>
      <c r="AT1" s="168">
        <f t="shared" si="0"/>
        <v>43</v>
      </c>
      <c r="AU1" s="168">
        <f t="shared" si="0"/>
        <v>44</v>
      </c>
      <c r="AV1" s="168">
        <f t="shared" si="0"/>
        <v>45</v>
      </c>
      <c r="AW1" s="168">
        <f t="shared" si="0"/>
        <v>46</v>
      </c>
      <c r="AX1" s="168">
        <f t="shared" si="0"/>
        <v>47</v>
      </c>
      <c r="AY1" s="168">
        <f t="shared" si="0"/>
        <v>48</v>
      </c>
      <c r="AZ1" s="168">
        <f t="shared" si="0"/>
        <v>49</v>
      </c>
      <c r="BA1" s="168">
        <f t="shared" si="0"/>
        <v>50</v>
      </c>
      <c r="BB1" s="168">
        <f t="shared" si="0"/>
        <v>51</v>
      </c>
      <c r="BC1" s="168">
        <f t="shared" si="0"/>
        <v>52</v>
      </c>
      <c r="BD1" s="168">
        <f t="shared" si="0"/>
        <v>53</v>
      </c>
      <c r="BE1" s="168">
        <f t="shared" si="0"/>
        <v>54</v>
      </c>
      <c r="BF1" s="168">
        <f t="shared" si="0"/>
        <v>55</v>
      </c>
      <c r="BG1" s="168">
        <f t="shared" si="0"/>
        <v>56</v>
      </c>
      <c r="BH1" s="168">
        <f t="shared" si="0"/>
        <v>57</v>
      </c>
      <c r="BI1" s="168">
        <f t="shared" si="0"/>
        <v>58</v>
      </c>
      <c r="BJ1" s="168">
        <f t="shared" si="0"/>
        <v>59</v>
      </c>
      <c r="BK1" s="168">
        <f t="shared" si="0"/>
        <v>60</v>
      </c>
    </row>
    <row r="2" spans="1:63" x14ac:dyDescent="0.25">
      <c r="B2" s="21" t="s">
        <v>104</v>
      </c>
      <c r="D2" s="24" t="str">
        <f>+SPm!C2</f>
        <v>gen 2014</v>
      </c>
      <c r="E2" s="33">
        <f>+SPm!D2</f>
        <v>41698</v>
      </c>
      <c r="F2" s="33">
        <f>+SPm!E2</f>
        <v>41729</v>
      </c>
      <c r="G2" s="33">
        <f>+SPm!F2</f>
        <v>41759</v>
      </c>
      <c r="H2" s="33">
        <f>+SPm!G2</f>
        <v>41790</v>
      </c>
      <c r="I2" s="33">
        <f>+SPm!H2</f>
        <v>41820</v>
      </c>
      <c r="J2" s="33">
        <f>+SPm!I2</f>
        <v>41851</v>
      </c>
      <c r="K2" s="33">
        <f>+SPm!J2</f>
        <v>41882</v>
      </c>
      <c r="L2" s="33">
        <f>+SPm!K2</f>
        <v>41912</v>
      </c>
      <c r="M2" s="33">
        <f>+SPm!L2</f>
        <v>41943</v>
      </c>
      <c r="N2" s="33">
        <f>+SPm!M2</f>
        <v>41973</v>
      </c>
      <c r="O2" s="33">
        <f>+SPm!N2</f>
        <v>42004</v>
      </c>
      <c r="P2" s="33">
        <f>+SPm!O2</f>
        <v>42035</v>
      </c>
      <c r="Q2" s="33">
        <f>+SPm!P2</f>
        <v>42063</v>
      </c>
      <c r="R2" s="33">
        <f>+SPm!Q2</f>
        <v>42094</v>
      </c>
      <c r="S2" s="33">
        <f>+SPm!R2</f>
        <v>42124</v>
      </c>
      <c r="T2" s="33">
        <f>+SPm!S2</f>
        <v>42155</v>
      </c>
      <c r="U2" s="33">
        <f>+SPm!T2</f>
        <v>42185</v>
      </c>
      <c r="V2" s="33">
        <f>+SPm!U2</f>
        <v>42216</v>
      </c>
      <c r="W2" s="33">
        <f>+SPm!V2</f>
        <v>42247</v>
      </c>
      <c r="X2" s="33">
        <f>+SPm!W2</f>
        <v>42277</v>
      </c>
      <c r="Y2" s="33">
        <f>+SPm!X2</f>
        <v>42308</v>
      </c>
      <c r="Z2" s="33">
        <f>+SPm!Y2</f>
        <v>42338</v>
      </c>
      <c r="AA2" s="33">
        <f>+SPm!Z2</f>
        <v>42369</v>
      </c>
      <c r="AB2" s="33">
        <f>+SPm!AA2</f>
        <v>42400</v>
      </c>
      <c r="AC2" s="33">
        <f>+SPm!AB2</f>
        <v>42429</v>
      </c>
      <c r="AD2" s="33">
        <f>+SPm!AC2</f>
        <v>42460</v>
      </c>
      <c r="AE2" s="33">
        <f>+SPm!AD2</f>
        <v>42490</v>
      </c>
      <c r="AF2" s="33">
        <f>+SPm!AE2</f>
        <v>42521</v>
      </c>
      <c r="AG2" s="33">
        <f>+SPm!AF2</f>
        <v>42551</v>
      </c>
      <c r="AH2" s="33">
        <f>+SPm!AG2</f>
        <v>42582</v>
      </c>
      <c r="AI2" s="33">
        <f>+SPm!AH2</f>
        <v>42613</v>
      </c>
      <c r="AJ2" s="33">
        <f>+SPm!AI2</f>
        <v>42643</v>
      </c>
      <c r="AK2" s="33">
        <f>+SPm!AJ2</f>
        <v>42674</v>
      </c>
      <c r="AL2" s="33">
        <f>+SPm!AK2</f>
        <v>42704</v>
      </c>
      <c r="AM2" s="33">
        <f>+SPm!AL2</f>
        <v>42735</v>
      </c>
      <c r="AN2" s="33">
        <f>+SPm!AM2</f>
        <v>42766</v>
      </c>
      <c r="AO2" s="33">
        <f>+SPm!AN2</f>
        <v>42794</v>
      </c>
      <c r="AP2" s="33">
        <f>+SPm!AO2</f>
        <v>42825</v>
      </c>
      <c r="AQ2" s="33">
        <f>+SPm!AP2</f>
        <v>42855</v>
      </c>
      <c r="AR2" s="33">
        <f>+SPm!AQ2</f>
        <v>42886</v>
      </c>
      <c r="AS2" s="33">
        <f>+SPm!AR2</f>
        <v>42916</v>
      </c>
      <c r="AT2" s="33">
        <f>+SPm!AS2</f>
        <v>42947</v>
      </c>
      <c r="AU2" s="33">
        <f>+SPm!AT2</f>
        <v>42978</v>
      </c>
      <c r="AV2" s="33">
        <f>+SPm!AU2</f>
        <v>43008</v>
      </c>
      <c r="AW2" s="33">
        <f>+SPm!AV2</f>
        <v>43039</v>
      </c>
      <c r="AX2" s="33">
        <f>+SPm!AW2</f>
        <v>43069</v>
      </c>
      <c r="AY2" s="33">
        <f>+SPm!AX2</f>
        <v>43100</v>
      </c>
      <c r="AZ2" s="33">
        <f>+SPm!AY2</f>
        <v>43131</v>
      </c>
      <c r="BA2" s="33">
        <f>+SPm!AZ2</f>
        <v>43159</v>
      </c>
      <c r="BB2" s="33">
        <f>+SPm!BA2</f>
        <v>43190</v>
      </c>
      <c r="BC2" s="33">
        <f>+SPm!BB2</f>
        <v>43220</v>
      </c>
      <c r="BD2" s="33">
        <f>+SPm!BC2</f>
        <v>43251</v>
      </c>
      <c r="BE2" s="33">
        <f>+SPm!BD2</f>
        <v>43281</v>
      </c>
      <c r="BF2" s="33">
        <f>+SPm!BE2</f>
        <v>43312</v>
      </c>
      <c r="BG2" s="33">
        <f>+SPm!BF2</f>
        <v>43343</v>
      </c>
      <c r="BH2" s="33">
        <f>+SPm!BG2</f>
        <v>43373</v>
      </c>
      <c r="BI2" s="33">
        <f>+SPm!BH2</f>
        <v>43404</v>
      </c>
      <c r="BJ2" s="33">
        <f>+SPm!BI2</f>
        <v>43434</v>
      </c>
      <c r="BK2" s="33">
        <f>+SPm!BJ2</f>
        <v>43465</v>
      </c>
    </row>
    <row r="4" spans="1:63" x14ac:dyDescent="0.25">
      <c r="B4" t="s">
        <v>148</v>
      </c>
      <c r="D4" s="28">
        <f>+M_Vendite!D139</f>
        <v>0</v>
      </c>
      <c r="E4" s="28">
        <f>+M_Vendite!E139</f>
        <v>0</v>
      </c>
      <c r="F4" s="28">
        <f>+M_Vendite!F139</f>
        <v>0</v>
      </c>
      <c r="G4" s="28">
        <f>+M_Vendite!G139</f>
        <v>0</v>
      </c>
      <c r="H4" s="28">
        <f>+M_Vendite!H139</f>
        <v>0</v>
      </c>
      <c r="I4" s="28">
        <f>+M_Vendite!I139</f>
        <v>0</v>
      </c>
      <c r="J4" s="28">
        <f>+M_Vendite!J139</f>
        <v>0</v>
      </c>
      <c r="K4" s="28">
        <f>+M_Vendite!K139</f>
        <v>0</v>
      </c>
      <c r="L4" s="28">
        <f>+M_Vendite!L139</f>
        <v>0</v>
      </c>
      <c r="M4" s="28">
        <f>+M_Vendite!M139</f>
        <v>0</v>
      </c>
      <c r="N4" s="28">
        <f>+M_Vendite!N139</f>
        <v>0</v>
      </c>
      <c r="O4" s="28">
        <f>+M_Vendite!O139</f>
        <v>0</v>
      </c>
      <c r="P4" s="28">
        <f>+M_Vendite!P139</f>
        <v>0</v>
      </c>
      <c r="Q4" s="28">
        <f>+M_Vendite!Q139</f>
        <v>0</v>
      </c>
      <c r="R4" s="28">
        <f>+M_Vendite!R139</f>
        <v>0</v>
      </c>
      <c r="S4" s="28">
        <f>+M_Vendite!S139</f>
        <v>0</v>
      </c>
      <c r="T4" s="28">
        <f>+M_Vendite!T139</f>
        <v>0</v>
      </c>
      <c r="U4" s="28">
        <f>+M_Vendite!U139</f>
        <v>0</v>
      </c>
      <c r="V4" s="28">
        <f>+M_Vendite!V139</f>
        <v>0</v>
      </c>
      <c r="W4" s="28">
        <f>+M_Vendite!W139</f>
        <v>0</v>
      </c>
      <c r="X4" s="28">
        <f>+M_Vendite!X139</f>
        <v>0</v>
      </c>
      <c r="Y4" s="28">
        <f>+M_Vendite!Y139</f>
        <v>0</v>
      </c>
      <c r="Z4" s="28">
        <f>+M_Vendite!Z139</f>
        <v>0</v>
      </c>
      <c r="AA4" s="28">
        <f>+M_Vendite!AA139</f>
        <v>0</v>
      </c>
      <c r="AB4" s="28">
        <f>+M_Vendite!AB139</f>
        <v>0</v>
      </c>
      <c r="AC4" s="28">
        <f>+M_Vendite!AC139</f>
        <v>0</v>
      </c>
      <c r="AD4" s="28">
        <f>+M_Vendite!AD139</f>
        <v>0</v>
      </c>
      <c r="AE4" s="28">
        <f>+M_Vendite!AE139</f>
        <v>0</v>
      </c>
      <c r="AF4" s="28">
        <f>+M_Vendite!AF139</f>
        <v>0</v>
      </c>
      <c r="AG4" s="28">
        <f>+M_Vendite!AG139</f>
        <v>0</v>
      </c>
      <c r="AH4" s="28">
        <f>+M_Vendite!AH139</f>
        <v>0</v>
      </c>
      <c r="AI4" s="28">
        <f>+M_Vendite!AI139</f>
        <v>0</v>
      </c>
      <c r="AJ4" s="28">
        <f>+M_Vendite!AJ139</f>
        <v>0</v>
      </c>
      <c r="AK4" s="28">
        <f>+M_Vendite!AK139</f>
        <v>0</v>
      </c>
      <c r="AL4" s="28">
        <f>+M_Vendite!AL139</f>
        <v>0</v>
      </c>
      <c r="AM4" s="28">
        <f>+M_Vendite!AM139</f>
        <v>0</v>
      </c>
      <c r="AN4" s="28">
        <f>+M_Vendite!AN139</f>
        <v>0</v>
      </c>
      <c r="AO4" s="28">
        <f>+M_Vendite!AO139</f>
        <v>0</v>
      </c>
      <c r="AP4" s="28">
        <f>+M_Vendite!AP139</f>
        <v>0</v>
      </c>
      <c r="AQ4" s="28">
        <f>+M_Vendite!AQ139</f>
        <v>0</v>
      </c>
      <c r="AR4" s="28">
        <f>+M_Vendite!AR139</f>
        <v>0</v>
      </c>
      <c r="AS4" s="28">
        <f>+M_Vendite!AS139</f>
        <v>0</v>
      </c>
      <c r="AT4" s="28">
        <f>+M_Vendite!AT139</f>
        <v>0</v>
      </c>
      <c r="AU4" s="28">
        <f>+M_Vendite!AU139</f>
        <v>0</v>
      </c>
      <c r="AV4" s="28">
        <f>+M_Vendite!AV139</f>
        <v>0</v>
      </c>
      <c r="AW4" s="28">
        <f>+M_Vendite!AW139</f>
        <v>0</v>
      </c>
      <c r="AX4" s="28">
        <f>+M_Vendite!AX139</f>
        <v>0</v>
      </c>
      <c r="AY4" s="28">
        <f>+M_Vendite!AY139</f>
        <v>0</v>
      </c>
      <c r="AZ4" s="28">
        <f>+M_Vendite!AZ139</f>
        <v>0</v>
      </c>
      <c r="BA4" s="28">
        <f>+M_Vendite!BA139</f>
        <v>0</v>
      </c>
      <c r="BB4" s="28">
        <f>+M_Vendite!BB139</f>
        <v>0</v>
      </c>
      <c r="BC4" s="28">
        <f>+M_Vendite!BC139</f>
        <v>0</v>
      </c>
      <c r="BD4" s="28">
        <f>+M_Vendite!BD139</f>
        <v>0</v>
      </c>
      <c r="BE4" s="28">
        <f>+M_Vendite!BE139</f>
        <v>0</v>
      </c>
      <c r="BF4" s="28">
        <f>+M_Vendite!BF139</f>
        <v>0</v>
      </c>
      <c r="BG4" s="28">
        <f>+M_Vendite!BG139</f>
        <v>0</v>
      </c>
      <c r="BH4" s="28">
        <f>+M_Vendite!BH139</f>
        <v>0</v>
      </c>
      <c r="BI4" s="28">
        <f>+M_Vendite!BI139</f>
        <v>0</v>
      </c>
      <c r="BJ4" s="28">
        <f>+M_Vendite!BJ139</f>
        <v>0</v>
      </c>
      <c r="BK4" s="28">
        <f>+M_Vendite!BK139</f>
        <v>0</v>
      </c>
    </row>
    <row r="5" spans="1:63" x14ac:dyDescent="0.25">
      <c r="B5" t="s">
        <v>257</v>
      </c>
      <c r="D5" s="28">
        <f>+'M-Finanziamenti'!C26</f>
        <v>0</v>
      </c>
      <c r="E5" s="28">
        <f>+'M-Finanziamenti'!D26</f>
        <v>0</v>
      </c>
      <c r="F5" s="28">
        <f>+'M-Finanziamenti'!E26</f>
        <v>0</v>
      </c>
      <c r="G5" s="28">
        <f>+'M-Finanziamenti'!F26</f>
        <v>0</v>
      </c>
      <c r="H5" s="28">
        <f>+'M-Finanziamenti'!G26</f>
        <v>0</v>
      </c>
      <c r="I5" s="28">
        <f>+'M-Finanziamenti'!H26</f>
        <v>0</v>
      </c>
      <c r="J5" s="28">
        <f>+'M-Finanziamenti'!I26</f>
        <v>0</v>
      </c>
      <c r="K5" s="28">
        <f>+'M-Finanziamenti'!J26</f>
        <v>0</v>
      </c>
      <c r="L5" s="28">
        <f>+'M-Finanziamenti'!K26</f>
        <v>0</v>
      </c>
      <c r="M5" s="28">
        <f>+'M-Finanziamenti'!L26</f>
        <v>0</v>
      </c>
      <c r="N5" s="28">
        <f>+'M-Finanziamenti'!M26</f>
        <v>0</v>
      </c>
      <c r="O5" s="28">
        <f>+'M-Finanziamenti'!N26</f>
        <v>0</v>
      </c>
      <c r="P5" s="28">
        <f>+'M-Finanziamenti'!O26</f>
        <v>0</v>
      </c>
      <c r="Q5" s="28">
        <f>+'M-Finanziamenti'!P26</f>
        <v>0</v>
      </c>
      <c r="R5" s="28">
        <f>+'M-Finanziamenti'!Q26</f>
        <v>0</v>
      </c>
      <c r="S5" s="28">
        <f>+'M-Finanziamenti'!R26</f>
        <v>0</v>
      </c>
      <c r="T5" s="28">
        <f>+'M-Finanziamenti'!S26</f>
        <v>0</v>
      </c>
      <c r="U5" s="28">
        <f>+'M-Finanziamenti'!T26</f>
        <v>0</v>
      </c>
      <c r="V5" s="28">
        <f>+'M-Finanziamenti'!U26</f>
        <v>0</v>
      </c>
      <c r="W5" s="28">
        <f>+'M-Finanziamenti'!V26</f>
        <v>0</v>
      </c>
      <c r="X5" s="28">
        <f>+'M-Finanziamenti'!W26</f>
        <v>0</v>
      </c>
      <c r="Y5" s="28">
        <f>+'M-Finanziamenti'!X26</f>
        <v>0</v>
      </c>
      <c r="Z5" s="28">
        <f>+'M-Finanziamenti'!Y26</f>
        <v>0</v>
      </c>
      <c r="AA5" s="28">
        <f>+'M-Finanziamenti'!Z26</f>
        <v>0</v>
      </c>
      <c r="AB5" s="28">
        <f>+'M-Finanziamenti'!AA26</f>
        <v>0</v>
      </c>
      <c r="AC5" s="28">
        <f>+'M-Finanziamenti'!AB26</f>
        <v>0</v>
      </c>
      <c r="AD5" s="28">
        <f>+'M-Finanziamenti'!AC26</f>
        <v>0</v>
      </c>
      <c r="AE5" s="28">
        <f>+'M-Finanziamenti'!AD26</f>
        <v>0</v>
      </c>
      <c r="AF5" s="28">
        <f>+'M-Finanziamenti'!AE26</f>
        <v>0</v>
      </c>
      <c r="AG5" s="28">
        <f>+'M-Finanziamenti'!AF26</f>
        <v>0</v>
      </c>
      <c r="AH5" s="28">
        <f>+'M-Finanziamenti'!AG26</f>
        <v>0</v>
      </c>
      <c r="AI5" s="28">
        <f>+'M-Finanziamenti'!AH26</f>
        <v>0</v>
      </c>
      <c r="AJ5" s="28">
        <f>+'M-Finanziamenti'!AI26</f>
        <v>0</v>
      </c>
      <c r="AK5" s="28">
        <f>+'M-Finanziamenti'!AJ26</f>
        <v>0</v>
      </c>
      <c r="AL5" s="28">
        <f>+'M-Finanziamenti'!AK26</f>
        <v>0</v>
      </c>
      <c r="AM5" s="28">
        <f>+'M-Finanziamenti'!AL26</f>
        <v>0</v>
      </c>
      <c r="AN5" s="28">
        <f>+'M-Finanziamenti'!AM26</f>
        <v>0</v>
      </c>
      <c r="AO5" s="28">
        <f>+'M-Finanziamenti'!AN26</f>
        <v>0</v>
      </c>
      <c r="AP5" s="28">
        <f>+'M-Finanziamenti'!AO26</f>
        <v>0</v>
      </c>
      <c r="AQ5" s="28">
        <f>+'M-Finanziamenti'!AP26</f>
        <v>0</v>
      </c>
      <c r="AR5" s="28">
        <f>+'M-Finanziamenti'!AQ26</f>
        <v>0</v>
      </c>
      <c r="AS5" s="28">
        <f>+'M-Finanziamenti'!AR26</f>
        <v>0</v>
      </c>
      <c r="AT5" s="28">
        <f>+'M-Finanziamenti'!AS26</f>
        <v>0</v>
      </c>
      <c r="AU5" s="28">
        <f>+'M-Finanziamenti'!AT26</f>
        <v>0</v>
      </c>
      <c r="AV5" s="28">
        <f>+'M-Finanziamenti'!AU26</f>
        <v>0</v>
      </c>
      <c r="AW5" s="28">
        <f>+'M-Finanziamenti'!AV26</f>
        <v>0</v>
      </c>
      <c r="AX5" s="28">
        <f>+'M-Finanziamenti'!AW26</f>
        <v>0</v>
      </c>
      <c r="AY5" s="28">
        <f>+'M-Finanziamenti'!AX26</f>
        <v>0</v>
      </c>
      <c r="AZ5" s="28">
        <f>+'M-Finanziamenti'!AY26</f>
        <v>0</v>
      </c>
      <c r="BA5" s="28">
        <f>+'M-Finanziamenti'!AZ26</f>
        <v>0</v>
      </c>
      <c r="BB5" s="28">
        <f>+'M-Finanziamenti'!BA26</f>
        <v>0</v>
      </c>
      <c r="BC5" s="28">
        <f>+'M-Finanziamenti'!BB26</f>
        <v>0</v>
      </c>
      <c r="BD5" s="28">
        <f>+'M-Finanziamenti'!BC26</f>
        <v>0</v>
      </c>
      <c r="BE5" s="28">
        <f>+'M-Finanziamenti'!BD26</f>
        <v>0</v>
      </c>
      <c r="BF5" s="28">
        <f>+'M-Finanziamenti'!BE26</f>
        <v>0</v>
      </c>
      <c r="BG5" s="28">
        <f>+'M-Finanziamenti'!BF26</f>
        <v>0</v>
      </c>
      <c r="BH5" s="28">
        <f>+'M-Finanziamenti'!BG26</f>
        <v>0</v>
      </c>
      <c r="BI5" s="28">
        <f>+'M-Finanziamenti'!BH26</f>
        <v>0</v>
      </c>
      <c r="BJ5" s="28">
        <f>+'M-Finanziamenti'!BI26</f>
        <v>0</v>
      </c>
      <c r="BK5" s="28">
        <f>+'M-Finanziamenti'!BJ26</f>
        <v>0</v>
      </c>
    </row>
    <row r="6" spans="1:63" x14ac:dyDescent="0.25">
      <c r="B6" t="s">
        <v>357</v>
      </c>
      <c r="D6" s="28">
        <f>+'I_Cap soc'!C3</f>
        <v>0</v>
      </c>
      <c r="E6" s="28">
        <f>+'I_Cap soc'!D3</f>
        <v>0</v>
      </c>
      <c r="F6" s="28">
        <f>+'I_Cap soc'!E3</f>
        <v>0</v>
      </c>
      <c r="G6" s="28">
        <f>+'I_Cap soc'!F3</f>
        <v>0</v>
      </c>
      <c r="H6" s="28">
        <f>+'I_Cap soc'!G3</f>
        <v>0</v>
      </c>
      <c r="I6" s="28">
        <f>+'I_Cap soc'!H3</f>
        <v>0</v>
      </c>
      <c r="J6" s="28">
        <f>+'I_Cap soc'!I3</f>
        <v>0</v>
      </c>
      <c r="K6" s="28">
        <f>+'I_Cap soc'!J3</f>
        <v>0</v>
      </c>
      <c r="L6" s="28">
        <f>+'I_Cap soc'!K3</f>
        <v>0</v>
      </c>
      <c r="M6" s="28">
        <f>+'I_Cap soc'!L3</f>
        <v>0</v>
      </c>
      <c r="N6" s="28">
        <f>+'I_Cap soc'!M3</f>
        <v>0</v>
      </c>
      <c r="O6" s="28">
        <f>+'I_Cap soc'!N3</f>
        <v>0</v>
      </c>
      <c r="P6" s="28">
        <f>+'I_Cap soc'!O3</f>
        <v>0</v>
      </c>
      <c r="Q6" s="28">
        <f>+'I_Cap soc'!P3</f>
        <v>0</v>
      </c>
      <c r="R6" s="28">
        <f>+'I_Cap soc'!Q3</f>
        <v>0</v>
      </c>
      <c r="S6" s="28">
        <f>+'I_Cap soc'!R3</f>
        <v>0</v>
      </c>
      <c r="T6" s="28">
        <f>+'I_Cap soc'!S3</f>
        <v>0</v>
      </c>
      <c r="U6" s="28">
        <f>+'I_Cap soc'!T3</f>
        <v>0</v>
      </c>
      <c r="V6" s="28">
        <f>+'I_Cap soc'!U3</f>
        <v>0</v>
      </c>
      <c r="W6" s="28">
        <f>+'I_Cap soc'!V3</f>
        <v>0</v>
      </c>
      <c r="X6" s="28">
        <f>+'I_Cap soc'!W3</f>
        <v>0</v>
      </c>
      <c r="Y6" s="28">
        <f>+'I_Cap soc'!X3</f>
        <v>0</v>
      </c>
      <c r="Z6" s="28">
        <f>+'I_Cap soc'!Y3</f>
        <v>0</v>
      </c>
      <c r="AA6" s="28">
        <f>+'I_Cap soc'!Z3</f>
        <v>0</v>
      </c>
      <c r="AB6" s="28">
        <f>+'I_Cap soc'!AA3</f>
        <v>0</v>
      </c>
      <c r="AC6" s="28">
        <f>+'I_Cap soc'!AB3</f>
        <v>0</v>
      </c>
      <c r="AD6" s="28">
        <f>+'I_Cap soc'!AC3</f>
        <v>0</v>
      </c>
      <c r="AE6" s="28">
        <f>+'I_Cap soc'!AD3</f>
        <v>0</v>
      </c>
      <c r="AF6" s="28">
        <f>+'I_Cap soc'!AE3</f>
        <v>0</v>
      </c>
      <c r="AG6" s="28">
        <f>+'I_Cap soc'!AF3</f>
        <v>0</v>
      </c>
      <c r="AH6" s="28">
        <f>+'I_Cap soc'!AG3</f>
        <v>0</v>
      </c>
      <c r="AI6" s="28">
        <f>+'I_Cap soc'!AH3</f>
        <v>0</v>
      </c>
      <c r="AJ6" s="28">
        <f>+'I_Cap soc'!AI3</f>
        <v>0</v>
      </c>
      <c r="AK6" s="28">
        <f>+'I_Cap soc'!AJ3</f>
        <v>0</v>
      </c>
      <c r="AL6" s="28">
        <f>+'I_Cap soc'!AK3</f>
        <v>0</v>
      </c>
      <c r="AM6" s="28">
        <f>+'I_Cap soc'!AL3</f>
        <v>0</v>
      </c>
      <c r="AN6" s="28">
        <f>+'I_Cap soc'!AM3</f>
        <v>0</v>
      </c>
      <c r="AO6" s="28">
        <f>+'I_Cap soc'!AN3</f>
        <v>0</v>
      </c>
      <c r="AP6" s="28">
        <f>+'I_Cap soc'!AO3</f>
        <v>0</v>
      </c>
      <c r="AQ6" s="28">
        <f>+'I_Cap soc'!AP3</f>
        <v>0</v>
      </c>
      <c r="AR6" s="28">
        <f>+'I_Cap soc'!AQ3</f>
        <v>0</v>
      </c>
      <c r="AS6" s="28">
        <f>+'I_Cap soc'!AR3</f>
        <v>0</v>
      </c>
      <c r="AT6" s="28">
        <f>+'I_Cap soc'!AS3</f>
        <v>0</v>
      </c>
      <c r="AU6" s="28">
        <f>+'I_Cap soc'!AT3</f>
        <v>0</v>
      </c>
      <c r="AV6" s="28">
        <f>+'I_Cap soc'!AU3</f>
        <v>0</v>
      </c>
      <c r="AW6" s="28">
        <f>+'I_Cap soc'!AV3</f>
        <v>0</v>
      </c>
      <c r="AX6" s="28">
        <f>+'I_Cap soc'!AW3</f>
        <v>0</v>
      </c>
      <c r="AY6" s="28">
        <f>+'I_Cap soc'!AX3</f>
        <v>0</v>
      </c>
      <c r="AZ6" s="28">
        <f>+'I_Cap soc'!AY3</f>
        <v>0</v>
      </c>
      <c r="BA6" s="28">
        <f>+'I_Cap soc'!AZ3</f>
        <v>0</v>
      </c>
      <c r="BB6" s="28">
        <f>+'I_Cap soc'!BA3</f>
        <v>0</v>
      </c>
      <c r="BC6" s="28">
        <f>+'I_Cap soc'!BB3</f>
        <v>0</v>
      </c>
      <c r="BD6" s="28">
        <f>+'I_Cap soc'!BC3</f>
        <v>0</v>
      </c>
      <c r="BE6" s="28">
        <f>+'I_Cap soc'!BD3</f>
        <v>0</v>
      </c>
      <c r="BF6" s="28">
        <f>+'I_Cap soc'!BE3</f>
        <v>0</v>
      </c>
      <c r="BG6" s="28">
        <f>+'I_Cap soc'!BF3</f>
        <v>0</v>
      </c>
      <c r="BH6" s="28">
        <f>+'I_Cap soc'!BG3</f>
        <v>0</v>
      </c>
      <c r="BI6" s="28">
        <f>+'I_Cap soc'!BH3</f>
        <v>0</v>
      </c>
      <c r="BJ6" s="28">
        <f>+'I_Cap soc'!BI3</f>
        <v>0</v>
      </c>
      <c r="BK6" s="28">
        <f>+'I_Cap soc'!BJ3</f>
        <v>0</v>
      </c>
    </row>
    <row r="7" spans="1:63" x14ac:dyDescent="0.25">
      <c r="B7" t="s">
        <v>444</v>
      </c>
      <c r="D7" s="20"/>
      <c r="E7" s="20">
        <f>+IF(CEm!B61&gt;0,CEm!B61,0)</f>
        <v>0</v>
      </c>
      <c r="F7" s="20">
        <f>+IF(CEm!C61&gt;0,CEm!C61,0)</f>
        <v>0</v>
      </c>
      <c r="G7" s="20">
        <f>+IF(CEm!D61&gt;0,CEm!D61,0)</f>
        <v>0</v>
      </c>
      <c r="H7" s="20">
        <f>+IF(CEm!E61&gt;0,CEm!E61,0)</f>
        <v>0</v>
      </c>
      <c r="I7" s="20">
        <f>+IF(CEm!F61&gt;0,CEm!F61,0)</f>
        <v>0</v>
      </c>
      <c r="J7" s="20">
        <f>+IF(CEm!G61&gt;0,CEm!G61,0)</f>
        <v>0</v>
      </c>
      <c r="K7" s="20">
        <f>+IF(CEm!H61&gt;0,CEm!H61,0)</f>
        <v>0</v>
      </c>
      <c r="L7" s="20">
        <f>+IF(CEm!I61&gt;0,CEm!I61,0)</f>
        <v>0</v>
      </c>
      <c r="M7" s="20">
        <f>+IF(CEm!J61&gt;0,CEm!J61,0)</f>
        <v>0</v>
      </c>
      <c r="N7" s="20">
        <f>+IF(CEm!K61&gt;0,CEm!K61,0)</f>
        <v>0</v>
      </c>
      <c r="O7" s="20">
        <f>+IF(CEm!L61&gt;0,CEm!L61,0)</f>
        <v>0</v>
      </c>
      <c r="P7" s="20">
        <f>+IF(CEm!M61&gt;0,CEm!M61,0)</f>
        <v>0</v>
      </c>
      <c r="Q7" s="20">
        <f>+IF(CEm!N61&gt;0,CEm!N61,0)</f>
        <v>0</v>
      </c>
      <c r="R7" s="20">
        <f>+IF(CEm!O61&gt;0,CEm!O61,0)</f>
        <v>0</v>
      </c>
      <c r="S7" s="20">
        <f>+IF(CEm!P61&gt;0,CEm!P61,0)</f>
        <v>0</v>
      </c>
      <c r="T7" s="20">
        <f>+IF(CEm!Q61&gt;0,CEm!Q61,0)</f>
        <v>0</v>
      </c>
      <c r="U7" s="20">
        <f>+IF(CEm!R61&gt;0,CEm!R61,0)</f>
        <v>0</v>
      </c>
      <c r="V7" s="20">
        <f>+IF(CEm!S61&gt;0,CEm!S61,0)</f>
        <v>0</v>
      </c>
      <c r="W7" s="20">
        <f>+IF(CEm!T61&gt;0,CEm!T61,0)</f>
        <v>0</v>
      </c>
      <c r="X7" s="20">
        <f>+IF(CEm!U61&gt;0,CEm!U61,0)</f>
        <v>0</v>
      </c>
      <c r="Y7" s="20">
        <f>+IF(CEm!V61&gt;0,CEm!V61,0)</f>
        <v>0</v>
      </c>
      <c r="Z7" s="20">
        <f>+IF(CEm!W61&gt;0,CEm!W61,0)</f>
        <v>0</v>
      </c>
      <c r="AA7" s="20">
        <f>+IF(CEm!X61&gt;0,CEm!X61,0)</f>
        <v>0</v>
      </c>
      <c r="AB7" s="20">
        <f>+IF(CEm!Y61&gt;0,CEm!Y61,0)</f>
        <v>0</v>
      </c>
      <c r="AC7" s="20">
        <f>+IF(CEm!Z61&gt;0,CEm!Z61,0)</f>
        <v>0</v>
      </c>
      <c r="AD7" s="20">
        <f>+IF(CEm!AA61&gt;0,CEm!AA61,0)</f>
        <v>0</v>
      </c>
      <c r="AE7" s="20">
        <f>+IF(CEm!AB61&gt;0,CEm!AB61,0)</f>
        <v>0</v>
      </c>
      <c r="AF7" s="20">
        <f>+IF(CEm!AC61&gt;0,CEm!AC61,0)</f>
        <v>0</v>
      </c>
      <c r="AG7" s="20">
        <f>+IF(CEm!AD61&gt;0,CEm!AD61,0)</f>
        <v>0</v>
      </c>
      <c r="AH7" s="20">
        <f>+IF(CEm!AE61&gt;0,CEm!AE61,0)</f>
        <v>0</v>
      </c>
      <c r="AI7" s="20">
        <f>+IF(CEm!AF61&gt;0,CEm!AF61,0)</f>
        <v>0</v>
      </c>
      <c r="AJ7" s="20">
        <f>+IF(CEm!AG61&gt;0,CEm!AG61,0)</f>
        <v>0</v>
      </c>
      <c r="AK7" s="20">
        <f>+IF(CEm!AH61&gt;0,CEm!AH61,0)</f>
        <v>0</v>
      </c>
      <c r="AL7" s="20">
        <f>+IF(CEm!AI61&gt;0,CEm!AI61,0)</f>
        <v>0</v>
      </c>
      <c r="AM7" s="20">
        <f>+IF(CEm!AJ61&gt;0,CEm!AJ61,0)</f>
        <v>0</v>
      </c>
      <c r="AN7" s="20">
        <f>+IF(CEm!AK61&gt;0,CEm!AK61,0)</f>
        <v>0</v>
      </c>
      <c r="AO7" s="20">
        <f>+IF(CEm!AL61&gt;0,CEm!AL61,0)</f>
        <v>0</v>
      </c>
      <c r="AP7" s="20">
        <f>+IF(CEm!AM61&gt;0,CEm!AM61,0)</f>
        <v>0</v>
      </c>
      <c r="AQ7" s="20">
        <f>+IF(CEm!AN61&gt;0,CEm!AN61,0)</f>
        <v>0</v>
      </c>
      <c r="AR7" s="20">
        <f>+IF(CEm!AO61&gt;0,CEm!AO61,0)</f>
        <v>0</v>
      </c>
      <c r="AS7" s="20">
        <f>+IF(CEm!AP61&gt;0,CEm!AP61,0)</f>
        <v>0</v>
      </c>
      <c r="AT7" s="20">
        <f>+IF(CEm!AQ61&gt;0,CEm!AQ61,0)</f>
        <v>0</v>
      </c>
      <c r="AU7" s="20">
        <f>+IF(CEm!AR61&gt;0,CEm!AR61,0)</f>
        <v>0</v>
      </c>
      <c r="AV7" s="20">
        <f>+IF(CEm!AS61&gt;0,CEm!AS61,0)</f>
        <v>0</v>
      </c>
      <c r="AW7" s="20">
        <f>+IF(CEm!AT61&gt;0,CEm!AT61,0)</f>
        <v>0</v>
      </c>
      <c r="AX7" s="20">
        <f>+IF(CEm!AU61&gt;0,CEm!AU61,0)</f>
        <v>0</v>
      </c>
      <c r="AY7" s="20">
        <f>+IF(CEm!AV61&gt;0,CEm!AV61,0)</f>
        <v>0</v>
      </c>
      <c r="AZ7" s="20">
        <f>+IF(CEm!AW61&gt;0,CEm!AW61,0)</f>
        <v>0</v>
      </c>
      <c r="BA7" s="20">
        <f>+IF(CEm!AX61&gt;0,CEm!AX61,0)</f>
        <v>0</v>
      </c>
      <c r="BB7" s="20">
        <f>+IF(CEm!AY61&gt;0,CEm!AY61,0)</f>
        <v>0</v>
      </c>
      <c r="BC7" s="20">
        <f>+IF(CEm!AZ61&gt;0,CEm!AZ61,0)</f>
        <v>0</v>
      </c>
      <c r="BD7" s="20">
        <f>+IF(CEm!BA61&gt;0,CEm!BA61,0)</f>
        <v>0</v>
      </c>
      <c r="BE7" s="20">
        <f>+IF(CEm!BB61&gt;0,CEm!BB61,0)</f>
        <v>0</v>
      </c>
      <c r="BF7" s="20">
        <f>+IF(CEm!BC61&gt;0,CEm!BC61,0)</f>
        <v>0</v>
      </c>
      <c r="BG7" s="20">
        <f>+IF(CEm!BD61&gt;0,CEm!BD61,0)</f>
        <v>0</v>
      </c>
      <c r="BH7" s="20">
        <f>+IF(CEm!BE61&gt;0,CEm!BE61,0)</f>
        <v>0</v>
      </c>
      <c r="BI7" s="20">
        <f>+IF(CEm!BF61&gt;0,CEm!BF61,0)</f>
        <v>0</v>
      </c>
      <c r="BJ7" s="20">
        <f>+IF(CEm!BG61&gt;0,CEm!BG61,0)</f>
        <v>0</v>
      </c>
      <c r="BK7" s="20">
        <f>+IF(CEm!BH61&gt;0,CEm!BH61,0)</f>
        <v>0</v>
      </c>
    </row>
    <row r="8" spans="1:63" x14ac:dyDescent="0.25">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row>
    <row r="9" spans="1:63" x14ac:dyDescent="0.25">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row>
    <row r="10" spans="1:63" x14ac:dyDescent="0.25">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row>
    <row r="11" spans="1:63" s="143" customFormat="1" x14ac:dyDescent="0.25">
      <c r="B11" s="143" t="s">
        <v>102</v>
      </c>
      <c r="D11" s="144">
        <f>+SUM(D4:D10)</f>
        <v>0</v>
      </c>
      <c r="E11" s="144">
        <f t="shared" ref="E11:AD11" si="1">+SUM(E4:E10)</f>
        <v>0</v>
      </c>
      <c r="F11" s="144">
        <f t="shared" si="1"/>
        <v>0</v>
      </c>
      <c r="G11" s="144">
        <f t="shared" si="1"/>
        <v>0</v>
      </c>
      <c r="H11" s="144">
        <f t="shared" si="1"/>
        <v>0</v>
      </c>
      <c r="I11" s="144">
        <f t="shared" si="1"/>
        <v>0</v>
      </c>
      <c r="J11" s="144">
        <f t="shared" si="1"/>
        <v>0</v>
      </c>
      <c r="K11" s="144">
        <f t="shared" si="1"/>
        <v>0</v>
      </c>
      <c r="L11" s="144">
        <f t="shared" si="1"/>
        <v>0</v>
      </c>
      <c r="M11" s="144">
        <f t="shared" si="1"/>
        <v>0</v>
      </c>
      <c r="N11" s="144">
        <f t="shared" si="1"/>
        <v>0</v>
      </c>
      <c r="O11" s="144">
        <f t="shared" si="1"/>
        <v>0</v>
      </c>
      <c r="P11" s="144">
        <f t="shared" si="1"/>
        <v>0</v>
      </c>
      <c r="Q11" s="144">
        <f t="shared" si="1"/>
        <v>0</v>
      </c>
      <c r="R11" s="144">
        <f t="shared" si="1"/>
        <v>0</v>
      </c>
      <c r="S11" s="144">
        <f t="shared" si="1"/>
        <v>0</v>
      </c>
      <c r="T11" s="144">
        <f t="shared" si="1"/>
        <v>0</v>
      </c>
      <c r="U11" s="144">
        <f t="shared" si="1"/>
        <v>0</v>
      </c>
      <c r="V11" s="144">
        <f t="shared" si="1"/>
        <v>0</v>
      </c>
      <c r="W11" s="144">
        <f t="shared" si="1"/>
        <v>0</v>
      </c>
      <c r="X11" s="144">
        <f t="shared" si="1"/>
        <v>0</v>
      </c>
      <c r="Y11" s="144">
        <f t="shared" si="1"/>
        <v>0</v>
      </c>
      <c r="Z11" s="144">
        <f t="shared" si="1"/>
        <v>0</v>
      </c>
      <c r="AA11" s="144">
        <f t="shared" si="1"/>
        <v>0</v>
      </c>
      <c r="AB11" s="144">
        <f t="shared" si="1"/>
        <v>0</v>
      </c>
      <c r="AC11" s="144">
        <f t="shared" si="1"/>
        <v>0</v>
      </c>
      <c r="AD11" s="144">
        <f t="shared" si="1"/>
        <v>0</v>
      </c>
      <c r="AE11" s="144">
        <f>+SUM(AE4:AE10)</f>
        <v>0</v>
      </c>
      <c r="AF11" s="144">
        <f t="shared" ref="AF11" si="2">+SUM(AF4:AF10)</f>
        <v>0</v>
      </c>
      <c r="AG11" s="144">
        <f t="shared" ref="AG11" si="3">+SUM(AG4:AG10)</f>
        <v>0</v>
      </c>
      <c r="AH11" s="144">
        <f t="shared" ref="AH11" si="4">+SUM(AH4:AH10)</f>
        <v>0</v>
      </c>
      <c r="AI11" s="144">
        <f t="shared" ref="AI11" si="5">+SUM(AI4:AI10)</f>
        <v>0</v>
      </c>
      <c r="AJ11" s="144">
        <f t="shared" ref="AJ11" si="6">+SUM(AJ4:AJ10)</f>
        <v>0</v>
      </c>
      <c r="AK11" s="144">
        <f t="shared" ref="AK11" si="7">+SUM(AK4:AK10)</f>
        <v>0</v>
      </c>
      <c r="AL11" s="144">
        <f t="shared" ref="AL11" si="8">+SUM(AL4:AL10)</f>
        <v>0</v>
      </c>
      <c r="AM11" s="144">
        <f>+SUM(AM4:AM10)</f>
        <v>0</v>
      </c>
      <c r="AN11" s="144">
        <f t="shared" ref="AN11" si="9">+SUM(AN4:AN10)</f>
        <v>0</v>
      </c>
      <c r="AO11" s="144">
        <f t="shared" ref="AO11" si="10">+SUM(AO4:AO10)</f>
        <v>0</v>
      </c>
      <c r="AP11" s="144">
        <f t="shared" ref="AP11" si="11">+SUM(AP4:AP10)</f>
        <v>0</v>
      </c>
      <c r="AQ11" s="144">
        <f t="shared" ref="AQ11" si="12">+SUM(AQ4:AQ10)</f>
        <v>0</v>
      </c>
      <c r="AR11" s="144">
        <f t="shared" ref="AR11" si="13">+SUM(AR4:AR10)</f>
        <v>0</v>
      </c>
      <c r="AS11" s="144">
        <f t="shared" ref="AS11" si="14">+SUM(AS4:AS10)</f>
        <v>0</v>
      </c>
      <c r="AT11" s="144">
        <f t="shared" ref="AT11" si="15">+SUM(AT4:AT10)</f>
        <v>0</v>
      </c>
      <c r="AU11" s="144">
        <f>+SUM(AU4:AU10)</f>
        <v>0</v>
      </c>
      <c r="AV11" s="144">
        <f t="shared" ref="AV11" si="16">+SUM(AV4:AV10)</f>
        <v>0</v>
      </c>
      <c r="AW11" s="144">
        <f t="shared" ref="AW11" si="17">+SUM(AW4:AW10)</f>
        <v>0</v>
      </c>
      <c r="AX11" s="144">
        <f t="shared" ref="AX11" si="18">+SUM(AX4:AX10)</f>
        <v>0</v>
      </c>
      <c r="AY11" s="144">
        <f t="shared" ref="AY11" si="19">+SUM(AY4:AY10)</f>
        <v>0</v>
      </c>
      <c r="AZ11" s="144">
        <f t="shared" ref="AZ11" si="20">+SUM(AZ4:AZ10)</f>
        <v>0</v>
      </c>
      <c r="BA11" s="144">
        <f t="shared" ref="BA11" si="21">+SUM(BA4:BA10)</f>
        <v>0</v>
      </c>
      <c r="BB11" s="144">
        <f t="shared" ref="BB11" si="22">+SUM(BB4:BB10)</f>
        <v>0</v>
      </c>
      <c r="BC11" s="144">
        <f t="shared" ref="BC11" si="23">+SUM(BC4:BC10)</f>
        <v>0</v>
      </c>
      <c r="BD11" s="144">
        <f t="shared" ref="BD11" si="24">+SUM(BD4:BD10)</f>
        <v>0</v>
      </c>
      <c r="BE11" s="144">
        <f t="shared" ref="BE11" si="25">+SUM(BE4:BE10)</f>
        <v>0</v>
      </c>
      <c r="BF11" s="144">
        <f t="shared" ref="BF11" si="26">+SUM(BF4:BF10)</f>
        <v>0</v>
      </c>
      <c r="BG11" s="144">
        <f t="shared" ref="BG11" si="27">+SUM(BG4:BG10)</f>
        <v>0</v>
      </c>
      <c r="BH11" s="144">
        <f t="shared" ref="BH11" si="28">+SUM(BH4:BH10)</f>
        <v>0</v>
      </c>
      <c r="BI11" s="144">
        <f t="shared" ref="BI11" si="29">+SUM(BI4:BI10)</f>
        <v>0</v>
      </c>
      <c r="BJ11" s="144">
        <f t="shared" ref="BJ11" si="30">+SUM(BJ4:BJ10)</f>
        <v>0</v>
      </c>
      <c r="BK11" s="144">
        <f t="shared" ref="BK11" si="31">+SUM(BK4:BK10)</f>
        <v>0</v>
      </c>
    </row>
    <row r="13" spans="1:63" x14ac:dyDescent="0.25">
      <c r="B13" t="s">
        <v>128</v>
      </c>
      <c r="D13" s="28">
        <f>-L_Iva!C31</f>
        <v>0</v>
      </c>
      <c r="E13" s="20">
        <f>-L_Iva!D31</f>
        <v>0</v>
      </c>
      <c r="F13" s="20">
        <f>-L_Iva!E31</f>
        <v>0</v>
      </c>
      <c r="G13" s="20">
        <f>-L_Iva!F31</f>
        <v>0</v>
      </c>
      <c r="H13" s="20">
        <f>-L_Iva!G31</f>
        <v>0</v>
      </c>
      <c r="I13" s="20">
        <f>-L_Iva!H31</f>
        <v>0</v>
      </c>
      <c r="J13" s="20">
        <f>-L_Iva!I31</f>
        <v>0</v>
      </c>
      <c r="K13" s="20">
        <f>-L_Iva!J31</f>
        <v>0</v>
      </c>
      <c r="L13" s="20">
        <f>-L_Iva!K31</f>
        <v>0</v>
      </c>
      <c r="M13" s="20">
        <f>-L_Iva!L31</f>
        <v>0</v>
      </c>
      <c r="N13" s="20">
        <f>-L_Iva!M31</f>
        <v>0</v>
      </c>
      <c r="O13" s="20">
        <f>-L_Iva!N31</f>
        <v>0</v>
      </c>
      <c r="P13" s="20">
        <f>-L_Iva!O31</f>
        <v>0</v>
      </c>
      <c r="Q13" s="20">
        <f>-L_Iva!P31</f>
        <v>0</v>
      </c>
      <c r="R13" s="20">
        <f>-L_Iva!Q31</f>
        <v>0</v>
      </c>
      <c r="S13" s="20">
        <f>-L_Iva!R31</f>
        <v>0</v>
      </c>
      <c r="T13" s="20">
        <f>-L_Iva!S31</f>
        <v>0</v>
      </c>
      <c r="U13" s="20">
        <f>-L_Iva!T31</f>
        <v>0</v>
      </c>
      <c r="V13" s="20">
        <f>-L_Iva!U31</f>
        <v>0</v>
      </c>
      <c r="W13" s="20">
        <f>-L_Iva!V31</f>
        <v>0</v>
      </c>
      <c r="X13" s="20">
        <f>-L_Iva!W31</f>
        <v>0</v>
      </c>
      <c r="Y13" s="20">
        <f>-L_Iva!X31</f>
        <v>0</v>
      </c>
      <c r="Z13" s="20">
        <f>-L_Iva!Y31</f>
        <v>0</v>
      </c>
      <c r="AA13" s="20">
        <f>-L_Iva!Z31</f>
        <v>0</v>
      </c>
      <c r="AB13" s="20">
        <f>-L_Iva!AA31</f>
        <v>0</v>
      </c>
      <c r="AC13" s="20">
        <f>-L_Iva!AB31</f>
        <v>0</v>
      </c>
      <c r="AD13" s="20">
        <f>-L_Iva!AC31</f>
        <v>0</v>
      </c>
      <c r="AE13" s="20">
        <f>-L_Iva!AD31</f>
        <v>0</v>
      </c>
      <c r="AF13" s="20">
        <f>-L_Iva!AE31</f>
        <v>0</v>
      </c>
      <c r="AG13" s="20">
        <f>-L_Iva!AF31</f>
        <v>0</v>
      </c>
      <c r="AH13" s="20">
        <f>-L_Iva!AG31</f>
        <v>0</v>
      </c>
      <c r="AI13" s="20">
        <f>-L_Iva!AH31</f>
        <v>0</v>
      </c>
      <c r="AJ13" s="20">
        <f>-L_Iva!AI31</f>
        <v>0</v>
      </c>
      <c r="AK13" s="20">
        <f>-L_Iva!AJ31</f>
        <v>0</v>
      </c>
      <c r="AL13" s="20">
        <f>-L_Iva!AK31</f>
        <v>0</v>
      </c>
      <c r="AM13" s="20">
        <f>-L_Iva!AL31</f>
        <v>0</v>
      </c>
      <c r="AN13" s="20">
        <f>-L_Iva!AM31</f>
        <v>0</v>
      </c>
      <c r="AO13" s="20">
        <f>-L_Iva!AN31</f>
        <v>0</v>
      </c>
      <c r="AP13" s="20">
        <f>-L_Iva!AO31</f>
        <v>0</v>
      </c>
      <c r="AQ13" s="20">
        <f>-L_Iva!AP31</f>
        <v>0</v>
      </c>
      <c r="AR13" s="20">
        <f>-L_Iva!AQ31</f>
        <v>0</v>
      </c>
      <c r="AS13" s="20">
        <f>-L_Iva!AR31</f>
        <v>0</v>
      </c>
      <c r="AT13" s="20">
        <f>-L_Iva!AS31</f>
        <v>0</v>
      </c>
      <c r="AU13" s="20">
        <f>-L_Iva!AT31</f>
        <v>0</v>
      </c>
      <c r="AV13" s="20">
        <f>-L_Iva!AU31</f>
        <v>0</v>
      </c>
      <c r="AW13" s="20">
        <f>-L_Iva!AV31</f>
        <v>0</v>
      </c>
      <c r="AX13" s="20">
        <f>-L_Iva!AW31</f>
        <v>0</v>
      </c>
      <c r="AY13" s="20">
        <f>-L_Iva!AX31</f>
        <v>0</v>
      </c>
      <c r="AZ13" s="20">
        <f>-L_Iva!AY31</f>
        <v>0</v>
      </c>
      <c r="BA13" s="20">
        <f>-L_Iva!AZ31</f>
        <v>0</v>
      </c>
      <c r="BB13" s="20">
        <f>-L_Iva!BA31</f>
        <v>0</v>
      </c>
      <c r="BC13" s="20">
        <f>-L_Iva!BB31</f>
        <v>0</v>
      </c>
      <c r="BD13" s="20">
        <f>-L_Iva!BC31</f>
        <v>0</v>
      </c>
      <c r="BE13" s="20">
        <f>-L_Iva!BD31</f>
        <v>0</v>
      </c>
      <c r="BF13" s="20">
        <f>-L_Iva!BE31</f>
        <v>0</v>
      </c>
      <c r="BG13" s="20">
        <f>-L_Iva!BF31</f>
        <v>0</v>
      </c>
      <c r="BH13" s="20">
        <f>-L_Iva!BG31</f>
        <v>0</v>
      </c>
      <c r="BI13" s="20">
        <f>-L_Iva!BH31</f>
        <v>0</v>
      </c>
      <c r="BJ13" s="20">
        <f>-L_Iva!BI31</f>
        <v>0</v>
      </c>
      <c r="BK13" s="20">
        <f>-L_Iva!BJ31</f>
        <v>0</v>
      </c>
    </row>
    <row r="14" spans="1:63" x14ac:dyDescent="0.25">
      <c r="B14" t="s">
        <v>179</v>
      </c>
      <c r="D14" s="28">
        <f>+M_Inv!F38</f>
        <v>0</v>
      </c>
      <c r="E14" s="28">
        <f>+M_Inv!G38</f>
        <v>0</v>
      </c>
      <c r="F14" s="28">
        <f>+M_Inv!H38</f>
        <v>0</v>
      </c>
      <c r="G14" s="28">
        <f>+M_Inv!I38</f>
        <v>0</v>
      </c>
      <c r="H14" s="28">
        <f>+M_Inv!J38</f>
        <v>0</v>
      </c>
      <c r="I14" s="28">
        <f>+M_Inv!K38</f>
        <v>0</v>
      </c>
      <c r="J14" s="28">
        <f>+M_Inv!L38</f>
        <v>0</v>
      </c>
      <c r="K14" s="28">
        <f>+M_Inv!M38</f>
        <v>0</v>
      </c>
      <c r="L14" s="28">
        <f>+M_Inv!N38</f>
        <v>0</v>
      </c>
      <c r="M14" s="28">
        <f>+M_Inv!O38</f>
        <v>0</v>
      </c>
      <c r="N14" s="28">
        <f>+M_Inv!P38</f>
        <v>0</v>
      </c>
      <c r="O14" s="28">
        <f>+M_Inv!Q38</f>
        <v>0</v>
      </c>
      <c r="P14" s="28">
        <f>+M_Inv!R38</f>
        <v>0</v>
      </c>
      <c r="Q14" s="28">
        <f>+M_Inv!S38</f>
        <v>0</v>
      </c>
      <c r="R14" s="28">
        <f>+M_Inv!T38</f>
        <v>0</v>
      </c>
      <c r="S14" s="28">
        <f>+M_Inv!U38</f>
        <v>0</v>
      </c>
      <c r="T14" s="28">
        <f>+M_Inv!V38</f>
        <v>0</v>
      </c>
      <c r="U14" s="28">
        <f>+M_Inv!W38</f>
        <v>0</v>
      </c>
      <c r="V14" s="28">
        <f>+M_Inv!X38</f>
        <v>0</v>
      </c>
      <c r="W14" s="28">
        <f>+M_Inv!Y38</f>
        <v>0</v>
      </c>
      <c r="X14" s="28">
        <f>+M_Inv!Z38</f>
        <v>0</v>
      </c>
      <c r="Y14" s="28">
        <f>+M_Inv!AA38</f>
        <v>0</v>
      </c>
      <c r="Z14" s="28">
        <f>+M_Inv!AB38</f>
        <v>0</v>
      </c>
      <c r="AA14" s="28">
        <f>+M_Inv!AC38</f>
        <v>0</v>
      </c>
      <c r="AB14" s="28">
        <f>+M_Inv!AD38</f>
        <v>0</v>
      </c>
      <c r="AC14" s="28">
        <f>+M_Inv!AE38</f>
        <v>0</v>
      </c>
      <c r="AD14" s="28">
        <f>+M_Inv!AF38</f>
        <v>0</v>
      </c>
      <c r="AE14" s="28">
        <f>+M_Inv!AG38</f>
        <v>0</v>
      </c>
      <c r="AF14" s="28">
        <f>+M_Inv!AH38</f>
        <v>0</v>
      </c>
      <c r="AG14" s="28">
        <f>+M_Inv!AI38</f>
        <v>0</v>
      </c>
      <c r="AH14" s="28">
        <f>+M_Inv!AJ38</f>
        <v>0</v>
      </c>
      <c r="AI14" s="28">
        <f>+M_Inv!AK38</f>
        <v>0</v>
      </c>
      <c r="AJ14" s="28">
        <f>+M_Inv!AL38</f>
        <v>0</v>
      </c>
      <c r="AK14" s="28">
        <f>+M_Inv!AM38</f>
        <v>0</v>
      </c>
      <c r="AL14" s="28">
        <f>+M_Inv!AN38</f>
        <v>0</v>
      </c>
      <c r="AM14" s="28">
        <f>+M_Inv!AO38</f>
        <v>0</v>
      </c>
      <c r="AN14" s="28">
        <f>+M_Inv!AP38</f>
        <v>0</v>
      </c>
      <c r="AO14" s="28">
        <f>+M_Inv!AQ38</f>
        <v>0</v>
      </c>
      <c r="AP14" s="28">
        <f>+M_Inv!AR38</f>
        <v>0</v>
      </c>
      <c r="AQ14" s="28">
        <f>+M_Inv!AS38</f>
        <v>0</v>
      </c>
      <c r="AR14" s="28">
        <f>+M_Inv!AT38</f>
        <v>0</v>
      </c>
      <c r="AS14" s="28">
        <f>+M_Inv!AU38</f>
        <v>0</v>
      </c>
      <c r="AT14" s="28">
        <f>+M_Inv!AV38</f>
        <v>0</v>
      </c>
      <c r="AU14" s="28">
        <f>+M_Inv!AW38</f>
        <v>0</v>
      </c>
      <c r="AV14" s="28">
        <f>+M_Inv!AX38</f>
        <v>0</v>
      </c>
      <c r="AW14" s="28">
        <f>+M_Inv!AY38</f>
        <v>0</v>
      </c>
      <c r="AX14" s="28">
        <f>+M_Inv!AZ38</f>
        <v>0</v>
      </c>
      <c r="AY14" s="28">
        <f>+M_Inv!BA38</f>
        <v>0</v>
      </c>
      <c r="AZ14" s="28">
        <f>+M_Inv!BB38</f>
        <v>0</v>
      </c>
      <c r="BA14" s="28">
        <f>+M_Inv!BC38</f>
        <v>0</v>
      </c>
      <c r="BB14" s="28">
        <f>+M_Inv!BD38</f>
        <v>0</v>
      </c>
      <c r="BC14" s="28">
        <f>+M_Inv!BE38</f>
        <v>0</v>
      </c>
      <c r="BD14" s="28">
        <f>+M_Inv!BF38</f>
        <v>0</v>
      </c>
      <c r="BE14" s="28">
        <f>+M_Inv!BG38</f>
        <v>0</v>
      </c>
      <c r="BF14" s="28">
        <f>+M_Inv!BH38</f>
        <v>0</v>
      </c>
      <c r="BG14" s="28">
        <f>+M_Inv!BI38</f>
        <v>0</v>
      </c>
      <c r="BH14" s="28">
        <f>+M_Inv!BJ38</f>
        <v>0</v>
      </c>
      <c r="BI14" s="28">
        <f>+M_Inv!BK38</f>
        <v>0</v>
      </c>
      <c r="BJ14" s="28">
        <f>+M_Inv!BL38</f>
        <v>0</v>
      </c>
      <c r="BK14" s="28">
        <f>+M_Inv!BM38</f>
        <v>0</v>
      </c>
    </row>
    <row r="15" spans="1:63" x14ac:dyDescent="0.25">
      <c r="B15" t="s">
        <v>234</v>
      </c>
      <c r="D15" s="28">
        <f>+M_Personale!C37</f>
        <v>0</v>
      </c>
      <c r="E15" s="28">
        <f>+M_Personale!D37</f>
        <v>0</v>
      </c>
      <c r="F15" s="28">
        <f>+M_Personale!E37</f>
        <v>0</v>
      </c>
      <c r="G15" s="28">
        <f>+M_Personale!F37</f>
        <v>0</v>
      </c>
      <c r="H15" s="28">
        <f>+M_Personale!G37</f>
        <v>0</v>
      </c>
      <c r="I15" s="28">
        <f>+M_Personale!H37</f>
        <v>0</v>
      </c>
      <c r="J15" s="28">
        <f>+M_Personale!I37</f>
        <v>0</v>
      </c>
      <c r="K15" s="28">
        <f>+M_Personale!J37</f>
        <v>0</v>
      </c>
      <c r="L15" s="28">
        <f>+M_Personale!K37</f>
        <v>0</v>
      </c>
      <c r="M15" s="28">
        <f>+M_Personale!L37</f>
        <v>0</v>
      </c>
      <c r="N15" s="28">
        <f>+M_Personale!M37</f>
        <v>0</v>
      </c>
      <c r="O15" s="28">
        <f>+M_Personale!N37</f>
        <v>0</v>
      </c>
      <c r="P15" s="28">
        <f>+M_Personale!O37</f>
        <v>0</v>
      </c>
      <c r="Q15" s="28">
        <f>+M_Personale!P37</f>
        <v>0</v>
      </c>
      <c r="R15" s="28">
        <f>+M_Personale!Q37</f>
        <v>0</v>
      </c>
      <c r="S15" s="28">
        <f>+M_Personale!R37</f>
        <v>0</v>
      </c>
      <c r="T15" s="28">
        <f>+M_Personale!S37</f>
        <v>0</v>
      </c>
      <c r="U15" s="28">
        <f>+M_Personale!T37</f>
        <v>0</v>
      </c>
      <c r="V15" s="28">
        <f>+M_Personale!U37</f>
        <v>0</v>
      </c>
      <c r="W15" s="28">
        <f>+M_Personale!V37</f>
        <v>0</v>
      </c>
      <c r="X15" s="28">
        <f>+M_Personale!W37</f>
        <v>0</v>
      </c>
      <c r="Y15" s="28">
        <f>+M_Personale!X37</f>
        <v>0</v>
      </c>
      <c r="Z15" s="28">
        <f>+M_Personale!Y37</f>
        <v>0</v>
      </c>
      <c r="AA15" s="28">
        <f>+M_Personale!Z37</f>
        <v>0</v>
      </c>
      <c r="AB15" s="28">
        <f>+M_Personale!AA37</f>
        <v>0</v>
      </c>
      <c r="AC15" s="28">
        <f>+M_Personale!AB37</f>
        <v>0</v>
      </c>
      <c r="AD15" s="28">
        <f>+M_Personale!AC37</f>
        <v>0</v>
      </c>
      <c r="AE15" s="28">
        <f>+M_Personale!AD37</f>
        <v>0</v>
      </c>
      <c r="AF15" s="28">
        <f>+M_Personale!AE37</f>
        <v>0</v>
      </c>
      <c r="AG15" s="28">
        <f>+M_Personale!AF37</f>
        <v>0</v>
      </c>
      <c r="AH15" s="28">
        <f>+M_Personale!AG37</f>
        <v>0</v>
      </c>
      <c r="AI15" s="28">
        <f>+M_Personale!AH37</f>
        <v>0</v>
      </c>
      <c r="AJ15" s="28">
        <f>+M_Personale!AI37</f>
        <v>0</v>
      </c>
      <c r="AK15" s="28">
        <f>+M_Personale!AJ37</f>
        <v>0</v>
      </c>
      <c r="AL15" s="28">
        <f>+M_Personale!AK37</f>
        <v>0</v>
      </c>
      <c r="AM15" s="28">
        <f>+M_Personale!AL37</f>
        <v>0</v>
      </c>
      <c r="AN15" s="28">
        <f>+M_Personale!AM37</f>
        <v>0</v>
      </c>
      <c r="AO15" s="28">
        <f>+M_Personale!AN37</f>
        <v>0</v>
      </c>
      <c r="AP15" s="28">
        <f>+M_Personale!AO37</f>
        <v>0</v>
      </c>
      <c r="AQ15" s="28">
        <f>+M_Personale!AP37</f>
        <v>0</v>
      </c>
      <c r="AR15" s="28">
        <f>+M_Personale!AQ37</f>
        <v>0</v>
      </c>
      <c r="AS15" s="28">
        <f>+M_Personale!AR37</f>
        <v>0</v>
      </c>
      <c r="AT15" s="28">
        <f>+M_Personale!AS37</f>
        <v>0</v>
      </c>
      <c r="AU15" s="28">
        <f>+M_Personale!AT37</f>
        <v>0</v>
      </c>
      <c r="AV15" s="28">
        <f>+M_Personale!AU37</f>
        <v>0</v>
      </c>
      <c r="AW15" s="28">
        <f>+M_Personale!AV37</f>
        <v>0</v>
      </c>
      <c r="AX15" s="28">
        <f>+M_Personale!AW37</f>
        <v>0</v>
      </c>
      <c r="AY15" s="28">
        <f>+M_Personale!AX37</f>
        <v>0</v>
      </c>
      <c r="AZ15" s="28">
        <f>+M_Personale!AY37</f>
        <v>0</v>
      </c>
      <c r="BA15" s="28">
        <f>+M_Personale!AZ37</f>
        <v>0</v>
      </c>
      <c r="BB15" s="28">
        <f>+M_Personale!BA37</f>
        <v>0</v>
      </c>
      <c r="BC15" s="28">
        <f>+M_Personale!BB37</f>
        <v>0</v>
      </c>
      <c r="BD15" s="28">
        <f>+M_Personale!BC37</f>
        <v>0</v>
      </c>
      <c r="BE15" s="28">
        <f>+M_Personale!BD37</f>
        <v>0</v>
      </c>
      <c r="BF15" s="28">
        <f>+M_Personale!BE37</f>
        <v>0</v>
      </c>
      <c r="BG15" s="28">
        <f>+M_Personale!BF37</f>
        <v>0</v>
      </c>
      <c r="BH15" s="28">
        <f>+M_Personale!BG37</f>
        <v>0</v>
      </c>
      <c r="BI15" s="28">
        <f>+M_Personale!BH37</f>
        <v>0</v>
      </c>
      <c r="BJ15" s="28">
        <f>+M_Personale!BI37</f>
        <v>0</v>
      </c>
      <c r="BK15" s="28">
        <f>+M_Personale!BJ37</f>
        <v>0</v>
      </c>
    </row>
    <row r="16" spans="1:63" x14ac:dyDescent="0.25">
      <c r="B16" t="s">
        <v>243</v>
      </c>
      <c r="D16" s="28">
        <f>+'M_Altri Costi'!D101</f>
        <v>0</v>
      </c>
      <c r="E16" s="28">
        <f>+'M_Altri Costi'!E101</f>
        <v>0</v>
      </c>
      <c r="F16" s="28">
        <f>+'M_Altri Costi'!F101</f>
        <v>0</v>
      </c>
      <c r="G16" s="28">
        <f>+'M_Altri Costi'!G101</f>
        <v>0</v>
      </c>
      <c r="H16" s="28">
        <f>+'M_Altri Costi'!H101</f>
        <v>0</v>
      </c>
      <c r="I16" s="28">
        <f>+'M_Altri Costi'!I101</f>
        <v>0</v>
      </c>
      <c r="J16" s="28">
        <f>+'M_Altri Costi'!J101</f>
        <v>0</v>
      </c>
      <c r="K16" s="28">
        <f>+'M_Altri Costi'!K101</f>
        <v>0</v>
      </c>
      <c r="L16" s="28">
        <f>+'M_Altri Costi'!L101</f>
        <v>0</v>
      </c>
      <c r="M16" s="28">
        <f>+'M_Altri Costi'!M101</f>
        <v>0</v>
      </c>
      <c r="N16" s="28">
        <f>+'M_Altri Costi'!N101</f>
        <v>0</v>
      </c>
      <c r="O16" s="28">
        <f>+'M_Altri Costi'!O101</f>
        <v>0</v>
      </c>
      <c r="P16" s="28">
        <f>+'M_Altri Costi'!P101</f>
        <v>0</v>
      </c>
      <c r="Q16" s="28">
        <f>+'M_Altri Costi'!Q101</f>
        <v>0</v>
      </c>
      <c r="R16" s="28">
        <f>+'M_Altri Costi'!R101</f>
        <v>0</v>
      </c>
      <c r="S16" s="28">
        <f>+'M_Altri Costi'!S101</f>
        <v>0</v>
      </c>
      <c r="T16" s="28">
        <f>+'M_Altri Costi'!T101</f>
        <v>0</v>
      </c>
      <c r="U16" s="28">
        <f>+'M_Altri Costi'!U101</f>
        <v>0</v>
      </c>
      <c r="V16" s="28">
        <f>+'M_Altri Costi'!V101</f>
        <v>0</v>
      </c>
      <c r="W16" s="28">
        <f>+'M_Altri Costi'!W101</f>
        <v>0</v>
      </c>
      <c r="X16" s="28">
        <f>+'M_Altri Costi'!X101</f>
        <v>0</v>
      </c>
      <c r="Y16" s="28">
        <f>+'M_Altri Costi'!Y101</f>
        <v>0</v>
      </c>
      <c r="Z16" s="28">
        <f>+'M_Altri Costi'!Z101</f>
        <v>0</v>
      </c>
      <c r="AA16" s="28">
        <f>+'M_Altri Costi'!AA101</f>
        <v>0</v>
      </c>
      <c r="AB16" s="28">
        <f>+'M_Altri Costi'!AB101</f>
        <v>0</v>
      </c>
      <c r="AC16" s="28">
        <f>+'M_Altri Costi'!AC101</f>
        <v>0</v>
      </c>
      <c r="AD16" s="28">
        <f>+'M_Altri Costi'!AD101</f>
        <v>0</v>
      </c>
      <c r="AE16" s="28">
        <f>+'M_Altri Costi'!AE101</f>
        <v>0</v>
      </c>
      <c r="AF16" s="28">
        <f>+'M_Altri Costi'!AF101</f>
        <v>0</v>
      </c>
      <c r="AG16" s="28">
        <f>+'M_Altri Costi'!AG101</f>
        <v>0</v>
      </c>
      <c r="AH16" s="28">
        <f>+'M_Altri Costi'!AH101</f>
        <v>0</v>
      </c>
      <c r="AI16" s="28">
        <f>+'M_Altri Costi'!AI101</f>
        <v>0</v>
      </c>
      <c r="AJ16" s="28">
        <f>+'M_Altri Costi'!AJ101</f>
        <v>0</v>
      </c>
      <c r="AK16" s="28">
        <f>+'M_Altri Costi'!AK101</f>
        <v>0</v>
      </c>
      <c r="AL16" s="28">
        <f>+'M_Altri Costi'!AL101</f>
        <v>0</v>
      </c>
      <c r="AM16" s="28">
        <f>+'M_Altri Costi'!AM101</f>
        <v>0</v>
      </c>
      <c r="AN16" s="28">
        <f>+'M_Altri Costi'!AN101</f>
        <v>0</v>
      </c>
      <c r="AO16" s="28">
        <f>+'M_Altri Costi'!AO101</f>
        <v>0</v>
      </c>
      <c r="AP16" s="28">
        <f>+'M_Altri Costi'!AP101</f>
        <v>0</v>
      </c>
      <c r="AQ16" s="28">
        <f>+'M_Altri Costi'!AQ101</f>
        <v>0</v>
      </c>
      <c r="AR16" s="28">
        <f>+'M_Altri Costi'!AR101</f>
        <v>0</v>
      </c>
      <c r="AS16" s="28">
        <f>+'M_Altri Costi'!AS101</f>
        <v>0</v>
      </c>
      <c r="AT16" s="28">
        <f>+'M_Altri Costi'!AT101</f>
        <v>0</v>
      </c>
      <c r="AU16" s="28">
        <f>+'M_Altri Costi'!AU101</f>
        <v>0</v>
      </c>
      <c r="AV16" s="28">
        <f>+'M_Altri Costi'!AV101</f>
        <v>0</v>
      </c>
      <c r="AW16" s="28">
        <f>+'M_Altri Costi'!AW101</f>
        <v>0</v>
      </c>
      <c r="AX16" s="28">
        <f>+'M_Altri Costi'!AX101</f>
        <v>0</v>
      </c>
      <c r="AY16" s="28">
        <f>+'M_Altri Costi'!AY101</f>
        <v>0</v>
      </c>
      <c r="AZ16" s="28">
        <f>+'M_Altri Costi'!AZ101</f>
        <v>0</v>
      </c>
      <c r="BA16" s="28">
        <f>+'M_Altri Costi'!BA101</f>
        <v>0</v>
      </c>
      <c r="BB16" s="28">
        <f>+'M_Altri Costi'!BB101</f>
        <v>0</v>
      </c>
      <c r="BC16" s="28">
        <f>+'M_Altri Costi'!BC101</f>
        <v>0</v>
      </c>
      <c r="BD16" s="28">
        <f>+'M_Altri Costi'!BD101</f>
        <v>0</v>
      </c>
      <c r="BE16" s="28">
        <f>+'M_Altri Costi'!BE101</f>
        <v>0</v>
      </c>
      <c r="BF16" s="28">
        <f>+'M_Altri Costi'!BF101</f>
        <v>0</v>
      </c>
      <c r="BG16" s="28">
        <f>+'M_Altri Costi'!BG101</f>
        <v>0</v>
      </c>
      <c r="BH16" s="28">
        <f>+'M_Altri Costi'!BH101</f>
        <v>0</v>
      </c>
      <c r="BI16" s="28">
        <f>+'M_Altri Costi'!BI101</f>
        <v>0</v>
      </c>
      <c r="BJ16" s="28">
        <f>+'M_Altri Costi'!BJ101</f>
        <v>0</v>
      </c>
      <c r="BK16" s="28">
        <f>+'M_Altri Costi'!BK101</f>
        <v>0</v>
      </c>
    </row>
    <row r="17" spans="2:63" x14ac:dyDescent="0.25">
      <c r="B17" t="s">
        <v>261</v>
      </c>
      <c r="D17" s="28">
        <f>+'M-Finanziamenti'!C28</f>
        <v>0</v>
      </c>
      <c r="E17" s="28">
        <f>+'M-Finanziamenti'!D28</f>
        <v>0</v>
      </c>
      <c r="F17" s="28">
        <f>+'M-Finanziamenti'!E28</f>
        <v>0</v>
      </c>
      <c r="G17" s="28">
        <f>+'M-Finanziamenti'!F28</f>
        <v>0</v>
      </c>
      <c r="H17" s="28">
        <f>+'M-Finanziamenti'!G28</f>
        <v>0</v>
      </c>
      <c r="I17" s="28">
        <f>+'M-Finanziamenti'!H28</f>
        <v>0</v>
      </c>
      <c r="J17" s="28">
        <f>+'M-Finanziamenti'!I28</f>
        <v>0</v>
      </c>
      <c r="K17" s="28">
        <f>+'M-Finanziamenti'!J28</f>
        <v>0</v>
      </c>
      <c r="L17" s="28">
        <f>+'M-Finanziamenti'!K28</f>
        <v>0</v>
      </c>
      <c r="M17" s="28">
        <f>+'M-Finanziamenti'!L28</f>
        <v>0</v>
      </c>
      <c r="N17" s="28">
        <f>+'M-Finanziamenti'!M28</f>
        <v>0</v>
      </c>
      <c r="O17" s="28">
        <f>+'M-Finanziamenti'!N28</f>
        <v>0</v>
      </c>
      <c r="P17" s="28">
        <f>+'M-Finanziamenti'!O28</f>
        <v>0</v>
      </c>
      <c r="Q17" s="28">
        <f>+'M-Finanziamenti'!P28</f>
        <v>0</v>
      </c>
      <c r="R17" s="28">
        <f>+'M-Finanziamenti'!Q28</f>
        <v>0</v>
      </c>
      <c r="S17" s="28">
        <f>+'M-Finanziamenti'!R28</f>
        <v>0</v>
      </c>
      <c r="T17" s="28">
        <f>+'M-Finanziamenti'!S28</f>
        <v>0</v>
      </c>
      <c r="U17" s="28">
        <f>+'M-Finanziamenti'!T28</f>
        <v>0</v>
      </c>
      <c r="V17" s="28">
        <f>+'M-Finanziamenti'!U28</f>
        <v>0</v>
      </c>
      <c r="W17" s="28">
        <f>+'M-Finanziamenti'!V28</f>
        <v>0</v>
      </c>
      <c r="X17" s="28">
        <f>+'M-Finanziamenti'!W28</f>
        <v>0</v>
      </c>
      <c r="Y17" s="28">
        <f>+'M-Finanziamenti'!X28</f>
        <v>0</v>
      </c>
      <c r="Z17" s="28">
        <f>+'M-Finanziamenti'!Y28</f>
        <v>0</v>
      </c>
      <c r="AA17" s="28">
        <f>+'M-Finanziamenti'!Z28</f>
        <v>0</v>
      </c>
      <c r="AB17" s="28">
        <f>+'M-Finanziamenti'!AA28</f>
        <v>0</v>
      </c>
      <c r="AC17" s="28">
        <f>+'M-Finanziamenti'!AB28</f>
        <v>0</v>
      </c>
      <c r="AD17" s="28">
        <f>+'M-Finanziamenti'!AC28</f>
        <v>0</v>
      </c>
      <c r="AE17" s="28">
        <f>+'M-Finanziamenti'!AD28</f>
        <v>0</v>
      </c>
      <c r="AF17" s="28">
        <f>+'M-Finanziamenti'!AE28</f>
        <v>0</v>
      </c>
      <c r="AG17" s="28">
        <f>+'M-Finanziamenti'!AF28</f>
        <v>0</v>
      </c>
      <c r="AH17" s="28">
        <f>+'M-Finanziamenti'!AG28</f>
        <v>0</v>
      </c>
      <c r="AI17" s="28">
        <f>+'M-Finanziamenti'!AH28</f>
        <v>0</v>
      </c>
      <c r="AJ17" s="28">
        <f>+'M-Finanziamenti'!AI28</f>
        <v>0</v>
      </c>
      <c r="AK17" s="28">
        <f>+'M-Finanziamenti'!AJ28</f>
        <v>0</v>
      </c>
      <c r="AL17" s="28">
        <f>+'M-Finanziamenti'!AK28</f>
        <v>0</v>
      </c>
      <c r="AM17" s="28">
        <f>+'M-Finanziamenti'!AL28</f>
        <v>0</v>
      </c>
      <c r="AN17" s="28">
        <f>+'M-Finanziamenti'!AM28</f>
        <v>0</v>
      </c>
      <c r="AO17" s="28">
        <f>+'M-Finanziamenti'!AN28</f>
        <v>0</v>
      </c>
      <c r="AP17" s="28">
        <f>+'M-Finanziamenti'!AO28</f>
        <v>0</v>
      </c>
      <c r="AQ17" s="28">
        <f>+'M-Finanziamenti'!AP28</f>
        <v>0</v>
      </c>
      <c r="AR17" s="28">
        <f>+'M-Finanziamenti'!AQ28</f>
        <v>0</v>
      </c>
      <c r="AS17" s="28">
        <f>+'M-Finanziamenti'!AR28</f>
        <v>0</v>
      </c>
      <c r="AT17" s="28">
        <f>+'M-Finanziamenti'!AS28</f>
        <v>0</v>
      </c>
      <c r="AU17" s="28">
        <f>+'M-Finanziamenti'!AT28</f>
        <v>0</v>
      </c>
      <c r="AV17" s="28">
        <f>+'M-Finanziamenti'!AU28</f>
        <v>0</v>
      </c>
      <c r="AW17" s="28">
        <f>+'M-Finanziamenti'!AV28</f>
        <v>0</v>
      </c>
      <c r="AX17" s="28">
        <f>+'M-Finanziamenti'!AW28</f>
        <v>0</v>
      </c>
      <c r="AY17" s="28">
        <f>+'M-Finanziamenti'!AX28</f>
        <v>0</v>
      </c>
      <c r="AZ17" s="28">
        <f>+'M-Finanziamenti'!AY28</f>
        <v>0</v>
      </c>
      <c r="BA17" s="28">
        <f>+'M-Finanziamenti'!AZ28</f>
        <v>0</v>
      </c>
      <c r="BB17" s="28">
        <f>+'M-Finanziamenti'!BA28</f>
        <v>0</v>
      </c>
      <c r="BC17" s="28">
        <f>+'M-Finanziamenti'!BB28</f>
        <v>0</v>
      </c>
      <c r="BD17" s="28">
        <f>+'M-Finanziamenti'!BC28</f>
        <v>0</v>
      </c>
      <c r="BE17" s="28">
        <f>+'M-Finanziamenti'!BD28</f>
        <v>0</v>
      </c>
      <c r="BF17" s="28">
        <f>+'M-Finanziamenti'!BE28</f>
        <v>0</v>
      </c>
      <c r="BG17" s="28">
        <f>+'M-Finanziamenti'!BF28</f>
        <v>0</v>
      </c>
      <c r="BH17" s="28">
        <f>+'M-Finanziamenti'!BG28</f>
        <v>0</v>
      </c>
      <c r="BI17" s="28">
        <f>+'M-Finanziamenti'!BH28</f>
        <v>0</v>
      </c>
      <c r="BJ17" s="28">
        <f>+'M-Finanziamenti'!BI28</f>
        <v>0</v>
      </c>
      <c r="BK17" s="28">
        <f>+'M-Finanziamenti'!BJ28</f>
        <v>0</v>
      </c>
    </row>
    <row r="18" spans="2:63" x14ac:dyDescent="0.25">
      <c r="B18" t="s">
        <v>356</v>
      </c>
      <c r="D18" s="28">
        <f>+'M-Leasing'!C33</f>
        <v>0</v>
      </c>
      <c r="E18" s="28">
        <f>+'M-Leasing'!D33</f>
        <v>0</v>
      </c>
      <c r="F18" s="28">
        <f>+'M-Leasing'!E33</f>
        <v>0</v>
      </c>
      <c r="G18" s="28">
        <f>+'M-Leasing'!F33</f>
        <v>0</v>
      </c>
      <c r="H18" s="28">
        <f>+'M-Leasing'!G33</f>
        <v>0</v>
      </c>
      <c r="I18" s="28">
        <f>+'M-Leasing'!H33</f>
        <v>0</v>
      </c>
      <c r="J18" s="28">
        <f>+'M-Leasing'!I33</f>
        <v>0</v>
      </c>
      <c r="K18" s="28">
        <f>+'M-Leasing'!J33</f>
        <v>0</v>
      </c>
      <c r="L18" s="28">
        <f>+'M-Leasing'!K33</f>
        <v>0</v>
      </c>
      <c r="M18" s="28">
        <f>+'M-Leasing'!L33</f>
        <v>0</v>
      </c>
      <c r="N18" s="28">
        <f>+'M-Leasing'!M33</f>
        <v>0</v>
      </c>
      <c r="O18" s="28">
        <f>+'M-Leasing'!N33</f>
        <v>0</v>
      </c>
      <c r="P18" s="28">
        <f>+'M-Leasing'!O33</f>
        <v>0</v>
      </c>
      <c r="Q18" s="28">
        <f>+'M-Leasing'!P33</f>
        <v>0</v>
      </c>
      <c r="R18" s="28">
        <f>+'M-Leasing'!Q33</f>
        <v>0</v>
      </c>
      <c r="S18" s="28">
        <f>+'M-Leasing'!R33</f>
        <v>0</v>
      </c>
      <c r="T18" s="28">
        <f>+'M-Leasing'!S33</f>
        <v>0</v>
      </c>
      <c r="U18" s="28">
        <f>+'M-Leasing'!T33</f>
        <v>0</v>
      </c>
      <c r="V18" s="28">
        <f>+'M-Leasing'!U33</f>
        <v>0</v>
      </c>
      <c r="W18" s="28">
        <f>+'M-Leasing'!V33</f>
        <v>0</v>
      </c>
      <c r="X18" s="28">
        <f>+'M-Leasing'!W33</f>
        <v>0</v>
      </c>
      <c r="Y18" s="28">
        <f>+'M-Leasing'!X33</f>
        <v>0</v>
      </c>
      <c r="Z18" s="28">
        <f>+'M-Leasing'!Y33</f>
        <v>0</v>
      </c>
      <c r="AA18" s="28">
        <f>+'M-Leasing'!Z33</f>
        <v>0</v>
      </c>
      <c r="AB18" s="28">
        <f>+'M-Leasing'!AA33</f>
        <v>0</v>
      </c>
      <c r="AC18" s="28">
        <f>+'M-Leasing'!AB33</f>
        <v>0</v>
      </c>
      <c r="AD18" s="28">
        <f>+'M-Leasing'!AC33</f>
        <v>0</v>
      </c>
      <c r="AE18" s="28">
        <f>+'M-Leasing'!AD33</f>
        <v>0</v>
      </c>
      <c r="AF18" s="28">
        <f>+'M-Leasing'!AE33</f>
        <v>0</v>
      </c>
      <c r="AG18" s="28">
        <f>+'M-Leasing'!AF33</f>
        <v>0</v>
      </c>
      <c r="AH18" s="28">
        <f>+'M-Leasing'!AG33</f>
        <v>0</v>
      </c>
      <c r="AI18" s="28">
        <f>+'M-Leasing'!AH33</f>
        <v>0</v>
      </c>
      <c r="AJ18" s="28">
        <f>+'M-Leasing'!AI33</f>
        <v>0</v>
      </c>
      <c r="AK18" s="28">
        <f>+'M-Leasing'!AJ33</f>
        <v>0</v>
      </c>
      <c r="AL18" s="28">
        <f>+'M-Leasing'!AK33</f>
        <v>0</v>
      </c>
      <c r="AM18" s="28">
        <f>+'M-Leasing'!AL33</f>
        <v>0</v>
      </c>
      <c r="AN18" s="28">
        <f>+'M-Leasing'!AM33</f>
        <v>0</v>
      </c>
      <c r="AO18" s="28">
        <f>+'M-Leasing'!AN33</f>
        <v>0</v>
      </c>
      <c r="AP18" s="28">
        <f>+'M-Leasing'!AO33</f>
        <v>0</v>
      </c>
      <c r="AQ18" s="28">
        <f>+'M-Leasing'!AP33</f>
        <v>0</v>
      </c>
      <c r="AR18" s="28">
        <f>+'M-Leasing'!AQ33</f>
        <v>0</v>
      </c>
      <c r="AS18" s="28">
        <f>+'M-Leasing'!AR33</f>
        <v>0</v>
      </c>
      <c r="AT18" s="28">
        <f>+'M-Leasing'!AS33</f>
        <v>0</v>
      </c>
      <c r="AU18" s="28">
        <f>+'M-Leasing'!AT33</f>
        <v>0</v>
      </c>
      <c r="AV18" s="28">
        <f>+'M-Leasing'!AU33</f>
        <v>0</v>
      </c>
      <c r="AW18" s="28">
        <f>+'M-Leasing'!AV33</f>
        <v>0</v>
      </c>
      <c r="AX18" s="28">
        <f>+'M-Leasing'!AW33</f>
        <v>0</v>
      </c>
      <c r="AY18" s="28">
        <f>+'M-Leasing'!AX33</f>
        <v>0</v>
      </c>
      <c r="AZ18" s="28">
        <f>+'M-Leasing'!AY33</f>
        <v>0</v>
      </c>
      <c r="BA18" s="28">
        <f>+'M-Leasing'!AZ33</f>
        <v>0</v>
      </c>
      <c r="BB18" s="28">
        <f>+'M-Leasing'!BA33</f>
        <v>0</v>
      </c>
      <c r="BC18" s="28">
        <f>+'M-Leasing'!BB33</f>
        <v>0</v>
      </c>
      <c r="BD18" s="28">
        <f>+'M-Leasing'!BC33</f>
        <v>0</v>
      </c>
      <c r="BE18" s="28">
        <f>+'M-Leasing'!BD33</f>
        <v>0</v>
      </c>
      <c r="BF18" s="28">
        <f>+'M-Leasing'!BE33</f>
        <v>0</v>
      </c>
      <c r="BG18" s="28">
        <f>+'M-Leasing'!BF33</f>
        <v>0</v>
      </c>
      <c r="BH18" s="28">
        <f>+'M-Leasing'!BG33</f>
        <v>0</v>
      </c>
      <c r="BI18" s="28">
        <f>+'M-Leasing'!BH33</f>
        <v>0</v>
      </c>
      <c r="BJ18" s="28">
        <f>+'M-Leasing'!BI33</f>
        <v>0</v>
      </c>
      <c r="BK18" s="28">
        <f>+'M-Leasing'!BJ33</f>
        <v>0</v>
      </c>
    </row>
    <row r="19" spans="2:63" x14ac:dyDescent="0.25">
      <c r="B19" t="s">
        <v>375</v>
      </c>
      <c r="D19" s="28">
        <f>+Ires!B21</f>
        <v>0</v>
      </c>
      <c r="E19" s="28">
        <f>+Ires!C21</f>
        <v>0</v>
      </c>
      <c r="F19" s="28">
        <f>+Ires!D21</f>
        <v>0</v>
      </c>
      <c r="G19" s="28">
        <f>+Ires!E21</f>
        <v>0</v>
      </c>
      <c r="H19" s="28">
        <f>+Ires!F21</f>
        <v>0</v>
      </c>
      <c r="I19" s="28">
        <f>+Ires!G21</f>
        <v>0</v>
      </c>
      <c r="J19" s="28">
        <f>+Ires!H21</f>
        <v>0</v>
      </c>
      <c r="K19" s="28">
        <f>+Ires!I21</f>
        <v>0</v>
      </c>
      <c r="L19" s="28">
        <f>+Ires!J21</f>
        <v>0</v>
      </c>
      <c r="M19" s="28">
        <f>+Ires!K21</f>
        <v>0</v>
      </c>
      <c r="N19" s="28">
        <f>+Ires!L21</f>
        <v>0</v>
      </c>
      <c r="O19" s="28">
        <f>+Ires!M21</f>
        <v>0</v>
      </c>
      <c r="P19" s="28">
        <f>+Ires!N21</f>
        <v>0</v>
      </c>
      <c r="Q19" s="28">
        <f>+Ires!O21</f>
        <v>0</v>
      </c>
      <c r="R19" s="28">
        <f>+Ires!P21</f>
        <v>0</v>
      </c>
      <c r="S19" s="28">
        <f>+Ires!Q21</f>
        <v>0</v>
      </c>
      <c r="T19" s="28">
        <f>+Ires!R21</f>
        <v>0</v>
      </c>
      <c r="U19" s="28">
        <f>+Ires!S21</f>
        <v>0</v>
      </c>
      <c r="V19" s="28">
        <f>+Ires!T21</f>
        <v>0</v>
      </c>
      <c r="W19" s="28">
        <f>+Ires!U21</f>
        <v>0</v>
      </c>
      <c r="X19" s="28">
        <f>+Ires!V21</f>
        <v>0</v>
      </c>
      <c r="Y19" s="28">
        <f>+Ires!W21</f>
        <v>0</v>
      </c>
      <c r="Z19" s="28">
        <f>+Ires!X21</f>
        <v>0</v>
      </c>
      <c r="AA19" s="28">
        <f>+Ires!Y21</f>
        <v>0</v>
      </c>
      <c r="AB19" s="28">
        <f>+Ires!Z21</f>
        <v>0</v>
      </c>
      <c r="AC19" s="28">
        <f>+Ires!AA21</f>
        <v>0</v>
      </c>
      <c r="AD19" s="28">
        <f>+Ires!AB21</f>
        <v>0</v>
      </c>
      <c r="AE19" s="28">
        <f>+Ires!AC21</f>
        <v>0</v>
      </c>
      <c r="AF19" s="28">
        <f>+Ires!AD21</f>
        <v>0</v>
      </c>
      <c r="AG19" s="28">
        <f>+Ires!AE21</f>
        <v>0</v>
      </c>
      <c r="AH19" s="28">
        <f>+Ires!AF21</f>
        <v>0</v>
      </c>
      <c r="AI19" s="28">
        <f>+Ires!AG21</f>
        <v>0</v>
      </c>
      <c r="AJ19" s="28">
        <f>+Ires!AH21</f>
        <v>0</v>
      </c>
      <c r="AK19" s="28">
        <f>+Ires!AI21</f>
        <v>0</v>
      </c>
      <c r="AL19" s="28">
        <f>+Ires!AJ21</f>
        <v>0</v>
      </c>
      <c r="AM19" s="28">
        <f>+Ires!AK21</f>
        <v>0</v>
      </c>
      <c r="AN19" s="28">
        <f>+Ires!AL21</f>
        <v>0</v>
      </c>
      <c r="AO19" s="28">
        <f>+Ires!AM21</f>
        <v>0</v>
      </c>
      <c r="AP19" s="28">
        <f>+Ires!AN21</f>
        <v>0</v>
      </c>
      <c r="AQ19" s="28">
        <f>+Ires!AO21</f>
        <v>0</v>
      </c>
      <c r="AR19" s="28">
        <f>+Ires!AP21</f>
        <v>0</v>
      </c>
      <c r="AS19" s="28">
        <f>+Ires!AQ21</f>
        <v>0</v>
      </c>
      <c r="AT19" s="28">
        <f>+Ires!AR21</f>
        <v>0</v>
      </c>
      <c r="AU19" s="28">
        <f>+Ires!AS21</f>
        <v>0</v>
      </c>
      <c r="AV19" s="28">
        <f>+Ires!AT21</f>
        <v>0</v>
      </c>
      <c r="AW19" s="28">
        <f>+Ires!AU21</f>
        <v>0</v>
      </c>
      <c r="AX19" s="28">
        <f>+Ires!AV21</f>
        <v>0</v>
      </c>
      <c r="AY19" s="28">
        <f>+Ires!AW21</f>
        <v>0</v>
      </c>
      <c r="AZ19" s="28">
        <f>+Ires!AX21</f>
        <v>0</v>
      </c>
      <c r="BA19" s="28">
        <f>+Ires!AY21</f>
        <v>0</v>
      </c>
      <c r="BB19" s="28">
        <f>+Ires!AZ21</f>
        <v>0</v>
      </c>
      <c r="BC19" s="28">
        <f>+Ires!BA21</f>
        <v>0</v>
      </c>
      <c r="BD19" s="28">
        <f>+Ires!BB21</f>
        <v>0</v>
      </c>
      <c r="BE19" s="28">
        <f>+Ires!BC21</f>
        <v>0</v>
      </c>
      <c r="BF19" s="28">
        <f>+Ires!BD21</f>
        <v>0</v>
      </c>
      <c r="BG19" s="28">
        <f>+Ires!BE21</f>
        <v>0</v>
      </c>
      <c r="BH19" s="28">
        <f>+Ires!BF21</f>
        <v>0</v>
      </c>
      <c r="BI19" s="28">
        <f>+Ires!BG21</f>
        <v>0</v>
      </c>
      <c r="BJ19" s="28">
        <f>+Ires!BH21</f>
        <v>0</v>
      </c>
      <c r="BK19" s="28">
        <f>+Ires!BI21</f>
        <v>0</v>
      </c>
    </row>
    <row r="20" spans="2:63" x14ac:dyDescent="0.25">
      <c r="B20" t="s">
        <v>381</v>
      </c>
      <c r="D20" s="28">
        <f>+Irap!B21</f>
        <v>0</v>
      </c>
      <c r="E20" s="28">
        <f>+Irap!C21</f>
        <v>0</v>
      </c>
      <c r="F20" s="28">
        <f>+Irap!D21</f>
        <v>0</v>
      </c>
      <c r="G20" s="28">
        <f>+Irap!E21</f>
        <v>0</v>
      </c>
      <c r="H20" s="28">
        <f>+Irap!F21</f>
        <v>0</v>
      </c>
      <c r="I20" s="28">
        <f>+Irap!G21</f>
        <v>0</v>
      </c>
      <c r="J20" s="28">
        <f>+Irap!H21</f>
        <v>0</v>
      </c>
      <c r="K20" s="28">
        <f>+Irap!I21</f>
        <v>0</v>
      </c>
      <c r="L20" s="28">
        <f>+Irap!J21</f>
        <v>0</v>
      </c>
      <c r="M20" s="28">
        <f>+Irap!K21</f>
        <v>0</v>
      </c>
      <c r="N20" s="28">
        <f>+Irap!L21</f>
        <v>0</v>
      </c>
      <c r="O20" s="28">
        <f>+Irap!M21</f>
        <v>0</v>
      </c>
      <c r="P20" s="28">
        <f>+Irap!N21</f>
        <v>0</v>
      </c>
      <c r="Q20" s="28">
        <f>+Irap!O21</f>
        <v>0</v>
      </c>
      <c r="R20" s="28">
        <f>+Irap!P21</f>
        <v>0</v>
      </c>
      <c r="S20" s="28">
        <f>+Irap!Q21</f>
        <v>0</v>
      </c>
      <c r="T20" s="28">
        <f>+Irap!R21</f>
        <v>0</v>
      </c>
      <c r="U20" s="28">
        <f>+Irap!S21</f>
        <v>0</v>
      </c>
      <c r="V20" s="28">
        <f>+Irap!T21</f>
        <v>0</v>
      </c>
      <c r="W20" s="28">
        <f>+Irap!U21</f>
        <v>0</v>
      </c>
      <c r="X20" s="28">
        <f>+Irap!V21</f>
        <v>0</v>
      </c>
      <c r="Y20" s="28">
        <f>+Irap!W21</f>
        <v>0</v>
      </c>
      <c r="Z20" s="28">
        <f>+Irap!X21</f>
        <v>0</v>
      </c>
      <c r="AA20" s="28">
        <f>+Irap!Y21</f>
        <v>0</v>
      </c>
      <c r="AB20" s="28">
        <f>+Irap!Z21</f>
        <v>0</v>
      </c>
      <c r="AC20" s="28">
        <f>+Irap!AA21</f>
        <v>0</v>
      </c>
      <c r="AD20" s="28">
        <f>+Irap!AB21</f>
        <v>0</v>
      </c>
      <c r="AE20" s="28">
        <f>+Irap!AC21</f>
        <v>0</v>
      </c>
      <c r="AF20" s="28">
        <f>+Irap!AD21</f>
        <v>0</v>
      </c>
      <c r="AG20" s="28">
        <f>+Irap!AE21</f>
        <v>0</v>
      </c>
      <c r="AH20" s="28">
        <f>+Irap!AF21</f>
        <v>0</v>
      </c>
      <c r="AI20" s="28">
        <f>+Irap!AG21</f>
        <v>0</v>
      </c>
      <c r="AJ20" s="28">
        <f>+Irap!AH21</f>
        <v>0</v>
      </c>
      <c r="AK20" s="28">
        <f>+Irap!AI21</f>
        <v>0</v>
      </c>
      <c r="AL20" s="28">
        <f>+Irap!AJ21</f>
        <v>0</v>
      </c>
      <c r="AM20" s="28">
        <f>+Irap!AK21</f>
        <v>0</v>
      </c>
      <c r="AN20" s="28">
        <f>+Irap!AL21</f>
        <v>0</v>
      </c>
      <c r="AO20" s="28">
        <f>+Irap!AM21</f>
        <v>0</v>
      </c>
      <c r="AP20" s="28">
        <f>+Irap!AN21</f>
        <v>0</v>
      </c>
      <c r="AQ20" s="28">
        <f>+Irap!AO21</f>
        <v>0</v>
      </c>
      <c r="AR20" s="28">
        <f>+Irap!AP21</f>
        <v>0</v>
      </c>
      <c r="AS20" s="28">
        <f>+Irap!AQ21</f>
        <v>0</v>
      </c>
      <c r="AT20" s="28">
        <f>+Irap!AR21</f>
        <v>0</v>
      </c>
      <c r="AU20" s="28">
        <f>+Irap!AS21</f>
        <v>0</v>
      </c>
      <c r="AV20" s="28">
        <f>+Irap!AT21</f>
        <v>0</v>
      </c>
      <c r="AW20" s="28">
        <f>+Irap!AU21</f>
        <v>0</v>
      </c>
      <c r="AX20" s="28">
        <f>+Irap!AV21</f>
        <v>0</v>
      </c>
      <c r="AY20" s="28">
        <f>+Irap!AW21</f>
        <v>0</v>
      </c>
      <c r="AZ20" s="28">
        <f>+Irap!AX21</f>
        <v>0</v>
      </c>
      <c r="BA20" s="28">
        <f>+Irap!AY21</f>
        <v>0</v>
      </c>
      <c r="BB20" s="28">
        <f>+Irap!AZ21</f>
        <v>0</v>
      </c>
      <c r="BC20" s="28">
        <f>+Irap!BA21</f>
        <v>0</v>
      </c>
      <c r="BD20" s="28">
        <f>+Irap!BB21</f>
        <v>0</v>
      </c>
      <c r="BE20" s="28">
        <f>+Irap!BC21</f>
        <v>0</v>
      </c>
      <c r="BF20" s="28">
        <f>+Irap!BD21</f>
        <v>0</v>
      </c>
      <c r="BG20" s="28">
        <f>+Irap!BE21</f>
        <v>0</v>
      </c>
      <c r="BH20" s="28">
        <f>+Irap!BF21</f>
        <v>0</v>
      </c>
      <c r="BI20" s="28">
        <f>+Irap!BG21</f>
        <v>0</v>
      </c>
      <c r="BJ20" s="28">
        <f>+Irap!BH21</f>
        <v>0</v>
      </c>
      <c r="BK20" s="28">
        <f>+Irap!BI21</f>
        <v>0</v>
      </c>
    </row>
    <row r="21" spans="2:63" x14ac:dyDescent="0.25">
      <c r="B21" t="s">
        <v>256</v>
      </c>
      <c r="D21" s="28"/>
      <c r="E21" s="28">
        <f>+IF(CEm!B61&lt;0,-CEm!B61,0)</f>
        <v>0</v>
      </c>
      <c r="F21" s="28">
        <f>+IF(CEm!C61&lt;0,-CEm!C61,0)</f>
        <v>0</v>
      </c>
      <c r="G21" s="28">
        <f>+IF(CEm!D61&lt;0,-CEm!D61,0)</f>
        <v>0</v>
      </c>
      <c r="H21" s="28">
        <f>+IF(CEm!E61&lt;0,-CEm!E61,0)</f>
        <v>0</v>
      </c>
      <c r="I21" s="28">
        <f>+IF(CEm!F61&lt;0,-CEm!F61,0)</f>
        <v>0</v>
      </c>
      <c r="J21" s="28">
        <f>+IF(CEm!G61&lt;0,-CEm!G61,0)</f>
        <v>0</v>
      </c>
      <c r="K21" s="28">
        <f>+IF(CEm!H61&lt;0,-CEm!H61,0)</f>
        <v>0</v>
      </c>
      <c r="L21" s="28">
        <f>+IF(CEm!I61&lt;0,-CEm!I61,0)</f>
        <v>0</v>
      </c>
      <c r="M21" s="28">
        <f>+IF(CEm!J61&lt;0,-CEm!J61,0)</f>
        <v>0</v>
      </c>
      <c r="N21" s="28">
        <f>+IF(CEm!K61&lt;0,-CEm!K61,0)</f>
        <v>0</v>
      </c>
      <c r="O21" s="28">
        <f>+IF(CEm!L61&lt;0,-CEm!L61,0)</f>
        <v>0</v>
      </c>
      <c r="P21" s="28">
        <f>+IF(CEm!M61&lt;0,-CEm!M61,0)</f>
        <v>0</v>
      </c>
      <c r="Q21" s="28">
        <f>+IF(CEm!N61&lt;0,-CEm!N61,0)</f>
        <v>0</v>
      </c>
      <c r="R21" s="28">
        <f>+IF(CEm!O61&lt;0,-CEm!O61,0)</f>
        <v>0</v>
      </c>
      <c r="S21" s="28">
        <f>+IF(CEm!P61&lt;0,-CEm!P61,0)</f>
        <v>0</v>
      </c>
      <c r="T21" s="28">
        <f>+IF(CEm!Q61&lt;0,-CEm!Q61,0)</f>
        <v>0</v>
      </c>
      <c r="U21" s="28">
        <f>+IF(CEm!R61&lt;0,-CEm!R61,0)</f>
        <v>0</v>
      </c>
      <c r="V21" s="28">
        <f>+IF(CEm!S61&lt;0,-CEm!S61,0)</f>
        <v>0</v>
      </c>
      <c r="W21" s="28">
        <f>+IF(CEm!T61&lt;0,-CEm!T61,0)</f>
        <v>0</v>
      </c>
      <c r="X21" s="28">
        <f>+IF(CEm!U61&lt;0,-CEm!U61,0)</f>
        <v>0</v>
      </c>
      <c r="Y21" s="28">
        <f>+IF(CEm!V61&lt;0,-CEm!V61,0)</f>
        <v>0</v>
      </c>
      <c r="Z21" s="28">
        <f>+IF(CEm!W61&lt;0,-CEm!W61,0)</f>
        <v>0</v>
      </c>
      <c r="AA21" s="28">
        <f>+IF(CEm!X61&lt;0,-CEm!X61,0)</f>
        <v>0</v>
      </c>
      <c r="AB21" s="28">
        <f>+IF(CEm!Y61&lt;0,-CEm!Y61,0)</f>
        <v>0</v>
      </c>
      <c r="AC21" s="28">
        <f>+IF(CEm!Z61&lt;0,-CEm!Z61,0)</f>
        <v>0</v>
      </c>
      <c r="AD21" s="28">
        <f>+IF(CEm!AA61&lt;0,-CEm!AA61,0)</f>
        <v>0</v>
      </c>
      <c r="AE21" s="28">
        <f>+IF(CEm!AB61&lt;0,-CEm!AB61,0)</f>
        <v>0</v>
      </c>
      <c r="AF21" s="28">
        <f>+IF(CEm!AC61&lt;0,-CEm!AC61,0)</f>
        <v>0</v>
      </c>
      <c r="AG21" s="28">
        <f>+IF(CEm!AD61&lt;0,-CEm!AD61,0)</f>
        <v>0</v>
      </c>
      <c r="AH21" s="28">
        <f>+IF(CEm!AE61&lt;0,-CEm!AE61,0)</f>
        <v>0</v>
      </c>
      <c r="AI21" s="28">
        <f>+IF(CEm!AF61&lt;0,-CEm!AF61,0)</f>
        <v>0</v>
      </c>
      <c r="AJ21" s="28">
        <f>+IF(CEm!AG61&lt;0,-CEm!AG61,0)</f>
        <v>0</v>
      </c>
      <c r="AK21" s="28">
        <f>+IF(CEm!AH61&lt;0,-CEm!AH61,0)</f>
        <v>0</v>
      </c>
      <c r="AL21" s="28">
        <f>+IF(CEm!AI61&lt;0,-CEm!AI61,0)</f>
        <v>0</v>
      </c>
      <c r="AM21" s="28">
        <f>+IF(CEm!AJ61&lt;0,-CEm!AJ61,0)</f>
        <v>0</v>
      </c>
      <c r="AN21" s="28">
        <f>+IF(CEm!AK61&lt;0,-CEm!AK61,0)</f>
        <v>0</v>
      </c>
      <c r="AO21" s="28">
        <f>+IF(CEm!AL61&lt;0,-CEm!AL61,0)</f>
        <v>0</v>
      </c>
      <c r="AP21" s="28">
        <f>+IF(CEm!AM61&lt;0,-CEm!AM61,0)</f>
        <v>0</v>
      </c>
      <c r="AQ21" s="28">
        <f>+IF(CEm!AN61&lt;0,-CEm!AN61,0)</f>
        <v>0</v>
      </c>
      <c r="AR21" s="28">
        <f>+IF(CEm!AO61&lt;0,-CEm!AO61,0)</f>
        <v>0</v>
      </c>
      <c r="AS21" s="28">
        <f>+IF(CEm!AP61&lt;0,-CEm!AP61,0)</f>
        <v>0</v>
      </c>
      <c r="AT21" s="28">
        <f>+IF(CEm!AQ61&lt;0,-CEm!AQ61,0)</f>
        <v>0</v>
      </c>
      <c r="AU21" s="28">
        <f>+IF(CEm!AR61&lt;0,-CEm!AR61,0)</f>
        <v>0</v>
      </c>
      <c r="AV21" s="28">
        <f>+IF(CEm!AS61&lt;0,-CEm!AS61,0)</f>
        <v>0</v>
      </c>
      <c r="AW21" s="28">
        <f>+IF(CEm!AT61&lt;0,-CEm!AT61,0)</f>
        <v>0</v>
      </c>
      <c r="AX21" s="28">
        <f>+IF(CEm!AU61&lt;0,-CEm!AU61,0)</f>
        <v>0</v>
      </c>
      <c r="AY21" s="28">
        <f>+IF(CEm!AV61&lt;0,-CEm!AV61,0)</f>
        <v>0</v>
      </c>
      <c r="AZ21" s="28">
        <f>+IF(CEm!AW61&lt;0,-CEm!AW61,0)</f>
        <v>0</v>
      </c>
      <c r="BA21" s="28">
        <f>+IF(CEm!AX61&lt;0,-CEm!AX61,0)</f>
        <v>0</v>
      </c>
      <c r="BB21" s="28">
        <f>+IF(CEm!AY61&lt;0,-CEm!AY61,0)</f>
        <v>0</v>
      </c>
      <c r="BC21" s="28">
        <f>+IF(CEm!AZ61&lt;0,-CEm!AZ61,0)</f>
        <v>0</v>
      </c>
      <c r="BD21" s="28">
        <f>+IF(CEm!BA61&lt;0,-CEm!BA61,0)</f>
        <v>0</v>
      </c>
      <c r="BE21" s="28">
        <f>+IF(CEm!BB61&lt;0,-CEm!BB61,0)</f>
        <v>0</v>
      </c>
      <c r="BF21" s="28">
        <f>+IF(CEm!BC61&lt;0,-CEm!BC61,0)</f>
        <v>0</v>
      </c>
      <c r="BG21" s="28">
        <f>+IF(CEm!BD61&lt;0,-CEm!BD61,0)</f>
        <v>0</v>
      </c>
      <c r="BH21" s="28">
        <f>+IF(CEm!BE61&lt;0,-CEm!BE61,0)</f>
        <v>0</v>
      </c>
      <c r="BI21" s="28">
        <f>+IF(CEm!BF61&lt;0,-CEm!BF61,0)</f>
        <v>0</v>
      </c>
      <c r="BJ21" s="28">
        <f>+IF(CEm!BG61&lt;0,-CEm!BG61,0)</f>
        <v>0</v>
      </c>
      <c r="BK21" s="28">
        <f>+IF(CEm!BH61&lt;0,-CEm!BH61,0)</f>
        <v>0</v>
      </c>
    </row>
    <row r="22" spans="2:63" x14ac:dyDescent="0.25">
      <c r="B22" t="s">
        <v>443</v>
      </c>
      <c r="D22" s="28"/>
      <c r="E22" s="28"/>
      <c r="F22" s="28"/>
      <c r="G22" s="28"/>
      <c r="H22" s="28"/>
      <c r="I22" s="28"/>
      <c r="J22" s="28"/>
      <c r="K22" s="28"/>
      <c r="L22" s="28"/>
      <c r="M22" s="28"/>
      <c r="N22" s="28"/>
      <c r="O22" s="28">
        <f>+'I_distr utili'!C4</f>
        <v>0</v>
      </c>
      <c r="P22" s="28"/>
      <c r="Q22" s="28"/>
      <c r="R22" s="28"/>
      <c r="S22" s="28"/>
      <c r="T22" s="28"/>
      <c r="U22" s="28"/>
      <c r="V22" s="28"/>
      <c r="W22" s="28"/>
      <c r="X22" s="28"/>
      <c r="Y22" s="28"/>
      <c r="Z22" s="28"/>
      <c r="AA22" s="28">
        <f>+'I_distr utili'!D4</f>
        <v>0</v>
      </c>
      <c r="AB22" s="28"/>
      <c r="AC22" s="28"/>
      <c r="AD22" s="28"/>
      <c r="AE22" s="28"/>
      <c r="AF22" s="28"/>
      <c r="AG22" s="28"/>
      <c r="AH22" s="28"/>
      <c r="AI22" s="28"/>
      <c r="AJ22" s="28"/>
      <c r="AK22" s="28"/>
      <c r="AL22" s="28"/>
      <c r="AM22" s="28">
        <f>+'I_distr utili'!E4</f>
        <v>0</v>
      </c>
      <c r="AN22" s="28"/>
      <c r="AO22" s="28"/>
      <c r="AP22" s="28"/>
      <c r="AQ22" s="28"/>
      <c r="AR22" s="28"/>
      <c r="AS22" s="28"/>
      <c r="AT22" s="28"/>
      <c r="AU22" s="28"/>
      <c r="AV22" s="28"/>
      <c r="AW22" s="28"/>
      <c r="AX22" s="28"/>
      <c r="AY22" s="28">
        <f>+'I_distr utili'!F4</f>
        <v>0</v>
      </c>
      <c r="AZ22" s="28"/>
      <c r="BA22" s="28"/>
      <c r="BB22" s="28"/>
      <c r="BC22" s="28"/>
      <c r="BD22" s="28"/>
      <c r="BE22" s="28"/>
      <c r="BF22" s="28"/>
      <c r="BG22" s="28"/>
      <c r="BH22" s="28"/>
      <c r="BI22" s="28"/>
      <c r="BJ22" s="28"/>
      <c r="BK22" s="28">
        <f>+'I_distr utili'!G4</f>
        <v>0</v>
      </c>
    </row>
    <row r="24" spans="2:63" s="143" customFormat="1" x14ac:dyDescent="0.25">
      <c r="B24" s="143" t="s">
        <v>384</v>
      </c>
      <c r="D24" s="144">
        <f t="shared" ref="D24:AI24" si="32">SUM(D13:D23)</f>
        <v>0</v>
      </c>
      <c r="E24" s="144">
        <f t="shared" si="32"/>
        <v>0</v>
      </c>
      <c r="F24" s="144">
        <f t="shared" si="32"/>
        <v>0</v>
      </c>
      <c r="G24" s="144">
        <f t="shared" si="32"/>
        <v>0</v>
      </c>
      <c r="H24" s="144">
        <f t="shared" si="32"/>
        <v>0</v>
      </c>
      <c r="I24" s="144">
        <f t="shared" si="32"/>
        <v>0</v>
      </c>
      <c r="J24" s="144">
        <f t="shared" si="32"/>
        <v>0</v>
      </c>
      <c r="K24" s="144">
        <f t="shared" si="32"/>
        <v>0</v>
      </c>
      <c r="L24" s="144">
        <f t="shared" si="32"/>
        <v>0</v>
      </c>
      <c r="M24" s="144">
        <f t="shared" si="32"/>
        <v>0</v>
      </c>
      <c r="N24" s="144">
        <f t="shared" si="32"/>
        <v>0</v>
      </c>
      <c r="O24" s="144">
        <f t="shared" si="32"/>
        <v>0</v>
      </c>
      <c r="P24" s="144">
        <f t="shared" si="32"/>
        <v>0</v>
      </c>
      <c r="Q24" s="144">
        <f t="shared" si="32"/>
        <v>0</v>
      </c>
      <c r="R24" s="144">
        <f t="shared" si="32"/>
        <v>0</v>
      </c>
      <c r="S24" s="144">
        <f t="shared" si="32"/>
        <v>0</v>
      </c>
      <c r="T24" s="144">
        <f t="shared" si="32"/>
        <v>0</v>
      </c>
      <c r="U24" s="144">
        <f t="shared" si="32"/>
        <v>0</v>
      </c>
      <c r="V24" s="144">
        <f t="shared" si="32"/>
        <v>0</v>
      </c>
      <c r="W24" s="144">
        <f t="shared" si="32"/>
        <v>0</v>
      </c>
      <c r="X24" s="144">
        <f t="shared" si="32"/>
        <v>0</v>
      </c>
      <c r="Y24" s="144">
        <f t="shared" si="32"/>
        <v>0</v>
      </c>
      <c r="Z24" s="144">
        <f t="shared" si="32"/>
        <v>0</v>
      </c>
      <c r="AA24" s="144">
        <f t="shared" si="32"/>
        <v>0</v>
      </c>
      <c r="AB24" s="144">
        <f t="shared" si="32"/>
        <v>0</v>
      </c>
      <c r="AC24" s="144">
        <f t="shared" si="32"/>
        <v>0</v>
      </c>
      <c r="AD24" s="144">
        <f t="shared" si="32"/>
        <v>0</v>
      </c>
      <c r="AE24" s="144">
        <f t="shared" si="32"/>
        <v>0</v>
      </c>
      <c r="AF24" s="144">
        <f t="shared" si="32"/>
        <v>0</v>
      </c>
      <c r="AG24" s="144">
        <f t="shared" si="32"/>
        <v>0</v>
      </c>
      <c r="AH24" s="144">
        <f t="shared" si="32"/>
        <v>0</v>
      </c>
      <c r="AI24" s="144">
        <f t="shared" si="32"/>
        <v>0</v>
      </c>
      <c r="AJ24" s="144">
        <f t="shared" ref="AJ24:BO24" si="33">SUM(AJ13:AJ23)</f>
        <v>0</v>
      </c>
      <c r="AK24" s="144">
        <f t="shared" si="33"/>
        <v>0</v>
      </c>
      <c r="AL24" s="144">
        <f t="shared" si="33"/>
        <v>0</v>
      </c>
      <c r="AM24" s="144">
        <f t="shared" si="33"/>
        <v>0</v>
      </c>
      <c r="AN24" s="144">
        <f t="shared" si="33"/>
        <v>0</v>
      </c>
      <c r="AO24" s="144">
        <f t="shared" si="33"/>
        <v>0</v>
      </c>
      <c r="AP24" s="144">
        <f t="shared" si="33"/>
        <v>0</v>
      </c>
      <c r="AQ24" s="144">
        <f t="shared" si="33"/>
        <v>0</v>
      </c>
      <c r="AR24" s="144">
        <f t="shared" si="33"/>
        <v>0</v>
      </c>
      <c r="AS24" s="144">
        <f t="shared" si="33"/>
        <v>0</v>
      </c>
      <c r="AT24" s="144">
        <f t="shared" si="33"/>
        <v>0</v>
      </c>
      <c r="AU24" s="144">
        <f t="shared" si="33"/>
        <v>0</v>
      </c>
      <c r="AV24" s="144">
        <f t="shared" si="33"/>
        <v>0</v>
      </c>
      <c r="AW24" s="144">
        <f t="shared" si="33"/>
        <v>0</v>
      </c>
      <c r="AX24" s="144">
        <f t="shared" si="33"/>
        <v>0</v>
      </c>
      <c r="AY24" s="144">
        <f t="shared" si="33"/>
        <v>0</v>
      </c>
      <c r="AZ24" s="144">
        <f t="shared" si="33"/>
        <v>0</v>
      </c>
      <c r="BA24" s="144">
        <f t="shared" si="33"/>
        <v>0</v>
      </c>
      <c r="BB24" s="144">
        <f t="shared" si="33"/>
        <v>0</v>
      </c>
      <c r="BC24" s="144">
        <f t="shared" si="33"/>
        <v>0</v>
      </c>
      <c r="BD24" s="144">
        <f t="shared" si="33"/>
        <v>0</v>
      </c>
      <c r="BE24" s="144">
        <f t="shared" si="33"/>
        <v>0</v>
      </c>
      <c r="BF24" s="144">
        <f t="shared" si="33"/>
        <v>0</v>
      </c>
      <c r="BG24" s="144">
        <f t="shared" si="33"/>
        <v>0</v>
      </c>
      <c r="BH24" s="144">
        <f t="shared" si="33"/>
        <v>0</v>
      </c>
      <c r="BI24" s="144">
        <f t="shared" si="33"/>
        <v>0</v>
      </c>
      <c r="BJ24" s="144">
        <f t="shared" si="33"/>
        <v>0</v>
      </c>
      <c r="BK24" s="144">
        <f t="shared" si="33"/>
        <v>0</v>
      </c>
    </row>
    <row r="26" spans="2:63" s="21" customFormat="1" x14ac:dyDescent="0.25">
      <c r="B26" s="21" t="s">
        <v>424</v>
      </c>
      <c r="D26" s="144">
        <f t="shared" ref="D26:AI26" si="34">+D11-D24</f>
        <v>0</v>
      </c>
      <c r="E26" s="144">
        <f t="shared" si="34"/>
        <v>0</v>
      </c>
      <c r="F26" s="144">
        <f t="shared" si="34"/>
        <v>0</v>
      </c>
      <c r="G26" s="144">
        <f t="shared" si="34"/>
        <v>0</v>
      </c>
      <c r="H26" s="144">
        <f t="shared" si="34"/>
        <v>0</v>
      </c>
      <c r="I26" s="144">
        <f t="shared" si="34"/>
        <v>0</v>
      </c>
      <c r="J26" s="144">
        <f t="shared" si="34"/>
        <v>0</v>
      </c>
      <c r="K26" s="144">
        <f t="shared" si="34"/>
        <v>0</v>
      </c>
      <c r="L26" s="144">
        <f t="shared" si="34"/>
        <v>0</v>
      </c>
      <c r="M26" s="144">
        <f t="shared" si="34"/>
        <v>0</v>
      </c>
      <c r="N26" s="144">
        <f t="shared" si="34"/>
        <v>0</v>
      </c>
      <c r="O26" s="144">
        <f t="shared" si="34"/>
        <v>0</v>
      </c>
      <c r="P26" s="144">
        <f t="shared" si="34"/>
        <v>0</v>
      </c>
      <c r="Q26" s="144">
        <f t="shared" si="34"/>
        <v>0</v>
      </c>
      <c r="R26" s="144">
        <f t="shared" si="34"/>
        <v>0</v>
      </c>
      <c r="S26" s="144">
        <f t="shared" si="34"/>
        <v>0</v>
      </c>
      <c r="T26" s="144">
        <f t="shared" si="34"/>
        <v>0</v>
      </c>
      <c r="U26" s="144">
        <f t="shared" si="34"/>
        <v>0</v>
      </c>
      <c r="V26" s="144">
        <f t="shared" si="34"/>
        <v>0</v>
      </c>
      <c r="W26" s="144">
        <f t="shared" si="34"/>
        <v>0</v>
      </c>
      <c r="X26" s="144">
        <f t="shared" si="34"/>
        <v>0</v>
      </c>
      <c r="Y26" s="144">
        <f t="shared" si="34"/>
        <v>0</v>
      </c>
      <c r="Z26" s="144">
        <f t="shared" si="34"/>
        <v>0</v>
      </c>
      <c r="AA26" s="144">
        <f t="shared" si="34"/>
        <v>0</v>
      </c>
      <c r="AB26" s="144">
        <f t="shared" si="34"/>
        <v>0</v>
      </c>
      <c r="AC26" s="144">
        <f t="shared" si="34"/>
        <v>0</v>
      </c>
      <c r="AD26" s="144">
        <f t="shared" si="34"/>
        <v>0</v>
      </c>
      <c r="AE26" s="144">
        <f t="shared" si="34"/>
        <v>0</v>
      </c>
      <c r="AF26" s="144">
        <f t="shared" si="34"/>
        <v>0</v>
      </c>
      <c r="AG26" s="144">
        <f t="shared" si="34"/>
        <v>0</v>
      </c>
      <c r="AH26" s="144">
        <f t="shared" si="34"/>
        <v>0</v>
      </c>
      <c r="AI26" s="144">
        <f t="shared" si="34"/>
        <v>0</v>
      </c>
      <c r="AJ26" s="144">
        <f t="shared" ref="AJ26:BK26" si="35">+AJ11-AJ24</f>
        <v>0</v>
      </c>
      <c r="AK26" s="144">
        <f t="shared" si="35"/>
        <v>0</v>
      </c>
      <c r="AL26" s="144">
        <f t="shared" si="35"/>
        <v>0</v>
      </c>
      <c r="AM26" s="144">
        <f t="shared" si="35"/>
        <v>0</v>
      </c>
      <c r="AN26" s="144">
        <f t="shared" si="35"/>
        <v>0</v>
      </c>
      <c r="AO26" s="144">
        <f t="shared" si="35"/>
        <v>0</v>
      </c>
      <c r="AP26" s="144">
        <f t="shared" si="35"/>
        <v>0</v>
      </c>
      <c r="AQ26" s="144">
        <f t="shared" si="35"/>
        <v>0</v>
      </c>
      <c r="AR26" s="144">
        <f t="shared" si="35"/>
        <v>0</v>
      </c>
      <c r="AS26" s="144">
        <f t="shared" si="35"/>
        <v>0</v>
      </c>
      <c r="AT26" s="144">
        <f t="shared" si="35"/>
        <v>0</v>
      </c>
      <c r="AU26" s="144">
        <f t="shared" si="35"/>
        <v>0</v>
      </c>
      <c r="AV26" s="144">
        <f t="shared" si="35"/>
        <v>0</v>
      </c>
      <c r="AW26" s="144">
        <f t="shared" si="35"/>
        <v>0</v>
      </c>
      <c r="AX26" s="144">
        <f t="shared" si="35"/>
        <v>0</v>
      </c>
      <c r="AY26" s="144">
        <f t="shared" si="35"/>
        <v>0</v>
      </c>
      <c r="AZ26" s="144">
        <f t="shared" si="35"/>
        <v>0</v>
      </c>
      <c r="BA26" s="144">
        <f t="shared" si="35"/>
        <v>0</v>
      </c>
      <c r="BB26" s="144">
        <f t="shared" si="35"/>
        <v>0</v>
      </c>
      <c r="BC26" s="144">
        <f t="shared" si="35"/>
        <v>0</v>
      </c>
      <c r="BD26" s="144">
        <f t="shared" si="35"/>
        <v>0</v>
      </c>
      <c r="BE26" s="144">
        <f t="shared" si="35"/>
        <v>0</v>
      </c>
      <c r="BF26" s="144">
        <f t="shared" si="35"/>
        <v>0</v>
      </c>
      <c r="BG26" s="144">
        <f t="shared" si="35"/>
        <v>0</v>
      </c>
      <c r="BH26" s="144">
        <f t="shared" si="35"/>
        <v>0</v>
      </c>
      <c r="BI26" s="144">
        <f t="shared" si="35"/>
        <v>0</v>
      </c>
      <c r="BJ26" s="144">
        <f t="shared" si="35"/>
        <v>0</v>
      </c>
      <c r="BK26" s="144">
        <f t="shared" si="35"/>
        <v>0</v>
      </c>
    </row>
    <row r="28" spans="2:63" s="21" customFormat="1" x14ac:dyDescent="0.25">
      <c r="B28" s="21" t="s">
        <v>425</v>
      </c>
      <c r="D28" s="144">
        <f>+D26</f>
        <v>0</v>
      </c>
      <c r="E28" s="144">
        <f t="shared" ref="E28:BK28" si="36">+D28+E26</f>
        <v>0</v>
      </c>
      <c r="F28" s="144">
        <f t="shared" si="36"/>
        <v>0</v>
      </c>
      <c r="G28" s="144">
        <f t="shared" si="36"/>
        <v>0</v>
      </c>
      <c r="H28" s="144">
        <f t="shared" si="36"/>
        <v>0</v>
      </c>
      <c r="I28" s="144">
        <f t="shared" si="36"/>
        <v>0</v>
      </c>
      <c r="J28" s="144">
        <f t="shared" si="36"/>
        <v>0</v>
      </c>
      <c r="K28" s="144">
        <f t="shared" si="36"/>
        <v>0</v>
      </c>
      <c r="L28" s="144">
        <f t="shared" si="36"/>
        <v>0</v>
      </c>
      <c r="M28" s="144">
        <f t="shared" si="36"/>
        <v>0</v>
      </c>
      <c r="N28" s="144">
        <f t="shared" si="36"/>
        <v>0</v>
      </c>
      <c r="O28" s="144">
        <f t="shared" si="36"/>
        <v>0</v>
      </c>
      <c r="P28" s="144">
        <f t="shared" si="36"/>
        <v>0</v>
      </c>
      <c r="Q28" s="144">
        <f t="shared" si="36"/>
        <v>0</v>
      </c>
      <c r="R28" s="144">
        <f t="shared" si="36"/>
        <v>0</v>
      </c>
      <c r="S28" s="144">
        <f t="shared" si="36"/>
        <v>0</v>
      </c>
      <c r="T28" s="144">
        <f t="shared" si="36"/>
        <v>0</v>
      </c>
      <c r="U28" s="144">
        <f t="shared" si="36"/>
        <v>0</v>
      </c>
      <c r="V28" s="144">
        <f t="shared" si="36"/>
        <v>0</v>
      </c>
      <c r="W28" s="144">
        <f t="shared" si="36"/>
        <v>0</v>
      </c>
      <c r="X28" s="144">
        <f t="shared" si="36"/>
        <v>0</v>
      </c>
      <c r="Y28" s="144">
        <f t="shared" si="36"/>
        <v>0</v>
      </c>
      <c r="Z28" s="144">
        <f t="shared" si="36"/>
        <v>0</v>
      </c>
      <c r="AA28" s="144">
        <f t="shared" si="36"/>
        <v>0</v>
      </c>
      <c r="AB28" s="144">
        <f t="shared" si="36"/>
        <v>0</v>
      </c>
      <c r="AC28" s="144">
        <f t="shared" si="36"/>
        <v>0</v>
      </c>
      <c r="AD28" s="144">
        <f t="shared" si="36"/>
        <v>0</v>
      </c>
      <c r="AE28" s="144">
        <f t="shared" si="36"/>
        <v>0</v>
      </c>
      <c r="AF28" s="144">
        <f t="shared" si="36"/>
        <v>0</v>
      </c>
      <c r="AG28" s="144">
        <f t="shared" si="36"/>
        <v>0</v>
      </c>
      <c r="AH28" s="144">
        <f t="shared" si="36"/>
        <v>0</v>
      </c>
      <c r="AI28" s="144">
        <f t="shared" si="36"/>
        <v>0</v>
      </c>
      <c r="AJ28" s="144">
        <f t="shared" si="36"/>
        <v>0</v>
      </c>
      <c r="AK28" s="144">
        <f t="shared" si="36"/>
        <v>0</v>
      </c>
      <c r="AL28" s="144">
        <f t="shared" si="36"/>
        <v>0</v>
      </c>
      <c r="AM28" s="144">
        <f t="shared" si="36"/>
        <v>0</v>
      </c>
      <c r="AN28" s="144">
        <f t="shared" si="36"/>
        <v>0</v>
      </c>
      <c r="AO28" s="144">
        <f t="shared" si="36"/>
        <v>0</v>
      </c>
      <c r="AP28" s="144">
        <f t="shared" si="36"/>
        <v>0</v>
      </c>
      <c r="AQ28" s="144">
        <f t="shared" si="36"/>
        <v>0</v>
      </c>
      <c r="AR28" s="144">
        <f t="shared" si="36"/>
        <v>0</v>
      </c>
      <c r="AS28" s="144">
        <f t="shared" si="36"/>
        <v>0</v>
      </c>
      <c r="AT28" s="144">
        <f t="shared" si="36"/>
        <v>0</v>
      </c>
      <c r="AU28" s="144">
        <f t="shared" si="36"/>
        <v>0</v>
      </c>
      <c r="AV28" s="144">
        <f t="shared" si="36"/>
        <v>0</v>
      </c>
      <c r="AW28" s="144">
        <f t="shared" si="36"/>
        <v>0</v>
      </c>
      <c r="AX28" s="144">
        <f t="shared" si="36"/>
        <v>0</v>
      </c>
      <c r="AY28" s="144">
        <f t="shared" si="36"/>
        <v>0</v>
      </c>
      <c r="AZ28" s="144">
        <f t="shared" si="36"/>
        <v>0</v>
      </c>
      <c r="BA28" s="144">
        <f t="shared" si="36"/>
        <v>0</v>
      </c>
      <c r="BB28" s="144">
        <f t="shared" si="36"/>
        <v>0</v>
      </c>
      <c r="BC28" s="144">
        <f t="shared" si="36"/>
        <v>0</v>
      </c>
      <c r="BD28" s="144">
        <f t="shared" si="36"/>
        <v>0</v>
      </c>
      <c r="BE28" s="144">
        <f t="shared" si="36"/>
        <v>0</v>
      </c>
      <c r="BF28" s="144">
        <f t="shared" si="36"/>
        <v>0</v>
      </c>
      <c r="BG28" s="144">
        <f t="shared" si="36"/>
        <v>0</v>
      </c>
      <c r="BH28" s="144">
        <f t="shared" si="36"/>
        <v>0</v>
      </c>
      <c r="BI28" s="144">
        <f t="shared" si="36"/>
        <v>0</v>
      </c>
      <c r="BJ28" s="144">
        <f t="shared" si="36"/>
        <v>0</v>
      </c>
      <c r="BK28" s="144">
        <f t="shared" si="36"/>
        <v>0</v>
      </c>
    </row>
    <row r="30" spans="2:63" s="21" customFormat="1" x14ac:dyDescent="0.25">
      <c r="B30" s="21" t="s">
        <v>438</v>
      </c>
      <c r="D30" s="144">
        <f>+Input!$K$7</f>
        <v>0</v>
      </c>
      <c r="E30" s="144">
        <f>+Input!$K$7</f>
        <v>0</v>
      </c>
      <c r="F30" s="144">
        <f>+Input!$K$7</f>
        <v>0</v>
      </c>
      <c r="G30" s="144">
        <f>+Input!$K$7</f>
        <v>0</v>
      </c>
      <c r="H30" s="144">
        <f>+Input!$K$7</f>
        <v>0</v>
      </c>
      <c r="I30" s="144">
        <f>+Input!$K$7</f>
        <v>0</v>
      </c>
      <c r="J30" s="144">
        <f>+Input!$K$7</f>
        <v>0</v>
      </c>
      <c r="K30" s="144">
        <f>+Input!$K$7</f>
        <v>0</v>
      </c>
      <c r="L30" s="144">
        <f>+Input!$K$7</f>
        <v>0</v>
      </c>
      <c r="M30" s="144">
        <f>+Input!$K$7</f>
        <v>0</v>
      </c>
      <c r="N30" s="144">
        <f>+Input!$K$7</f>
        <v>0</v>
      </c>
      <c r="O30" s="144">
        <f>+Input!$K$7</f>
        <v>0</v>
      </c>
      <c r="P30" s="144">
        <f>+Input!$K$7</f>
        <v>0</v>
      </c>
      <c r="Q30" s="144">
        <f>+Input!$K$7</f>
        <v>0</v>
      </c>
      <c r="R30" s="144">
        <f>+Input!$K$7</f>
        <v>0</v>
      </c>
      <c r="S30" s="144">
        <f>+Input!$K$7</f>
        <v>0</v>
      </c>
      <c r="T30" s="144">
        <f>+Input!$K$7</f>
        <v>0</v>
      </c>
      <c r="U30" s="144">
        <f>+Input!$K$7</f>
        <v>0</v>
      </c>
      <c r="V30" s="144">
        <f>+Input!$K$7</f>
        <v>0</v>
      </c>
      <c r="W30" s="144">
        <f>+Input!$K$7</f>
        <v>0</v>
      </c>
      <c r="X30" s="144">
        <f>+Input!$K$7</f>
        <v>0</v>
      </c>
      <c r="Y30" s="144">
        <f>+Input!$K$7</f>
        <v>0</v>
      </c>
      <c r="Z30" s="144">
        <f>+Input!$K$7</f>
        <v>0</v>
      </c>
      <c r="AA30" s="144">
        <f>+Input!$K$7</f>
        <v>0</v>
      </c>
      <c r="AB30" s="144">
        <f>+Input!$K$7</f>
        <v>0</v>
      </c>
      <c r="AC30" s="144">
        <f>+Input!$K$7</f>
        <v>0</v>
      </c>
      <c r="AD30" s="144">
        <f>+Input!$K$7</f>
        <v>0</v>
      </c>
      <c r="AE30" s="144">
        <f>+Input!$K$7</f>
        <v>0</v>
      </c>
      <c r="AF30" s="144">
        <f>+Input!$K$7</f>
        <v>0</v>
      </c>
      <c r="AG30" s="144">
        <f>+Input!$K$7</f>
        <v>0</v>
      </c>
      <c r="AH30" s="144">
        <f>+Input!$K$7</f>
        <v>0</v>
      </c>
      <c r="AI30" s="144">
        <f>+Input!$K$7</f>
        <v>0</v>
      </c>
      <c r="AJ30" s="144">
        <f>+Input!$K$7</f>
        <v>0</v>
      </c>
      <c r="AK30" s="144">
        <f>+Input!$K$7</f>
        <v>0</v>
      </c>
      <c r="AL30" s="144">
        <f>+Input!$K$7</f>
        <v>0</v>
      </c>
      <c r="AM30" s="144">
        <f>+Input!$K$7</f>
        <v>0</v>
      </c>
      <c r="AN30" s="144">
        <f>+Input!$K$7</f>
        <v>0</v>
      </c>
      <c r="AO30" s="144">
        <f>+Input!$K$7</f>
        <v>0</v>
      </c>
      <c r="AP30" s="144">
        <f>+Input!$K$7</f>
        <v>0</v>
      </c>
      <c r="AQ30" s="144">
        <f>+Input!$K$7</f>
        <v>0</v>
      </c>
      <c r="AR30" s="144">
        <f>+Input!$K$7</f>
        <v>0</v>
      </c>
      <c r="AS30" s="144">
        <f>+Input!$K$7</f>
        <v>0</v>
      </c>
      <c r="AT30" s="144">
        <f>+Input!$K$7</f>
        <v>0</v>
      </c>
      <c r="AU30" s="144">
        <f>+Input!$K$7</f>
        <v>0</v>
      </c>
      <c r="AV30" s="144">
        <f>+Input!$K$7</f>
        <v>0</v>
      </c>
      <c r="AW30" s="144">
        <f>+Input!$K$7</f>
        <v>0</v>
      </c>
      <c r="AX30" s="144">
        <f>+Input!$K$7</f>
        <v>0</v>
      </c>
      <c r="AY30" s="144">
        <f>+Input!$K$7</f>
        <v>0</v>
      </c>
      <c r="AZ30" s="144">
        <f>+Input!$K$7</f>
        <v>0</v>
      </c>
      <c r="BA30" s="144">
        <f>+Input!$K$7</f>
        <v>0</v>
      </c>
      <c r="BB30" s="144">
        <f>+Input!$K$7</f>
        <v>0</v>
      </c>
      <c r="BC30" s="144">
        <f>+Input!$K$7</f>
        <v>0</v>
      </c>
      <c r="BD30" s="144">
        <f>+Input!$K$7</f>
        <v>0</v>
      </c>
      <c r="BE30" s="144">
        <f>+Input!$K$7</f>
        <v>0</v>
      </c>
      <c r="BF30" s="144">
        <f>+Input!$K$7</f>
        <v>0</v>
      </c>
      <c r="BG30" s="144">
        <f>+Input!$K$7</f>
        <v>0</v>
      </c>
      <c r="BH30" s="144">
        <f>+Input!$K$7</f>
        <v>0</v>
      </c>
      <c r="BI30" s="144">
        <f>+Input!$K$7</f>
        <v>0</v>
      </c>
      <c r="BJ30" s="144">
        <f>+Input!$K$7</f>
        <v>0</v>
      </c>
      <c r="BK30" s="144">
        <f>+Input!$K$7</f>
        <v>0</v>
      </c>
    </row>
    <row r="32" spans="2:63" s="21" customFormat="1" x14ac:dyDescent="0.25">
      <c r="B32" s="21" t="s">
        <v>439</v>
      </c>
      <c r="D32" s="144">
        <f>+IF(D28+D30&lt;0,D28+D30,0)</f>
        <v>0</v>
      </c>
      <c r="E32" s="144">
        <f t="shared" ref="E32:BK32" si="37">+IF(E28+E30&lt;0,E28+E30,0)</f>
        <v>0</v>
      </c>
      <c r="F32" s="144">
        <f t="shared" si="37"/>
        <v>0</v>
      </c>
      <c r="G32" s="144">
        <f t="shared" si="37"/>
        <v>0</v>
      </c>
      <c r="H32" s="144">
        <f t="shared" si="37"/>
        <v>0</v>
      </c>
      <c r="I32" s="144">
        <f t="shared" si="37"/>
        <v>0</v>
      </c>
      <c r="J32" s="144">
        <f t="shared" si="37"/>
        <v>0</v>
      </c>
      <c r="K32" s="144">
        <f t="shared" si="37"/>
        <v>0</v>
      </c>
      <c r="L32" s="144">
        <f t="shared" si="37"/>
        <v>0</v>
      </c>
      <c r="M32" s="144">
        <f t="shared" si="37"/>
        <v>0</v>
      </c>
      <c r="N32" s="144">
        <f t="shared" si="37"/>
        <v>0</v>
      </c>
      <c r="O32" s="144">
        <f t="shared" si="37"/>
        <v>0</v>
      </c>
      <c r="P32" s="144">
        <f t="shared" si="37"/>
        <v>0</v>
      </c>
      <c r="Q32" s="144">
        <f t="shared" si="37"/>
        <v>0</v>
      </c>
      <c r="R32" s="144">
        <f t="shared" si="37"/>
        <v>0</v>
      </c>
      <c r="S32" s="144">
        <f t="shared" si="37"/>
        <v>0</v>
      </c>
      <c r="T32" s="144">
        <f t="shared" si="37"/>
        <v>0</v>
      </c>
      <c r="U32" s="144">
        <f t="shared" si="37"/>
        <v>0</v>
      </c>
      <c r="V32" s="144">
        <f t="shared" si="37"/>
        <v>0</v>
      </c>
      <c r="W32" s="144">
        <f t="shared" si="37"/>
        <v>0</v>
      </c>
      <c r="X32" s="144">
        <f t="shared" si="37"/>
        <v>0</v>
      </c>
      <c r="Y32" s="144">
        <f t="shared" si="37"/>
        <v>0</v>
      </c>
      <c r="Z32" s="144">
        <f t="shared" si="37"/>
        <v>0</v>
      </c>
      <c r="AA32" s="144">
        <f t="shared" si="37"/>
        <v>0</v>
      </c>
      <c r="AB32" s="144">
        <f t="shared" si="37"/>
        <v>0</v>
      </c>
      <c r="AC32" s="144">
        <f t="shared" si="37"/>
        <v>0</v>
      </c>
      <c r="AD32" s="144">
        <f t="shared" si="37"/>
        <v>0</v>
      </c>
      <c r="AE32" s="144">
        <f t="shared" si="37"/>
        <v>0</v>
      </c>
      <c r="AF32" s="144">
        <f t="shared" si="37"/>
        <v>0</v>
      </c>
      <c r="AG32" s="144">
        <f t="shared" si="37"/>
        <v>0</v>
      </c>
      <c r="AH32" s="144">
        <f t="shared" si="37"/>
        <v>0</v>
      </c>
      <c r="AI32" s="144">
        <f t="shared" si="37"/>
        <v>0</v>
      </c>
      <c r="AJ32" s="144">
        <f t="shared" si="37"/>
        <v>0</v>
      </c>
      <c r="AK32" s="144">
        <f t="shared" si="37"/>
        <v>0</v>
      </c>
      <c r="AL32" s="144">
        <f t="shared" si="37"/>
        <v>0</v>
      </c>
      <c r="AM32" s="144">
        <f t="shared" si="37"/>
        <v>0</v>
      </c>
      <c r="AN32" s="144">
        <f t="shared" si="37"/>
        <v>0</v>
      </c>
      <c r="AO32" s="144">
        <f t="shared" si="37"/>
        <v>0</v>
      </c>
      <c r="AP32" s="144">
        <f t="shared" si="37"/>
        <v>0</v>
      </c>
      <c r="AQ32" s="144">
        <f t="shared" si="37"/>
        <v>0</v>
      </c>
      <c r="AR32" s="144">
        <f t="shared" si="37"/>
        <v>0</v>
      </c>
      <c r="AS32" s="144">
        <f t="shared" si="37"/>
        <v>0</v>
      </c>
      <c r="AT32" s="144">
        <f t="shared" si="37"/>
        <v>0</v>
      </c>
      <c r="AU32" s="144">
        <f t="shared" si="37"/>
        <v>0</v>
      </c>
      <c r="AV32" s="144">
        <f t="shared" si="37"/>
        <v>0</v>
      </c>
      <c r="AW32" s="144">
        <f t="shared" si="37"/>
        <v>0</v>
      </c>
      <c r="AX32" s="144">
        <f t="shared" si="37"/>
        <v>0</v>
      </c>
      <c r="AY32" s="144">
        <f t="shared" si="37"/>
        <v>0</v>
      </c>
      <c r="AZ32" s="144">
        <f t="shared" si="37"/>
        <v>0</v>
      </c>
      <c r="BA32" s="144">
        <f t="shared" si="37"/>
        <v>0</v>
      </c>
      <c r="BB32" s="144">
        <f t="shared" si="37"/>
        <v>0</v>
      </c>
      <c r="BC32" s="144">
        <f t="shared" si="37"/>
        <v>0</v>
      </c>
      <c r="BD32" s="144">
        <f t="shared" si="37"/>
        <v>0</v>
      </c>
      <c r="BE32" s="144">
        <f t="shared" si="37"/>
        <v>0</v>
      </c>
      <c r="BF32" s="144">
        <f t="shared" si="37"/>
        <v>0</v>
      </c>
      <c r="BG32" s="144">
        <f t="shared" si="37"/>
        <v>0</v>
      </c>
      <c r="BH32" s="144">
        <f t="shared" si="37"/>
        <v>0</v>
      </c>
      <c r="BI32" s="144">
        <f t="shared" si="37"/>
        <v>0</v>
      </c>
      <c r="BJ32" s="144">
        <f t="shared" si="37"/>
        <v>0</v>
      </c>
      <c r="BK32" s="144">
        <f t="shared" si="37"/>
        <v>0</v>
      </c>
    </row>
    <row r="34" spans="2:66" s="21" customFormat="1" x14ac:dyDescent="0.25">
      <c r="B34" s="21" t="s">
        <v>441</v>
      </c>
      <c r="D34" s="144">
        <f>+IF(D28&lt;0,D26*Input!$N$4,'Flussi Cassa'!D28*Input!$M$4)</f>
        <v>0</v>
      </c>
      <c r="E34" s="144">
        <f>+IF(E28&lt;0,E26*Input!$N$4,'Flussi Cassa'!E28*Input!$M$4)</f>
        <v>0</v>
      </c>
      <c r="F34" s="144">
        <f>+IF(F28&lt;0,F26*Input!$N$4,'Flussi Cassa'!F28*Input!$M$4)</f>
        <v>0</v>
      </c>
      <c r="G34" s="144">
        <f>+IF(G28&lt;0,G26*Input!$N$4,'Flussi Cassa'!G28*Input!$M$4)</f>
        <v>0</v>
      </c>
      <c r="H34" s="144">
        <f>+IF(H28&lt;0,H26*Input!$N$4,'Flussi Cassa'!H28*Input!$M$4)</f>
        <v>0</v>
      </c>
      <c r="I34" s="144">
        <f>+IF(I28&lt;0,I26*Input!$N$4,'Flussi Cassa'!I28*Input!$M$4)</f>
        <v>0</v>
      </c>
      <c r="J34" s="144">
        <f>+IF(J28&lt;0,J26*Input!$N$4,'Flussi Cassa'!J28*Input!$M$4)</f>
        <v>0</v>
      </c>
      <c r="K34" s="144">
        <f>+IF(K28&lt;0,K26*Input!$N$4,'Flussi Cassa'!K28*Input!$M$4)</f>
        <v>0</v>
      </c>
      <c r="L34" s="144">
        <f>+IF(L28&lt;0,L26*Input!$N$4,'Flussi Cassa'!L28*Input!$M$4)</f>
        <v>0</v>
      </c>
      <c r="M34" s="144">
        <f>+IF(M28&lt;0,M26*Input!$N$4,'Flussi Cassa'!M28*Input!$M$4)</f>
        <v>0</v>
      </c>
      <c r="N34" s="144">
        <f>+IF(N28&lt;0,N26*Input!$N$4,'Flussi Cassa'!N28*Input!$M$4)</f>
        <v>0</v>
      </c>
      <c r="O34" s="144">
        <f>+IF(O28&lt;0,O26*Input!$N$4,'Flussi Cassa'!O28*Input!$M$4)</f>
        <v>0</v>
      </c>
      <c r="P34" s="144">
        <f>+IF(P28&lt;0,P26*Input!$N$4,'Flussi Cassa'!P28*Input!$M$4)</f>
        <v>0</v>
      </c>
      <c r="Q34" s="144">
        <f>+IF(Q28&lt;0,Q26*Input!$N$4,'Flussi Cassa'!Q28*Input!$M$4)</f>
        <v>0</v>
      </c>
      <c r="R34" s="144">
        <f>+IF(R28&lt;0,R26*Input!$N$4,'Flussi Cassa'!R28*Input!$M$4)</f>
        <v>0</v>
      </c>
      <c r="S34" s="144">
        <f>+IF(S28&lt;0,S26*Input!$N$4,'Flussi Cassa'!S28*Input!$M$4)</f>
        <v>0</v>
      </c>
      <c r="T34" s="144">
        <f>+IF(T28&lt;0,T26*Input!$N$4,'Flussi Cassa'!T28*Input!$M$4)</f>
        <v>0</v>
      </c>
      <c r="U34" s="144">
        <f>+IF(U28&lt;0,U26*Input!$N$4,'Flussi Cassa'!U28*Input!$M$4)</f>
        <v>0</v>
      </c>
      <c r="V34" s="144">
        <f>+IF(V28&lt;0,V26*Input!$N$4,'Flussi Cassa'!V28*Input!$M$4)</f>
        <v>0</v>
      </c>
      <c r="W34" s="144">
        <f>+IF(W28&lt;0,W26*Input!$N$4,'Flussi Cassa'!W28*Input!$M$4)</f>
        <v>0</v>
      </c>
      <c r="X34" s="144">
        <f>+IF(X28&lt;0,X26*Input!$N$4,'Flussi Cassa'!X28*Input!$M$4)</f>
        <v>0</v>
      </c>
      <c r="Y34" s="144">
        <f>+IF(Y28&lt;0,Y26*Input!$N$4,'Flussi Cassa'!Y28*Input!$M$4)</f>
        <v>0</v>
      </c>
      <c r="Z34" s="144">
        <f>+IF(Z28&lt;0,Z26*Input!$N$4,'Flussi Cassa'!Z28*Input!$M$4)</f>
        <v>0</v>
      </c>
      <c r="AA34" s="144">
        <f>+IF(AA28&lt;0,AA26*Input!$N$4,'Flussi Cassa'!AA28*Input!$M$4)</f>
        <v>0</v>
      </c>
      <c r="AB34" s="144">
        <f>+IF(AB28&lt;0,AB26*Input!$N$4,'Flussi Cassa'!AB28*Input!$M$4)</f>
        <v>0</v>
      </c>
      <c r="AC34" s="144">
        <f>+IF(AC28&lt;0,AC26*Input!$N$4,'Flussi Cassa'!AC28*Input!$M$4)</f>
        <v>0</v>
      </c>
      <c r="AD34" s="144">
        <f>+IF(AD28&lt;0,AD26*Input!$N$4,'Flussi Cassa'!AD28*Input!$M$4)</f>
        <v>0</v>
      </c>
      <c r="AE34" s="144">
        <f>+IF(AE28&lt;0,AE26*Input!$N$4,'Flussi Cassa'!AE28*Input!$M$4)</f>
        <v>0</v>
      </c>
      <c r="AF34" s="144">
        <f>+IF(AF28&lt;0,AF26*Input!$N$4,'Flussi Cassa'!AF28*Input!$M$4)</f>
        <v>0</v>
      </c>
      <c r="AG34" s="144">
        <f>+IF(AG28&lt;0,AG26*Input!$N$4,'Flussi Cassa'!AG28*Input!$M$4)</f>
        <v>0</v>
      </c>
      <c r="AH34" s="144">
        <f>+IF(AH28&lt;0,AH26*Input!$N$4,'Flussi Cassa'!AH28*Input!$M$4)</f>
        <v>0</v>
      </c>
      <c r="AI34" s="144">
        <f>+IF(AI28&lt;0,AI26*Input!$N$4,'Flussi Cassa'!AI28*Input!$M$4)</f>
        <v>0</v>
      </c>
      <c r="AJ34" s="144">
        <f>+IF(AJ28&lt;0,AJ26*Input!$N$4,'Flussi Cassa'!AJ28*Input!$M$4)</f>
        <v>0</v>
      </c>
      <c r="AK34" s="144">
        <f>+IF(AK28&lt;0,AK26*Input!$N$4,'Flussi Cassa'!AK28*Input!$M$4)</f>
        <v>0</v>
      </c>
      <c r="AL34" s="144">
        <f>+IF(AL28&lt;0,AL26*Input!$N$4,'Flussi Cassa'!AL28*Input!$M$4)</f>
        <v>0</v>
      </c>
      <c r="AM34" s="144">
        <f>+IF(AM28&lt;0,AM26*Input!$N$4,'Flussi Cassa'!AM28*Input!$M$4)</f>
        <v>0</v>
      </c>
      <c r="AN34" s="144">
        <f>+IF(AN28&lt;0,AN26*Input!$N$4,'Flussi Cassa'!AN28*Input!$M$4)</f>
        <v>0</v>
      </c>
      <c r="AO34" s="144">
        <f>+IF(AO28&lt;0,AO26*Input!$N$4,'Flussi Cassa'!AO28*Input!$M$4)</f>
        <v>0</v>
      </c>
      <c r="AP34" s="144">
        <f>+IF(AP28&lt;0,AP26*Input!$N$4,'Flussi Cassa'!AP28*Input!$M$4)</f>
        <v>0</v>
      </c>
      <c r="AQ34" s="144">
        <f>+IF(AQ28&lt;0,AQ26*Input!$N$4,'Flussi Cassa'!AQ28*Input!$M$4)</f>
        <v>0</v>
      </c>
      <c r="AR34" s="144">
        <f>+IF(AR28&lt;0,AR26*Input!$N$4,'Flussi Cassa'!AR28*Input!$M$4)</f>
        <v>0</v>
      </c>
      <c r="AS34" s="144">
        <f>+IF(AS28&lt;0,AS26*Input!$N$4,'Flussi Cassa'!AS28*Input!$M$4)</f>
        <v>0</v>
      </c>
      <c r="AT34" s="144">
        <f>+IF(AT28&lt;0,AT26*Input!$N$4,'Flussi Cassa'!AT28*Input!$M$4)</f>
        <v>0</v>
      </c>
      <c r="AU34" s="144">
        <f>+IF(AU28&lt;0,AU26*Input!$N$4,'Flussi Cassa'!AU28*Input!$M$4)</f>
        <v>0</v>
      </c>
      <c r="AV34" s="144">
        <f>+IF(AV28&lt;0,AV26*Input!$N$4,'Flussi Cassa'!AV28*Input!$M$4)</f>
        <v>0</v>
      </c>
      <c r="AW34" s="144">
        <f>+IF(AW28&lt;0,AW26*Input!$N$4,'Flussi Cassa'!AW28*Input!$M$4)</f>
        <v>0</v>
      </c>
      <c r="AX34" s="144">
        <f>+IF(AX28&lt;0,AX26*Input!$N$4,'Flussi Cassa'!AX28*Input!$M$4)</f>
        <v>0</v>
      </c>
      <c r="AY34" s="144">
        <f>+IF(AY28&lt;0,AY26*Input!$N$4,'Flussi Cassa'!AY28*Input!$M$4)</f>
        <v>0</v>
      </c>
      <c r="AZ34" s="144">
        <f>+IF(AZ28&lt;0,AZ26*Input!$N$4,'Flussi Cassa'!AZ28*Input!$M$4)</f>
        <v>0</v>
      </c>
      <c r="BA34" s="144">
        <f>+IF(BA28&lt;0,BA26*Input!$N$4,'Flussi Cassa'!BA28*Input!$M$4)</f>
        <v>0</v>
      </c>
      <c r="BB34" s="144">
        <f>+IF(BB28&lt;0,BB26*Input!$N$4,'Flussi Cassa'!BB28*Input!$M$4)</f>
        <v>0</v>
      </c>
      <c r="BC34" s="144">
        <f>+IF(BC28&lt;0,BC26*Input!$N$4,'Flussi Cassa'!BC28*Input!$M$4)</f>
        <v>0</v>
      </c>
      <c r="BD34" s="144">
        <f>+IF(BD28&lt;0,BD26*Input!$N$4,'Flussi Cassa'!BD28*Input!$M$4)</f>
        <v>0</v>
      </c>
      <c r="BE34" s="144">
        <f>+IF(BE28&lt;0,BE26*Input!$N$4,'Flussi Cassa'!BE28*Input!$M$4)</f>
        <v>0</v>
      </c>
      <c r="BF34" s="144">
        <f>+IF(BF28&lt;0,BF26*Input!$N$4,'Flussi Cassa'!BF28*Input!$M$4)</f>
        <v>0</v>
      </c>
      <c r="BG34" s="144">
        <f>+IF(BG28&lt;0,BG26*Input!$N$4,'Flussi Cassa'!BG28*Input!$M$4)</f>
        <v>0</v>
      </c>
      <c r="BH34" s="144">
        <f>+IF(BH28&lt;0,BH26*Input!$N$4,'Flussi Cassa'!BH28*Input!$M$4)</f>
        <v>0</v>
      </c>
      <c r="BI34" s="144">
        <f>+IF(BI28&lt;0,BI26*Input!$N$4,'Flussi Cassa'!BI28*Input!$M$4)</f>
        <v>0</v>
      </c>
      <c r="BJ34" s="144">
        <f>+IF(BJ28&lt;0,BJ26*Input!$N$4,'Flussi Cassa'!BJ28*Input!$M$4)</f>
        <v>0</v>
      </c>
      <c r="BK34" s="144">
        <f>+IF(BK28&lt;0,BK26*Input!$N$4,'Flussi Cassa'!BK28*Input!$M$4)</f>
        <v>0</v>
      </c>
    </row>
    <row r="37" spans="2:66" hidden="1" x14ac:dyDescent="0.25">
      <c r="D37" s="167">
        <f t="shared" ref="D37:BK37" si="38">+IF(D32&lt;0,1,0)</f>
        <v>0</v>
      </c>
      <c r="E37" s="167">
        <f t="shared" si="38"/>
        <v>0</v>
      </c>
      <c r="F37" s="167">
        <f t="shared" si="38"/>
        <v>0</v>
      </c>
      <c r="G37" s="167">
        <f t="shared" si="38"/>
        <v>0</v>
      </c>
      <c r="H37" s="167">
        <f t="shared" si="38"/>
        <v>0</v>
      </c>
      <c r="I37" s="167">
        <f t="shared" si="38"/>
        <v>0</v>
      </c>
      <c r="J37" s="167">
        <f t="shared" si="38"/>
        <v>0</v>
      </c>
      <c r="K37" s="167">
        <f t="shared" si="38"/>
        <v>0</v>
      </c>
      <c r="L37" s="167">
        <f t="shared" si="38"/>
        <v>0</v>
      </c>
      <c r="M37" s="167">
        <f t="shared" si="38"/>
        <v>0</v>
      </c>
      <c r="N37" s="167">
        <f t="shared" si="38"/>
        <v>0</v>
      </c>
      <c r="O37" s="167">
        <f t="shared" si="38"/>
        <v>0</v>
      </c>
      <c r="P37" s="167">
        <f t="shared" si="38"/>
        <v>0</v>
      </c>
      <c r="Q37" s="167">
        <f t="shared" si="38"/>
        <v>0</v>
      </c>
      <c r="R37" s="167">
        <f t="shared" si="38"/>
        <v>0</v>
      </c>
      <c r="S37" s="167">
        <f t="shared" si="38"/>
        <v>0</v>
      </c>
      <c r="T37" s="167">
        <f t="shared" si="38"/>
        <v>0</v>
      </c>
      <c r="U37" s="167">
        <f t="shared" si="38"/>
        <v>0</v>
      </c>
      <c r="V37" s="167">
        <f t="shared" si="38"/>
        <v>0</v>
      </c>
      <c r="W37" s="167">
        <f t="shared" si="38"/>
        <v>0</v>
      </c>
      <c r="X37" s="167">
        <f t="shared" si="38"/>
        <v>0</v>
      </c>
      <c r="Y37" s="167">
        <f t="shared" si="38"/>
        <v>0</v>
      </c>
      <c r="Z37" s="167">
        <f t="shared" si="38"/>
        <v>0</v>
      </c>
      <c r="AA37" s="167">
        <f t="shared" si="38"/>
        <v>0</v>
      </c>
      <c r="AB37" s="167">
        <f t="shared" si="38"/>
        <v>0</v>
      </c>
      <c r="AC37" s="167">
        <f t="shared" si="38"/>
        <v>0</v>
      </c>
      <c r="AD37" s="167">
        <f t="shared" si="38"/>
        <v>0</v>
      </c>
      <c r="AE37" s="167">
        <f t="shared" si="38"/>
        <v>0</v>
      </c>
      <c r="AF37" s="167">
        <f t="shared" si="38"/>
        <v>0</v>
      </c>
      <c r="AG37" s="167">
        <f t="shared" si="38"/>
        <v>0</v>
      </c>
      <c r="AH37" s="167">
        <f t="shared" si="38"/>
        <v>0</v>
      </c>
      <c r="AI37" s="167">
        <f t="shared" si="38"/>
        <v>0</v>
      </c>
      <c r="AJ37" s="167">
        <f t="shared" si="38"/>
        <v>0</v>
      </c>
      <c r="AK37" s="167">
        <f t="shared" si="38"/>
        <v>0</v>
      </c>
      <c r="AL37" s="167">
        <f t="shared" si="38"/>
        <v>0</v>
      </c>
      <c r="AM37" s="167">
        <f t="shared" si="38"/>
        <v>0</v>
      </c>
      <c r="AN37" s="167">
        <f t="shared" si="38"/>
        <v>0</v>
      </c>
      <c r="AO37" s="167">
        <f t="shared" si="38"/>
        <v>0</v>
      </c>
      <c r="AP37" s="167">
        <f t="shared" si="38"/>
        <v>0</v>
      </c>
      <c r="AQ37" s="167">
        <f t="shared" si="38"/>
        <v>0</v>
      </c>
      <c r="AR37" s="167">
        <f t="shared" si="38"/>
        <v>0</v>
      </c>
      <c r="AS37" s="167">
        <f t="shared" si="38"/>
        <v>0</v>
      </c>
      <c r="AT37" s="167">
        <f t="shared" si="38"/>
        <v>0</v>
      </c>
      <c r="AU37" s="167">
        <f t="shared" si="38"/>
        <v>0</v>
      </c>
      <c r="AV37" s="167">
        <f t="shared" si="38"/>
        <v>0</v>
      </c>
      <c r="AW37" s="167">
        <f t="shared" si="38"/>
        <v>0</v>
      </c>
      <c r="AX37" s="167">
        <f t="shared" si="38"/>
        <v>0</v>
      </c>
      <c r="AY37" s="167">
        <f t="shared" si="38"/>
        <v>0</v>
      </c>
      <c r="AZ37" s="167">
        <f t="shared" si="38"/>
        <v>0</v>
      </c>
      <c r="BA37" s="167">
        <f t="shared" si="38"/>
        <v>0</v>
      </c>
      <c r="BB37" s="167">
        <f t="shared" si="38"/>
        <v>0</v>
      </c>
      <c r="BC37" s="167">
        <f t="shared" si="38"/>
        <v>0</v>
      </c>
      <c r="BD37" s="167">
        <f t="shared" si="38"/>
        <v>0</v>
      </c>
      <c r="BE37" s="167">
        <f t="shared" si="38"/>
        <v>0</v>
      </c>
      <c r="BF37" s="167">
        <f t="shared" si="38"/>
        <v>0</v>
      </c>
      <c r="BG37" s="167">
        <f t="shared" si="38"/>
        <v>0</v>
      </c>
      <c r="BH37" s="167">
        <f t="shared" si="38"/>
        <v>0</v>
      </c>
      <c r="BI37" s="167">
        <f t="shared" si="38"/>
        <v>0</v>
      </c>
      <c r="BJ37" s="167">
        <f t="shared" si="38"/>
        <v>0</v>
      </c>
      <c r="BK37" s="167">
        <f t="shared" si="38"/>
        <v>0</v>
      </c>
      <c r="BL37" s="167">
        <f>SUM(D37:BK37)</f>
        <v>0</v>
      </c>
    </row>
    <row r="38" spans="2:66" hidden="1" x14ac:dyDescent="0.25"/>
    <row r="39" spans="2:66" hidden="1" x14ac:dyDescent="0.25">
      <c r="D39" s="169" t="str">
        <f t="shared" ref="D39:AI39" si="39">+IF(D37=1,D1,"")</f>
        <v/>
      </c>
      <c r="E39" s="169" t="str">
        <f t="shared" si="39"/>
        <v/>
      </c>
      <c r="F39" s="169" t="str">
        <f t="shared" si="39"/>
        <v/>
      </c>
      <c r="G39" s="169" t="str">
        <f t="shared" si="39"/>
        <v/>
      </c>
      <c r="H39" s="169" t="str">
        <f t="shared" si="39"/>
        <v/>
      </c>
      <c r="I39" s="169" t="str">
        <f t="shared" si="39"/>
        <v/>
      </c>
      <c r="J39" s="169" t="str">
        <f t="shared" si="39"/>
        <v/>
      </c>
      <c r="K39" s="169" t="str">
        <f t="shared" si="39"/>
        <v/>
      </c>
      <c r="L39" s="169" t="str">
        <f t="shared" si="39"/>
        <v/>
      </c>
      <c r="M39" s="169" t="str">
        <f t="shared" si="39"/>
        <v/>
      </c>
      <c r="N39" s="169" t="str">
        <f t="shared" si="39"/>
        <v/>
      </c>
      <c r="O39" s="169" t="str">
        <f t="shared" si="39"/>
        <v/>
      </c>
      <c r="P39" s="169" t="str">
        <f t="shared" si="39"/>
        <v/>
      </c>
      <c r="Q39" s="169" t="str">
        <f t="shared" si="39"/>
        <v/>
      </c>
      <c r="R39" s="169" t="str">
        <f t="shared" si="39"/>
        <v/>
      </c>
      <c r="S39" s="169" t="str">
        <f t="shared" si="39"/>
        <v/>
      </c>
      <c r="T39" s="169" t="str">
        <f t="shared" si="39"/>
        <v/>
      </c>
      <c r="U39" s="169" t="str">
        <f t="shared" si="39"/>
        <v/>
      </c>
      <c r="V39" s="169" t="str">
        <f t="shared" si="39"/>
        <v/>
      </c>
      <c r="W39" s="169" t="str">
        <f t="shared" si="39"/>
        <v/>
      </c>
      <c r="X39" s="169" t="str">
        <f t="shared" si="39"/>
        <v/>
      </c>
      <c r="Y39" s="169" t="str">
        <f t="shared" si="39"/>
        <v/>
      </c>
      <c r="Z39" s="169" t="str">
        <f t="shared" si="39"/>
        <v/>
      </c>
      <c r="AA39" s="169" t="str">
        <f t="shared" si="39"/>
        <v/>
      </c>
      <c r="AB39" s="169" t="str">
        <f t="shared" si="39"/>
        <v/>
      </c>
      <c r="AC39" s="169" t="str">
        <f t="shared" si="39"/>
        <v/>
      </c>
      <c r="AD39" s="169" t="str">
        <f t="shared" si="39"/>
        <v/>
      </c>
      <c r="AE39" s="169" t="str">
        <f t="shared" si="39"/>
        <v/>
      </c>
      <c r="AF39" s="169" t="str">
        <f t="shared" si="39"/>
        <v/>
      </c>
      <c r="AG39" s="169" t="str">
        <f t="shared" si="39"/>
        <v/>
      </c>
      <c r="AH39" s="169" t="str">
        <f t="shared" si="39"/>
        <v/>
      </c>
      <c r="AI39" s="169" t="str">
        <f t="shared" si="39"/>
        <v/>
      </c>
      <c r="AJ39" s="169" t="str">
        <f t="shared" ref="AJ39:BK39" si="40">+IF(AJ37=1,AJ1,"")</f>
        <v/>
      </c>
      <c r="AK39" s="169" t="str">
        <f t="shared" si="40"/>
        <v/>
      </c>
      <c r="AL39" s="169" t="str">
        <f t="shared" si="40"/>
        <v/>
      </c>
      <c r="AM39" s="169" t="str">
        <f t="shared" si="40"/>
        <v/>
      </c>
      <c r="AN39" s="169" t="str">
        <f t="shared" si="40"/>
        <v/>
      </c>
      <c r="AO39" s="169" t="str">
        <f t="shared" si="40"/>
        <v/>
      </c>
      <c r="AP39" s="169" t="str">
        <f t="shared" si="40"/>
        <v/>
      </c>
      <c r="AQ39" s="169" t="str">
        <f t="shared" si="40"/>
        <v/>
      </c>
      <c r="AR39" s="169" t="str">
        <f t="shared" si="40"/>
        <v/>
      </c>
      <c r="AS39" s="169" t="str">
        <f t="shared" si="40"/>
        <v/>
      </c>
      <c r="AT39" s="169" t="str">
        <f t="shared" si="40"/>
        <v/>
      </c>
      <c r="AU39" s="169" t="str">
        <f t="shared" si="40"/>
        <v/>
      </c>
      <c r="AV39" s="169" t="str">
        <f t="shared" si="40"/>
        <v/>
      </c>
      <c r="AW39" s="169" t="str">
        <f t="shared" si="40"/>
        <v/>
      </c>
      <c r="AX39" s="169" t="str">
        <f t="shared" si="40"/>
        <v/>
      </c>
      <c r="AY39" s="169" t="str">
        <f t="shared" si="40"/>
        <v/>
      </c>
      <c r="AZ39" s="169" t="str">
        <f t="shared" si="40"/>
        <v/>
      </c>
      <c r="BA39" s="169" t="str">
        <f t="shared" si="40"/>
        <v/>
      </c>
      <c r="BB39" s="169" t="str">
        <f t="shared" si="40"/>
        <v/>
      </c>
      <c r="BC39" s="169" t="str">
        <f t="shared" si="40"/>
        <v/>
      </c>
      <c r="BD39" s="169" t="str">
        <f t="shared" si="40"/>
        <v/>
      </c>
      <c r="BE39" s="169" t="str">
        <f t="shared" si="40"/>
        <v/>
      </c>
      <c r="BF39" s="169" t="str">
        <f t="shared" si="40"/>
        <v/>
      </c>
      <c r="BG39" s="169" t="str">
        <f t="shared" si="40"/>
        <v/>
      </c>
      <c r="BH39" s="169" t="str">
        <f t="shared" si="40"/>
        <v/>
      </c>
      <c r="BI39" s="169" t="str">
        <f t="shared" si="40"/>
        <v/>
      </c>
      <c r="BJ39" s="169" t="str">
        <f t="shared" si="40"/>
        <v/>
      </c>
      <c r="BK39" s="169" t="str">
        <f t="shared" si="40"/>
        <v/>
      </c>
      <c r="BN39" t="str">
        <f>+"in extra fido mesi "&amp;D39&amp;" "&amp;E39&amp;" "&amp;F39&amp;" "&amp;G39&amp;" "&amp;H39&amp;" "&amp;I39&amp;" "&amp;J39&amp;" "&amp;K39&amp;" "&amp;L39&amp;" "&amp;M39&amp;" "&amp;N39&amp;" "&amp;O39&amp;" "&amp;P39&amp;" "&amp;Q39&amp;" "&amp;R39&amp;" "&amp;S39&amp;" "&amp;T39&amp;" "&amp;U39&amp;" "&amp;V39&amp;" "&amp;W39&amp;" "&amp;X39&amp;" "&amp;Y39&amp;" "&amp;Z39&amp;" "&amp;AA39&amp;" "&amp;AB39&amp;" "&amp;AC39&amp;" "&amp;AD39&amp;" "&amp;AE39&amp;" "&amp;AF39&amp;" "&amp;AG39&amp;" "&amp;AH39&amp;" "&amp;AI39&amp;" "&amp;AJ39&amp;" "&amp;AK39&amp;" "&amp;AL39&amp;" "&amp;AM39&amp;" "&amp;AN39&amp;" "&amp;AO39&amp;" "&amp;AP39&amp;" "&amp;AQ39&amp;" "&amp;AR39&amp;" "&amp;AS39&amp;" "&amp;AT39&amp;" "&amp;AU39&amp;" "&amp;AV39&amp;" "&amp;AW39&amp;" "&amp;AX39&amp;" "&amp;AY39&amp;" "&amp;AZ39&amp;" "&amp;BA39&amp;" "&amp;BB39&amp;" "&amp;BC39&amp;" "&amp;BD39&amp;" "&amp;BE39&amp;" "&amp;BF39&amp;" "&amp;BG39&amp;" "&amp;BH39&amp;" "&amp;BI39&amp;" "&amp;BJ39&amp;" "&amp;BK39</f>
        <v xml:space="preserve">in extra fido mesi                                                            </v>
      </c>
    </row>
  </sheetData>
  <hyperlinks>
    <hyperlink ref="A1" location="Input!A1" display="INDIC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J50"/>
  <sheetViews>
    <sheetView showGridLines="0" workbookViewId="0">
      <pane xSplit="2" ySplit="3" topLeftCell="C4" activePane="bottomRight" state="frozen"/>
      <selection pane="topRight" activeCell="C1" sqref="C1"/>
      <selection pane="bottomLeft" activeCell="A4" sqref="A4"/>
      <selection pane="bottomRight"/>
    </sheetView>
  </sheetViews>
  <sheetFormatPr defaultRowHeight="15" x14ac:dyDescent="0.25"/>
  <cols>
    <col min="2" max="2" width="49.5703125" bestFit="1" customWidth="1"/>
    <col min="3" max="3" width="11.28515625" bestFit="1" customWidth="1"/>
    <col min="4" max="13" width="11.140625" bestFit="1" customWidth="1"/>
    <col min="14" max="14" width="11.28515625" bestFit="1" customWidth="1"/>
    <col min="15" max="19" width="11.140625" bestFit="1" customWidth="1"/>
    <col min="20" max="20" width="13.5703125" bestFit="1" customWidth="1"/>
    <col min="21" max="24" width="11.140625" bestFit="1" customWidth="1"/>
    <col min="25" max="25" width="13.5703125" bestFit="1" customWidth="1"/>
    <col min="26" max="26" width="11.28515625" bestFit="1" customWidth="1"/>
    <col min="27" max="31" width="11.140625" bestFit="1" customWidth="1"/>
    <col min="32" max="32" width="10.140625" bestFit="1" customWidth="1"/>
    <col min="33" max="36" width="11.140625" bestFit="1" customWidth="1"/>
    <col min="37" max="37" width="11.85546875" bestFit="1" customWidth="1"/>
    <col min="38" max="38" width="11.28515625" bestFit="1" customWidth="1"/>
    <col min="39" max="43" width="11.140625" bestFit="1" customWidth="1"/>
    <col min="44" max="44" width="11.85546875" bestFit="1" customWidth="1"/>
    <col min="45" max="48" width="11.140625" bestFit="1" customWidth="1"/>
    <col min="49" max="49" width="11.85546875" bestFit="1" customWidth="1"/>
    <col min="50" max="50" width="11.28515625" bestFit="1" customWidth="1"/>
    <col min="51" max="55" width="11.140625" bestFit="1" customWidth="1"/>
    <col min="56" max="56" width="11.85546875" bestFit="1" customWidth="1"/>
    <col min="57" max="60" width="11.140625" bestFit="1" customWidth="1"/>
    <col min="61" max="61" width="11.85546875" bestFit="1" customWidth="1"/>
    <col min="62" max="62" width="11.28515625" bestFit="1" customWidth="1"/>
  </cols>
  <sheetData>
    <row r="1" spans="1:62" x14ac:dyDescent="0.25">
      <c r="A1" s="151" t="s">
        <v>383</v>
      </c>
    </row>
    <row r="3" spans="1:62" x14ac:dyDescent="0.25">
      <c r="B3" s="153" t="s">
        <v>385</v>
      </c>
      <c r="C3" t="str">
        <f>+SPm!C2</f>
        <v>gen 2014</v>
      </c>
      <c r="D3" s="152">
        <f>+SPm!D2</f>
        <v>41698</v>
      </c>
      <c r="E3" s="152">
        <f>+SPm!E2</f>
        <v>41729</v>
      </c>
      <c r="F3" s="152">
        <f>+SPm!F2</f>
        <v>41759</v>
      </c>
      <c r="G3" s="152">
        <f>+SPm!G2</f>
        <v>41790</v>
      </c>
      <c r="H3" s="152">
        <f>+SPm!H2</f>
        <v>41820</v>
      </c>
      <c r="I3" s="152">
        <f>+SPm!I2</f>
        <v>41851</v>
      </c>
      <c r="J3" s="152">
        <f>+SPm!J2</f>
        <v>41882</v>
      </c>
      <c r="K3" s="152">
        <f>+SPm!K2</f>
        <v>41912</v>
      </c>
      <c r="L3" s="152">
        <f>+SPm!L2</f>
        <v>41943</v>
      </c>
      <c r="M3" s="152">
        <f>+SPm!M2</f>
        <v>41973</v>
      </c>
      <c r="N3" s="152">
        <f>+SPm!N2</f>
        <v>42004</v>
      </c>
      <c r="O3" s="152">
        <f>+SPm!O2</f>
        <v>42035</v>
      </c>
      <c r="P3" s="152">
        <f>+SPm!P2</f>
        <v>42063</v>
      </c>
      <c r="Q3" s="152">
        <f>+SPm!Q2</f>
        <v>42094</v>
      </c>
      <c r="R3" s="152">
        <f>+SPm!R2</f>
        <v>42124</v>
      </c>
      <c r="S3" s="152">
        <f>+SPm!S2</f>
        <v>42155</v>
      </c>
      <c r="T3" s="152">
        <f>+SPm!T2</f>
        <v>42185</v>
      </c>
      <c r="U3" s="152">
        <f>+SPm!U2</f>
        <v>42216</v>
      </c>
      <c r="V3" s="152">
        <f>+SPm!V2</f>
        <v>42247</v>
      </c>
      <c r="W3" s="152">
        <f>+SPm!W2</f>
        <v>42277</v>
      </c>
      <c r="X3" s="152">
        <f>+SPm!X2</f>
        <v>42308</v>
      </c>
      <c r="Y3" s="152">
        <f>+SPm!Y2</f>
        <v>42338</v>
      </c>
      <c r="Z3" s="152">
        <f>+SPm!Z2</f>
        <v>42369</v>
      </c>
      <c r="AA3" s="152">
        <f>+SPm!AA2</f>
        <v>42400</v>
      </c>
      <c r="AB3" s="152">
        <f>+SPm!AB2</f>
        <v>42429</v>
      </c>
      <c r="AC3" s="152">
        <f>+SPm!AC2</f>
        <v>42460</v>
      </c>
      <c r="AD3" s="152">
        <f>+SPm!AD2</f>
        <v>42490</v>
      </c>
      <c r="AE3" s="152">
        <f>+SPm!AE2</f>
        <v>42521</v>
      </c>
      <c r="AF3" s="152">
        <f>+SPm!AF2</f>
        <v>42551</v>
      </c>
      <c r="AG3" s="152">
        <f>+SPm!AG2</f>
        <v>42582</v>
      </c>
      <c r="AH3" s="152">
        <f>+SPm!AH2</f>
        <v>42613</v>
      </c>
      <c r="AI3" s="152">
        <f>+SPm!AI2</f>
        <v>42643</v>
      </c>
      <c r="AJ3" s="152">
        <f>+SPm!AJ2</f>
        <v>42674</v>
      </c>
      <c r="AK3" s="152">
        <f>+SPm!AK2</f>
        <v>42704</v>
      </c>
      <c r="AL3" s="152">
        <f>+SPm!AL2</f>
        <v>42735</v>
      </c>
      <c r="AM3" s="152">
        <f>+SPm!AM2</f>
        <v>42766</v>
      </c>
      <c r="AN3" s="152">
        <f>+SPm!AN2</f>
        <v>42794</v>
      </c>
      <c r="AO3" s="152">
        <f>+SPm!AO2</f>
        <v>42825</v>
      </c>
      <c r="AP3" s="152">
        <f>+SPm!AP2</f>
        <v>42855</v>
      </c>
      <c r="AQ3" s="152">
        <f>+SPm!AQ2</f>
        <v>42886</v>
      </c>
      <c r="AR3" s="152">
        <f>+SPm!AR2</f>
        <v>42916</v>
      </c>
      <c r="AS3" s="152">
        <f>+SPm!AS2</f>
        <v>42947</v>
      </c>
      <c r="AT3" s="152">
        <f>+SPm!AT2</f>
        <v>42978</v>
      </c>
      <c r="AU3" s="152">
        <f>+SPm!AU2</f>
        <v>43008</v>
      </c>
      <c r="AV3" s="152">
        <f>+SPm!AV2</f>
        <v>43039</v>
      </c>
      <c r="AW3" s="152">
        <f>+SPm!AW2</f>
        <v>43069</v>
      </c>
      <c r="AX3" s="152">
        <f>+SPm!AX2</f>
        <v>43100</v>
      </c>
      <c r="AY3" s="152">
        <f>+SPm!AY2</f>
        <v>43131</v>
      </c>
      <c r="AZ3" s="152">
        <f>+SPm!AZ2</f>
        <v>43159</v>
      </c>
      <c r="BA3" s="152">
        <f>+SPm!BA2</f>
        <v>43190</v>
      </c>
      <c r="BB3" s="152">
        <f>+SPm!BB2</f>
        <v>43220</v>
      </c>
      <c r="BC3" s="152">
        <f>+SPm!BC2</f>
        <v>43251</v>
      </c>
      <c r="BD3" s="152">
        <f>+SPm!BD2</f>
        <v>43281</v>
      </c>
      <c r="BE3" s="152">
        <f>+SPm!BE2</f>
        <v>43312</v>
      </c>
      <c r="BF3" s="152">
        <f>+SPm!BF2</f>
        <v>43343</v>
      </c>
      <c r="BG3" s="152">
        <f>+SPm!BG2</f>
        <v>43373</v>
      </c>
      <c r="BH3" s="152">
        <f>+SPm!BH2</f>
        <v>43404</v>
      </c>
      <c r="BI3" s="152">
        <f>+SPm!BI2</f>
        <v>43434</v>
      </c>
      <c r="BJ3" s="152">
        <f>+SPm!BJ2</f>
        <v>43465</v>
      </c>
    </row>
    <row r="4" spans="1:62" x14ac:dyDescent="0.25">
      <c r="B4" s="154" t="s">
        <v>386</v>
      </c>
      <c r="C4" s="158">
        <f>+CEm!B54</f>
        <v>0</v>
      </c>
      <c r="D4" s="158">
        <f>+CEm!C54</f>
        <v>0</v>
      </c>
      <c r="E4" s="158">
        <f>+CEm!D54</f>
        <v>0</v>
      </c>
      <c r="F4" s="158">
        <f>+CEm!E54</f>
        <v>0</v>
      </c>
      <c r="G4" s="158">
        <f>+CEm!F54</f>
        <v>0</v>
      </c>
      <c r="H4" s="158">
        <f>+CEm!G54</f>
        <v>0</v>
      </c>
      <c r="I4" s="158">
        <f>+CEm!H54</f>
        <v>0</v>
      </c>
      <c r="J4" s="158">
        <f>+CEm!I54</f>
        <v>0</v>
      </c>
      <c r="K4" s="158">
        <f>+CEm!J54</f>
        <v>0</v>
      </c>
      <c r="L4" s="158">
        <f>+CEm!K54</f>
        <v>0</v>
      </c>
      <c r="M4" s="158">
        <f>+CEm!L54</f>
        <v>0</v>
      </c>
      <c r="N4" s="158">
        <f>+CEm!M54</f>
        <v>0</v>
      </c>
      <c r="O4" s="158">
        <f>+CEm!N54</f>
        <v>0</v>
      </c>
      <c r="P4" s="158">
        <f>+CEm!O54</f>
        <v>0</v>
      </c>
      <c r="Q4" s="158">
        <f>+CEm!P54</f>
        <v>0</v>
      </c>
      <c r="R4" s="158">
        <f>+CEm!Q54</f>
        <v>0</v>
      </c>
      <c r="S4" s="158">
        <f>+CEm!R54</f>
        <v>0</v>
      </c>
      <c r="T4" s="158">
        <f>+CEm!S54</f>
        <v>0</v>
      </c>
      <c r="U4" s="158">
        <f>+CEm!T54</f>
        <v>0</v>
      </c>
      <c r="V4" s="158">
        <f>+CEm!U54</f>
        <v>0</v>
      </c>
      <c r="W4" s="158">
        <f>+CEm!V54</f>
        <v>0</v>
      </c>
      <c r="X4" s="158">
        <f>+CEm!W54</f>
        <v>0</v>
      </c>
      <c r="Y4" s="158">
        <f>+CEm!X54</f>
        <v>0</v>
      </c>
      <c r="Z4" s="158">
        <f>+CEm!Y54</f>
        <v>0</v>
      </c>
      <c r="AA4" s="158">
        <f>+CEm!Z54</f>
        <v>0</v>
      </c>
      <c r="AB4" s="158">
        <f>+CEm!AA54</f>
        <v>0</v>
      </c>
      <c r="AC4" s="158">
        <f>+CEm!AB54</f>
        <v>0</v>
      </c>
      <c r="AD4" s="158">
        <f>+CEm!AC54</f>
        <v>0</v>
      </c>
      <c r="AE4" s="158">
        <f>+CEm!AD54</f>
        <v>0</v>
      </c>
      <c r="AF4" s="158">
        <f>+CEm!AE54</f>
        <v>0</v>
      </c>
      <c r="AG4" s="158">
        <f>+CEm!AF54</f>
        <v>0</v>
      </c>
      <c r="AH4" s="158">
        <f>+CEm!AG54</f>
        <v>0</v>
      </c>
      <c r="AI4" s="158">
        <f>+CEm!AH54</f>
        <v>0</v>
      </c>
      <c r="AJ4" s="158">
        <f>+CEm!AI54</f>
        <v>0</v>
      </c>
      <c r="AK4" s="158">
        <f>+CEm!AJ54</f>
        <v>0</v>
      </c>
      <c r="AL4" s="158">
        <f>+CEm!AK54</f>
        <v>0</v>
      </c>
      <c r="AM4" s="158">
        <f>+CEm!AL54</f>
        <v>0</v>
      </c>
      <c r="AN4" s="158">
        <f>+CEm!AM54</f>
        <v>0</v>
      </c>
      <c r="AO4" s="158">
        <f>+CEm!AN54</f>
        <v>0</v>
      </c>
      <c r="AP4" s="158">
        <f>+CEm!AO54</f>
        <v>0</v>
      </c>
      <c r="AQ4" s="158">
        <f>+CEm!AP54</f>
        <v>0</v>
      </c>
      <c r="AR4" s="158">
        <f>+CEm!AQ54</f>
        <v>0</v>
      </c>
      <c r="AS4" s="158">
        <f>+CEm!AR54</f>
        <v>0</v>
      </c>
      <c r="AT4" s="158">
        <f>+CEm!AS54</f>
        <v>0</v>
      </c>
      <c r="AU4" s="158">
        <f>+CEm!AT54</f>
        <v>0</v>
      </c>
      <c r="AV4" s="158">
        <f>+CEm!AU54</f>
        <v>0</v>
      </c>
      <c r="AW4" s="158">
        <f>+CEm!AV54</f>
        <v>0</v>
      </c>
      <c r="AX4" s="158">
        <f>+CEm!AW54</f>
        <v>0</v>
      </c>
      <c r="AY4" s="158">
        <f>+CEm!AX54</f>
        <v>0</v>
      </c>
      <c r="AZ4" s="158">
        <f>+CEm!AY54</f>
        <v>0</v>
      </c>
      <c r="BA4" s="158">
        <f>+CEm!AZ54</f>
        <v>0</v>
      </c>
      <c r="BB4" s="158">
        <f>+CEm!BA54</f>
        <v>0</v>
      </c>
      <c r="BC4" s="158">
        <f>+CEm!BB54</f>
        <v>0</v>
      </c>
      <c r="BD4" s="158">
        <f>+CEm!BC54</f>
        <v>0</v>
      </c>
      <c r="BE4" s="158">
        <f>+CEm!BD54</f>
        <v>0</v>
      </c>
      <c r="BF4" s="158">
        <f>+CEm!BE54</f>
        <v>0</v>
      </c>
      <c r="BG4" s="158">
        <f>+CEm!BF54</f>
        <v>0</v>
      </c>
      <c r="BH4" s="158">
        <f>+CEm!BG54</f>
        <v>0</v>
      </c>
      <c r="BI4" s="158">
        <f>+CEm!BH54</f>
        <v>0</v>
      </c>
      <c r="BJ4" s="158">
        <f>+CEm!BI54</f>
        <v>0</v>
      </c>
    </row>
    <row r="5" spans="1:62" x14ac:dyDescent="0.25">
      <c r="B5" s="155" t="s">
        <v>387</v>
      </c>
      <c r="C5" s="159">
        <f>+CEm!B51+CEm!B43</f>
        <v>0</v>
      </c>
      <c r="D5" s="159">
        <f>+CEm!C51+CEm!C43</f>
        <v>0</v>
      </c>
      <c r="E5" s="159">
        <f>+CEm!D51+CEm!D43</f>
        <v>0</v>
      </c>
      <c r="F5" s="159">
        <f>+CEm!E51+CEm!E43</f>
        <v>0</v>
      </c>
      <c r="G5" s="159">
        <f>+CEm!F51+CEm!F43</f>
        <v>0</v>
      </c>
      <c r="H5" s="159">
        <f>+CEm!G51+CEm!G43</f>
        <v>0</v>
      </c>
      <c r="I5" s="159">
        <f>+CEm!H51+CEm!H43</f>
        <v>0</v>
      </c>
      <c r="J5" s="159">
        <f>+CEm!I51+CEm!I43</f>
        <v>0</v>
      </c>
      <c r="K5" s="159">
        <f>+CEm!J51+CEm!J43</f>
        <v>0</v>
      </c>
      <c r="L5" s="159">
        <f>+CEm!K51+CEm!K43</f>
        <v>0</v>
      </c>
      <c r="M5" s="159">
        <f>+CEm!L51+CEm!L43</f>
        <v>0</v>
      </c>
      <c r="N5" s="159">
        <f>+CEm!M51+CEm!M43</f>
        <v>0</v>
      </c>
      <c r="O5" s="159">
        <f>+CEm!N51+CEm!N43</f>
        <v>0</v>
      </c>
      <c r="P5" s="159">
        <f>+CEm!O51+CEm!O43</f>
        <v>0</v>
      </c>
      <c r="Q5" s="159">
        <f>+CEm!P51+CEm!P43</f>
        <v>0</v>
      </c>
      <c r="R5" s="159">
        <f>+CEm!Q51+CEm!Q43</f>
        <v>0</v>
      </c>
      <c r="S5" s="159">
        <f>+CEm!R51+CEm!R43</f>
        <v>0</v>
      </c>
      <c r="T5" s="159">
        <f>+CEm!S51+CEm!S43</f>
        <v>0</v>
      </c>
      <c r="U5" s="159">
        <f>+CEm!T51+CEm!T43</f>
        <v>0</v>
      </c>
      <c r="V5" s="159">
        <f>+CEm!U51+CEm!U43</f>
        <v>0</v>
      </c>
      <c r="W5" s="159">
        <f>+CEm!V51+CEm!V43</f>
        <v>0</v>
      </c>
      <c r="X5" s="159">
        <f>+CEm!W51+CEm!W43</f>
        <v>0</v>
      </c>
      <c r="Y5" s="159">
        <f>+CEm!X51+CEm!X43</f>
        <v>0</v>
      </c>
      <c r="Z5" s="159">
        <f>+CEm!Y51+CEm!Y43</f>
        <v>0</v>
      </c>
      <c r="AA5" s="159">
        <f>+CEm!Z51+CEm!Z43</f>
        <v>0</v>
      </c>
      <c r="AB5" s="159">
        <f>+CEm!AA51+CEm!AA43</f>
        <v>0</v>
      </c>
      <c r="AC5" s="159">
        <f>+CEm!AB51+CEm!AB43</f>
        <v>0</v>
      </c>
      <c r="AD5" s="159">
        <f>+CEm!AC51+CEm!AC43</f>
        <v>0</v>
      </c>
      <c r="AE5" s="159">
        <f>+CEm!AD51+CEm!AD43</f>
        <v>0</v>
      </c>
      <c r="AF5" s="159">
        <f>+CEm!AE51+CEm!AE43</f>
        <v>0</v>
      </c>
      <c r="AG5" s="159">
        <f>+CEm!AF51+CEm!AF43</f>
        <v>0</v>
      </c>
      <c r="AH5" s="159">
        <f>+CEm!AG51+CEm!AG43</f>
        <v>0</v>
      </c>
      <c r="AI5" s="159">
        <f>+CEm!AH51+CEm!AH43</f>
        <v>0</v>
      </c>
      <c r="AJ5" s="159">
        <f>+CEm!AI51+CEm!AI43</f>
        <v>0</v>
      </c>
      <c r="AK5" s="159">
        <f>+CEm!AJ51+CEm!AJ43</f>
        <v>0</v>
      </c>
      <c r="AL5" s="159">
        <f>+CEm!AK51+CEm!AK43</f>
        <v>0</v>
      </c>
      <c r="AM5" s="159">
        <f>+CEm!AL51+CEm!AL43</f>
        <v>0</v>
      </c>
      <c r="AN5" s="159">
        <f>+CEm!AM51+CEm!AM43</f>
        <v>0</v>
      </c>
      <c r="AO5" s="159">
        <f>+CEm!AN51+CEm!AN43</f>
        <v>0</v>
      </c>
      <c r="AP5" s="159">
        <f>+CEm!AO51+CEm!AO43</f>
        <v>0</v>
      </c>
      <c r="AQ5" s="159">
        <f>+CEm!AP51+CEm!AP43</f>
        <v>0</v>
      </c>
      <c r="AR5" s="159">
        <f>+CEm!AQ51+CEm!AQ43</f>
        <v>0</v>
      </c>
      <c r="AS5" s="159">
        <f>+CEm!AR51+CEm!AR43</f>
        <v>0</v>
      </c>
      <c r="AT5" s="159">
        <f>+CEm!AS51+CEm!AS43</f>
        <v>0</v>
      </c>
      <c r="AU5" s="159">
        <f>+CEm!AT51+CEm!AT43</f>
        <v>0</v>
      </c>
      <c r="AV5" s="159">
        <f>+CEm!AU51+CEm!AU43</f>
        <v>0</v>
      </c>
      <c r="AW5" s="159">
        <f>+CEm!AV51+CEm!AV43</f>
        <v>0</v>
      </c>
      <c r="AX5" s="159">
        <f>+CEm!AW51+CEm!AW43</f>
        <v>0</v>
      </c>
      <c r="AY5" s="159">
        <f>+CEm!AX51+CEm!AX43</f>
        <v>0</v>
      </c>
      <c r="AZ5" s="159">
        <f>+CEm!AY51+CEm!AY43</f>
        <v>0</v>
      </c>
      <c r="BA5" s="159">
        <f>+CEm!AZ51+CEm!AZ43</f>
        <v>0</v>
      </c>
      <c r="BB5" s="159">
        <f>+CEm!BA51+CEm!BA43</f>
        <v>0</v>
      </c>
      <c r="BC5" s="159">
        <f>+CEm!BB51+CEm!BB43</f>
        <v>0</v>
      </c>
      <c r="BD5" s="159">
        <f>+CEm!BC51+CEm!BC43</f>
        <v>0</v>
      </c>
      <c r="BE5" s="159">
        <f>+CEm!BD51+CEm!BD43</f>
        <v>0</v>
      </c>
      <c r="BF5" s="159">
        <f>+CEm!BE51+CEm!BE43</f>
        <v>0</v>
      </c>
      <c r="BG5" s="159">
        <f>+CEm!BF51+CEm!BF43</f>
        <v>0</v>
      </c>
      <c r="BH5" s="159">
        <f>+CEm!BG51+CEm!BG43</f>
        <v>0</v>
      </c>
      <c r="BI5" s="159">
        <f>+CEm!BH51+CEm!BH43</f>
        <v>0</v>
      </c>
      <c r="BJ5" s="159">
        <f>+CEm!BI51+CEm!BI43</f>
        <v>0</v>
      </c>
    </row>
    <row r="6" spans="1:62" x14ac:dyDescent="0.25">
      <c r="B6" s="156" t="s">
        <v>388</v>
      </c>
      <c r="C6" s="159">
        <f>+CEm!B48+CEm!B49+CEm!B50</f>
        <v>0</v>
      </c>
      <c r="D6" s="159">
        <f>+CEm!C48+CEm!C49+CEm!C50</f>
        <v>0</v>
      </c>
      <c r="E6" s="159">
        <f>+CEm!D48+CEm!D49+CEm!D50</f>
        <v>0</v>
      </c>
      <c r="F6" s="159">
        <f>+CEm!E48+CEm!E49+CEm!E50</f>
        <v>0</v>
      </c>
      <c r="G6" s="159">
        <f>+CEm!F48+CEm!F49+CEm!F50</f>
        <v>0</v>
      </c>
      <c r="H6" s="159">
        <f>+CEm!G48+CEm!G49+CEm!G50</f>
        <v>0</v>
      </c>
      <c r="I6" s="159">
        <f>+CEm!H48+CEm!H49+CEm!H50</f>
        <v>0</v>
      </c>
      <c r="J6" s="159">
        <f>+CEm!I48+CEm!I49+CEm!I50</f>
        <v>0</v>
      </c>
      <c r="K6" s="159">
        <f>+CEm!J48+CEm!J49+CEm!J50</f>
        <v>0</v>
      </c>
      <c r="L6" s="159">
        <f>+CEm!K48+CEm!K49+CEm!K50</f>
        <v>0</v>
      </c>
      <c r="M6" s="159">
        <f>+CEm!L48+CEm!L49+CEm!L50</f>
        <v>0</v>
      </c>
      <c r="N6" s="159">
        <f>+CEm!M48+CEm!M49+CEm!M50</f>
        <v>0</v>
      </c>
      <c r="O6" s="159">
        <f>+CEm!N48+CEm!N49+CEm!N50</f>
        <v>0</v>
      </c>
      <c r="P6" s="159">
        <f>+CEm!O48+CEm!O49+CEm!O50</f>
        <v>0</v>
      </c>
      <c r="Q6" s="159">
        <f>+CEm!P48+CEm!P49+CEm!P50</f>
        <v>0</v>
      </c>
      <c r="R6" s="159">
        <f>+CEm!Q48+CEm!Q49+CEm!Q50</f>
        <v>0</v>
      </c>
      <c r="S6" s="159">
        <f>+CEm!R48+CEm!R49+CEm!R50</f>
        <v>0</v>
      </c>
      <c r="T6" s="159">
        <f>+CEm!S48+CEm!S49+CEm!S50</f>
        <v>0</v>
      </c>
      <c r="U6" s="159">
        <f>+CEm!T48+CEm!T49+CEm!T50</f>
        <v>0</v>
      </c>
      <c r="V6" s="159">
        <f>+CEm!U48+CEm!U49+CEm!U50</f>
        <v>0</v>
      </c>
      <c r="W6" s="159">
        <f>+CEm!V48+CEm!V49+CEm!V50</f>
        <v>0</v>
      </c>
      <c r="X6" s="159">
        <f>+CEm!W48+CEm!W49+CEm!W50</f>
        <v>0</v>
      </c>
      <c r="Y6" s="159">
        <f>+CEm!X48+CEm!X49+CEm!X50</f>
        <v>0</v>
      </c>
      <c r="Z6" s="159">
        <f>+CEm!Y48+CEm!Y49+CEm!Y50</f>
        <v>0</v>
      </c>
      <c r="AA6" s="159">
        <f>+CEm!Z48+CEm!Z49+CEm!Z50</f>
        <v>0</v>
      </c>
      <c r="AB6" s="159">
        <f>+CEm!AA48+CEm!AA49+CEm!AA50</f>
        <v>0</v>
      </c>
      <c r="AC6" s="159">
        <f>+CEm!AB48+CEm!AB49+CEm!AB50</f>
        <v>0</v>
      </c>
      <c r="AD6" s="159">
        <f>+CEm!AC48+CEm!AC49+CEm!AC50</f>
        <v>0</v>
      </c>
      <c r="AE6" s="159">
        <f>+CEm!AD48+CEm!AD49+CEm!AD50</f>
        <v>0</v>
      </c>
      <c r="AF6" s="159">
        <f>+CEm!AE48+CEm!AE49+CEm!AE50</f>
        <v>0</v>
      </c>
      <c r="AG6" s="159">
        <f>+CEm!AF48+CEm!AF49+CEm!AF50</f>
        <v>0</v>
      </c>
      <c r="AH6" s="159">
        <f>+CEm!AG48+CEm!AG49+CEm!AG50</f>
        <v>0</v>
      </c>
      <c r="AI6" s="159">
        <f>+CEm!AH48+CEm!AH49+CEm!AH50</f>
        <v>0</v>
      </c>
      <c r="AJ6" s="159">
        <f>+CEm!AI48+CEm!AI49+CEm!AI50</f>
        <v>0</v>
      </c>
      <c r="AK6" s="159">
        <f>+CEm!AJ48+CEm!AJ49+CEm!AJ50</f>
        <v>0</v>
      </c>
      <c r="AL6" s="159">
        <f>+CEm!AK48+CEm!AK49+CEm!AK50</f>
        <v>0</v>
      </c>
      <c r="AM6" s="159">
        <f>+CEm!AL48+CEm!AL49+CEm!AL50</f>
        <v>0</v>
      </c>
      <c r="AN6" s="159">
        <f>+CEm!AM48+CEm!AM49+CEm!AM50</f>
        <v>0</v>
      </c>
      <c r="AO6" s="159">
        <f>+CEm!AN48+CEm!AN49+CEm!AN50</f>
        <v>0</v>
      </c>
      <c r="AP6" s="159">
        <f>+CEm!AO48+CEm!AO49+CEm!AO50</f>
        <v>0</v>
      </c>
      <c r="AQ6" s="159">
        <f>+CEm!AP48+CEm!AP49+CEm!AP50</f>
        <v>0</v>
      </c>
      <c r="AR6" s="159">
        <f>+CEm!AQ48+CEm!AQ49+CEm!AQ50</f>
        <v>0</v>
      </c>
      <c r="AS6" s="159">
        <f>+CEm!AR48+CEm!AR49+CEm!AR50</f>
        <v>0</v>
      </c>
      <c r="AT6" s="159">
        <f>+CEm!AS48+CEm!AS49+CEm!AS50</f>
        <v>0</v>
      </c>
      <c r="AU6" s="159">
        <f>+CEm!AT48+CEm!AT49+CEm!AT50</f>
        <v>0</v>
      </c>
      <c r="AV6" s="159">
        <f>+CEm!AU48+CEm!AU49+CEm!AU50</f>
        <v>0</v>
      </c>
      <c r="AW6" s="159">
        <f>+CEm!AV48+CEm!AV49+CEm!AV50</f>
        <v>0</v>
      </c>
      <c r="AX6" s="159">
        <f>+CEm!AW48+CEm!AW49+CEm!AW50</f>
        <v>0</v>
      </c>
      <c r="AY6" s="159">
        <f>+CEm!AX48+CEm!AX49+CEm!AX50</f>
        <v>0</v>
      </c>
      <c r="AZ6" s="159">
        <f>+CEm!AY48+CEm!AY49+CEm!AY50</f>
        <v>0</v>
      </c>
      <c r="BA6" s="159">
        <f>+CEm!AZ48+CEm!AZ49+CEm!AZ50</f>
        <v>0</v>
      </c>
      <c r="BB6" s="159">
        <f>+CEm!BA48+CEm!BA49+CEm!BA50</f>
        <v>0</v>
      </c>
      <c r="BC6" s="159">
        <f>+CEm!BB48+CEm!BB49+CEm!BB50</f>
        <v>0</v>
      </c>
      <c r="BD6" s="159">
        <f>+CEm!BC48+CEm!BC49+CEm!BC50</f>
        <v>0</v>
      </c>
      <c r="BE6" s="159">
        <f>+CEm!BD48+CEm!BD49+CEm!BD50</f>
        <v>0</v>
      </c>
      <c r="BF6" s="159">
        <f>+CEm!BE48+CEm!BE49+CEm!BE50</f>
        <v>0</v>
      </c>
      <c r="BG6" s="159">
        <f>+CEm!BF48+CEm!BF49+CEm!BF50</f>
        <v>0</v>
      </c>
      <c r="BH6" s="159">
        <f>+CEm!BG48+CEm!BG49+CEm!BG50</f>
        <v>0</v>
      </c>
      <c r="BI6" s="159">
        <f>+CEm!BH48+CEm!BH49+CEm!BH50</f>
        <v>0</v>
      </c>
      <c r="BJ6" s="159">
        <f>+CEm!BI48+CEm!BI49+CEm!BI50</f>
        <v>0</v>
      </c>
    </row>
    <row r="7" spans="1:62" x14ac:dyDescent="0.25">
      <c r="B7" s="154" t="s">
        <v>389</v>
      </c>
      <c r="C7" s="158">
        <f>+SUM(C4:C6)</f>
        <v>0</v>
      </c>
      <c r="D7" s="158">
        <f>+SUM(D4:D6)</f>
        <v>0</v>
      </c>
      <c r="E7" s="158">
        <f t="shared" ref="E7:H7" si="0">+SUM(E4:E6)</f>
        <v>0</v>
      </c>
      <c r="F7" s="158">
        <f t="shared" si="0"/>
        <v>0</v>
      </c>
      <c r="G7" s="158">
        <f t="shared" si="0"/>
        <v>0</v>
      </c>
      <c r="H7" s="158">
        <f t="shared" si="0"/>
        <v>0</v>
      </c>
      <c r="I7" s="158">
        <f t="shared" ref="I7" si="1">+SUM(I4:I6)</f>
        <v>0</v>
      </c>
      <c r="J7" s="158">
        <f t="shared" ref="J7" si="2">+SUM(J4:J6)</f>
        <v>0</v>
      </c>
      <c r="K7" s="158">
        <f t="shared" ref="K7:L7" si="3">+SUM(K4:K6)</f>
        <v>0</v>
      </c>
      <c r="L7" s="158">
        <f t="shared" si="3"/>
        <v>0</v>
      </c>
      <c r="M7" s="158">
        <f t="shared" ref="M7" si="4">+SUM(M4:M6)</f>
        <v>0</v>
      </c>
      <c r="N7" s="158">
        <f t="shared" ref="N7" si="5">+SUM(N4:N6)</f>
        <v>0</v>
      </c>
      <c r="O7" s="158">
        <f t="shared" ref="O7:P7" si="6">+SUM(O4:O6)</f>
        <v>0</v>
      </c>
      <c r="P7" s="158">
        <f t="shared" si="6"/>
        <v>0</v>
      </c>
      <c r="Q7" s="158">
        <f t="shared" ref="Q7" si="7">+SUM(Q4:Q6)</f>
        <v>0</v>
      </c>
      <c r="R7" s="158">
        <f t="shared" ref="R7" si="8">+SUM(R4:R6)</f>
        <v>0</v>
      </c>
      <c r="S7" s="158">
        <f t="shared" ref="S7:T7" si="9">+SUM(S4:S6)</f>
        <v>0</v>
      </c>
      <c r="T7" s="158">
        <f t="shared" si="9"/>
        <v>0</v>
      </c>
      <c r="U7" s="158">
        <f t="shared" ref="U7" si="10">+SUM(U4:U6)</f>
        <v>0</v>
      </c>
      <c r="V7" s="158">
        <f t="shared" ref="V7" si="11">+SUM(V4:V6)</f>
        <v>0</v>
      </c>
      <c r="W7" s="158">
        <f t="shared" ref="W7:X7" si="12">+SUM(W4:W6)</f>
        <v>0</v>
      </c>
      <c r="X7" s="158">
        <f t="shared" si="12"/>
        <v>0</v>
      </c>
      <c r="Y7" s="158">
        <f t="shared" ref="Y7" si="13">+SUM(Y4:Y6)</f>
        <v>0</v>
      </c>
      <c r="Z7" s="158">
        <f t="shared" ref="Z7" si="14">+SUM(Z4:Z6)</f>
        <v>0</v>
      </c>
      <c r="AA7" s="158">
        <f t="shared" ref="AA7" si="15">+SUM(AA4:AA6)</f>
        <v>0</v>
      </c>
      <c r="AB7" s="158">
        <f>+SUM(AB4:AB6)</f>
        <v>0</v>
      </c>
      <c r="AC7" s="158">
        <f t="shared" ref="AC7" si="16">+SUM(AC4:AC6)</f>
        <v>0</v>
      </c>
      <c r="AD7" s="158">
        <f t="shared" ref="AD7" si="17">+SUM(AD4:AD6)</f>
        <v>0</v>
      </c>
      <c r="AE7" s="158">
        <f t="shared" ref="AE7" si="18">+SUM(AE4:AE6)</f>
        <v>0</v>
      </c>
      <c r="AF7" s="158">
        <f t="shared" ref="AF7" si="19">+SUM(AF4:AF6)</f>
        <v>0</v>
      </c>
      <c r="AG7" s="158">
        <f t="shared" ref="AG7" si="20">+SUM(AG4:AG6)</f>
        <v>0</v>
      </c>
      <c r="AH7" s="158">
        <f t="shared" ref="AH7" si="21">+SUM(AH4:AH6)</f>
        <v>0</v>
      </c>
      <c r="AI7" s="158">
        <f t="shared" ref="AI7" si="22">+SUM(AI4:AI6)</f>
        <v>0</v>
      </c>
      <c r="AJ7" s="158">
        <f t="shared" ref="AJ7" si="23">+SUM(AJ4:AJ6)</f>
        <v>0</v>
      </c>
      <c r="AK7" s="158">
        <f t="shared" ref="AK7" si="24">+SUM(AK4:AK6)</f>
        <v>0</v>
      </c>
      <c r="AL7" s="158">
        <f t="shared" ref="AL7" si="25">+SUM(AL4:AL6)</f>
        <v>0</v>
      </c>
      <c r="AM7" s="158">
        <f t="shared" ref="AM7" si="26">+SUM(AM4:AM6)</f>
        <v>0</v>
      </c>
      <c r="AN7" s="158">
        <f t="shared" ref="AN7" si="27">+SUM(AN4:AN6)</f>
        <v>0</v>
      </c>
      <c r="AO7" s="158">
        <f t="shared" ref="AO7" si="28">+SUM(AO4:AO6)</f>
        <v>0</v>
      </c>
      <c r="AP7" s="158">
        <f t="shared" ref="AP7" si="29">+SUM(AP4:AP6)</f>
        <v>0</v>
      </c>
      <c r="AQ7" s="158">
        <f>+SUM(AQ4:AQ6)</f>
        <v>0</v>
      </c>
      <c r="AR7" s="158">
        <f t="shared" ref="AR7" si="30">+SUM(AR4:AR6)</f>
        <v>0</v>
      </c>
      <c r="AS7" s="158">
        <f t="shared" ref="AS7" si="31">+SUM(AS4:AS6)</f>
        <v>0</v>
      </c>
      <c r="AT7" s="158">
        <f t="shared" ref="AT7" si="32">+SUM(AT4:AT6)</f>
        <v>0</v>
      </c>
      <c r="AU7" s="158">
        <f t="shared" ref="AU7" si="33">+SUM(AU4:AU6)</f>
        <v>0</v>
      </c>
      <c r="AV7" s="158">
        <f t="shared" ref="AV7" si="34">+SUM(AV4:AV6)</f>
        <v>0</v>
      </c>
      <c r="AW7" s="158">
        <f t="shared" ref="AW7" si="35">+SUM(AW4:AW6)</f>
        <v>0</v>
      </c>
      <c r="AX7" s="158">
        <f t="shared" ref="AX7" si="36">+SUM(AX4:AX6)</f>
        <v>0</v>
      </c>
      <c r="AY7" s="158">
        <f t="shared" ref="AY7" si="37">+SUM(AY4:AY6)</f>
        <v>0</v>
      </c>
      <c r="AZ7" s="158">
        <f t="shared" ref="AZ7" si="38">+SUM(AZ4:AZ6)</f>
        <v>0</v>
      </c>
      <c r="BA7" s="158">
        <f t="shared" ref="BA7" si="39">+SUM(BA4:BA6)</f>
        <v>0</v>
      </c>
      <c r="BB7" s="158">
        <f t="shared" ref="BB7" si="40">+SUM(BB4:BB6)</f>
        <v>0</v>
      </c>
      <c r="BC7" s="158">
        <f t="shared" ref="BC7" si="41">+SUM(BC4:BC6)</f>
        <v>0</v>
      </c>
      <c r="BD7" s="158">
        <f t="shared" ref="BD7" si="42">+SUM(BD4:BD6)</f>
        <v>0</v>
      </c>
      <c r="BE7" s="158">
        <f t="shared" ref="BE7" si="43">+SUM(BE4:BE6)</f>
        <v>0</v>
      </c>
      <c r="BF7" s="158">
        <f t="shared" ref="BF7" si="44">+SUM(BF4:BF6)</f>
        <v>0</v>
      </c>
      <c r="BG7" s="158">
        <f>+SUM(BG4:BG6)</f>
        <v>0</v>
      </c>
      <c r="BH7" s="158">
        <f t="shared" ref="BH7" si="45">+SUM(BH4:BH6)</f>
        <v>0</v>
      </c>
      <c r="BI7" s="158">
        <f t="shared" ref="BI7" si="46">+SUM(BI4:BI6)</f>
        <v>0</v>
      </c>
      <c r="BJ7" s="158">
        <f t="shared" ref="BJ7" si="47">+SUM(BJ4:BJ6)</f>
        <v>0</v>
      </c>
    </row>
    <row r="8" spans="1:62" x14ac:dyDescent="0.25">
      <c r="B8" s="153"/>
    </row>
    <row r="9" spans="1:62" x14ac:dyDescent="0.25">
      <c r="B9" s="154" t="s">
        <v>390</v>
      </c>
      <c r="C9" s="158">
        <f>SUM(C10:C19)</f>
        <v>0</v>
      </c>
      <c r="D9" s="158">
        <f>SUM(D10:D19)</f>
        <v>0</v>
      </c>
      <c r="E9" s="158">
        <f t="shared" ref="E9:H9" si="48">SUM(E10:E19)</f>
        <v>0</v>
      </c>
      <c r="F9" s="158">
        <f t="shared" si="48"/>
        <v>0</v>
      </c>
      <c r="G9" s="158">
        <f t="shared" si="48"/>
        <v>0</v>
      </c>
      <c r="H9" s="158">
        <f t="shared" si="48"/>
        <v>0</v>
      </c>
      <c r="I9" s="158">
        <f t="shared" ref="I9" si="49">SUM(I10:I19)</f>
        <v>0</v>
      </c>
      <c r="J9" s="158">
        <f t="shared" ref="J9" si="50">SUM(J10:J19)</f>
        <v>0</v>
      </c>
      <c r="K9" s="158">
        <f t="shared" ref="K9:L9" si="51">SUM(K10:K19)</f>
        <v>0</v>
      </c>
      <c r="L9" s="158">
        <f t="shared" si="51"/>
        <v>0</v>
      </c>
      <c r="M9" s="158">
        <f t="shared" ref="M9" si="52">SUM(M10:M19)</f>
        <v>0</v>
      </c>
      <c r="N9" s="158">
        <f t="shared" ref="N9" si="53">SUM(N10:N19)</f>
        <v>0</v>
      </c>
      <c r="O9" s="158">
        <f t="shared" ref="O9:P9" si="54">SUM(O10:O19)</f>
        <v>0</v>
      </c>
      <c r="P9" s="158">
        <f t="shared" si="54"/>
        <v>0</v>
      </c>
      <c r="Q9" s="158">
        <f t="shared" ref="Q9" si="55">SUM(Q10:Q19)</f>
        <v>0</v>
      </c>
      <c r="R9" s="158">
        <f t="shared" ref="R9" si="56">SUM(R10:R19)</f>
        <v>0</v>
      </c>
      <c r="S9" s="158">
        <f t="shared" ref="S9:T9" si="57">SUM(S10:S19)</f>
        <v>0</v>
      </c>
      <c r="T9" s="158">
        <f t="shared" si="57"/>
        <v>0</v>
      </c>
      <c r="U9" s="158">
        <f t="shared" ref="U9" si="58">SUM(U10:U19)</f>
        <v>0</v>
      </c>
      <c r="V9" s="158">
        <f t="shared" ref="V9" si="59">SUM(V10:V19)</f>
        <v>0</v>
      </c>
      <c r="W9" s="158">
        <f t="shared" ref="W9:X9" si="60">SUM(W10:W19)</f>
        <v>0</v>
      </c>
      <c r="X9" s="158">
        <f t="shared" si="60"/>
        <v>0</v>
      </c>
      <c r="Y9" s="158">
        <f t="shared" ref="Y9" si="61">SUM(Y10:Y19)</f>
        <v>0</v>
      </c>
      <c r="Z9" s="158">
        <f t="shared" ref="Z9" si="62">SUM(Z10:Z19)</f>
        <v>0</v>
      </c>
      <c r="AA9" s="158">
        <f t="shared" ref="AA9" si="63">SUM(AA10:AA19)</f>
        <v>0</v>
      </c>
      <c r="AB9" s="158">
        <f>SUM(AB10:AB19)</f>
        <v>0</v>
      </c>
      <c r="AC9" s="158">
        <f t="shared" ref="AC9" si="64">SUM(AC10:AC19)</f>
        <v>0</v>
      </c>
      <c r="AD9" s="158">
        <f t="shared" ref="AD9" si="65">SUM(AD10:AD19)</f>
        <v>0</v>
      </c>
      <c r="AE9" s="158">
        <f t="shared" ref="AE9" si="66">SUM(AE10:AE19)</f>
        <v>0</v>
      </c>
      <c r="AF9" s="158">
        <f t="shared" ref="AF9" si="67">SUM(AF10:AF19)</f>
        <v>0</v>
      </c>
      <c r="AG9" s="158">
        <f t="shared" ref="AG9" si="68">SUM(AG10:AG19)</f>
        <v>0</v>
      </c>
      <c r="AH9" s="158">
        <f t="shared" ref="AH9" si="69">SUM(AH10:AH19)</f>
        <v>0</v>
      </c>
      <c r="AI9" s="158">
        <f t="shared" ref="AI9" si="70">SUM(AI10:AI19)</f>
        <v>0</v>
      </c>
      <c r="AJ9" s="158">
        <f t="shared" ref="AJ9" si="71">SUM(AJ10:AJ19)</f>
        <v>0</v>
      </c>
      <c r="AK9" s="158">
        <f t="shared" ref="AK9" si="72">SUM(AK10:AK19)</f>
        <v>0</v>
      </c>
      <c r="AL9" s="158">
        <f t="shared" ref="AL9" si="73">SUM(AL10:AL19)</f>
        <v>0</v>
      </c>
      <c r="AM9" s="158">
        <f t="shared" ref="AM9" si="74">SUM(AM10:AM19)</f>
        <v>0</v>
      </c>
      <c r="AN9" s="158">
        <f t="shared" ref="AN9" si="75">SUM(AN10:AN19)</f>
        <v>0</v>
      </c>
      <c r="AO9" s="158">
        <f t="shared" ref="AO9" si="76">SUM(AO10:AO19)</f>
        <v>0</v>
      </c>
      <c r="AP9" s="158">
        <f t="shared" ref="AP9" si="77">SUM(AP10:AP19)</f>
        <v>0</v>
      </c>
      <c r="AQ9" s="158">
        <f>SUM(AQ10:AQ19)</f>
        <v>0</v>
      </c>
      <c r="AR9" s="158">
        <f t="shared" ref="AR9" si="78">SUM(AR10:AR19)</f>
        <v>0</v>
      </c>
      <c r="AS9" s="158">
        <f t="shared" ref="AS9" si="79">SUM(AS10:AS19)</f>
        <v>0</v>
      </c>
      <c r="AT9" s="158">
        <f t="shared" ref="AT9" si="80">SUM(AT10:AT19)</f>
        <v>0</v>
      </c>
      <c r="AU9" s="158">
        <f t="shared" ref="AU9" si="81">SUM(AU10:AU19)</f>
        <v>0</v>
      </c>
      <c r="AV9" s="158">
        <f t="shared" ref="AV9" si="82">SUM(AV10:AV19)</f>
        <v>0</v>
      </c>
      <c r="AW9" s="158">
        <f t="shared" ref="AW9" si="83">SUM(AW10:AW19)</f>
        <v>0</v>
      </c>
      <c r="AX9" s="158">
        <f t="shared" ref="AX9" si="84">SUM(AX10:AX19)</f>
        <v>0</v>
      </c>
      <c r="AY9" s="158">
        <f t="shared" ref="AY9" si="85">SUM(AY10:AY19)</f>
        <v>0</v>
      </c>
      <c r="AZ9" s="158">
        <f t="shared" ref="AZ9" si="86">SUM(AZ10:AZ19)</f>
        <v>0</v>
      </c>
      <c r="BA9" s="158">
        <f t="shared" ref="BA9" si="87">SUM(BA10:BA19)</f>
        <v>0</v>
      </c>
      <c r="BB9" s="158">
        <f t="shared" ref="BB9" si="88">SUM(BB10:BB19)</f>
        <v>0</v>
      </c>
      <c r="BC9" s="158">
        <f t="shared" ref="BC9" si="89">SUM(BC10:BC19)</f>
        <v>0</v>
      </c>
      <c r="BD9" s="158">
        <f t="shared" ref="BD9" si="90">SUM(BD10:BD19)</f>
        <v>0</v>
      </c>
      <c r="BE9" s="158">
        <f t="shared" ref="BE9" si="91">SUM(BE10:BE19)</f>
        <v>0</v>
      </c>
      <c r="BF9" s="158">
        <f t="shared" ref="BF9" si="92">SUM(BF10:BF19)</f>
        <v>0</v>
      </c>
      <c r="BG9" s="158">
        <f>SUM(BG10:BG19)</f>
        <v>0</v>
      </c>
      <c r="BH9" s="158">
        <f t="shared" ref="BH9" si="93">SUM(BH10:BH19)</f>
        <v>0</v>
      </c>
      <c r="BI9" s="158">
        <f t="shared" ref="BI9" si="94">SUM(BI10:BI19)</f>
        <v>0</v>
      </c>
      <c r="BJ9" s="158">
        <f t="shared" ref="BJ9" si="95">SUM(BJ10:BJ19)</f>
        <v>0</v>
      </c>
    </row>
    <row r="10" spans="1:62" x14ac:dyDescent="0.25">
      <c r="B10" s="157" t="s">
        <v>391</v>
      </c>
      <c r="C10" s="159">
        <f>-SPm!C9</f>
        <v>0</v>
      </c>
      <c r="D10" s="159">
        <f>+SPm!C9-SPm!D9</f>
        <v>0</v>
      </c>
      <c r="E10" s="159">
        <f>+SPm!D9-SPm!E9</f>
        <v>0</v>
      </c>
      <c r="F10" s="159">
        <f>+SPm!E9-SPm!F9</f>
        <v>0</v>
      </c>
      <c r="G10" s="159">
        <f>+SPm!F9-SPm!G9</f>
        <v>0</v>
      </c>
      <c r="H10" s="159">
        <f>+SPm!G9-SPm!H9</f>
        <v>0</v>
      </c>
      <c r="I10" s="159">
        <f>+SPm!H9-SPm!I9</f>
        <v>0</v>
      </c>
      <c r="J10" s="159">
        <f>+SPm!I9-SPm!J9</f>
        <v>0</v>
      </c>
      <c r="K10" s="159">
        <f>+SPm!J9-SPm!K9</f>
        <v>0</v>
      </c>
      <c r="L10" s="159">
        <f>+SPm!K9-SPm!L9</f>
        <v>0</v>
      </c>
      <c r="M10" s="159">
        <f>+SPm!L9-SPm!M9</f>
        <v>0</v>
      </c>
      <c r="N10" s="159">
        <f>+SPm!M9-SPm!N9</f>
        <v>0</v>
      </c>
      <c r="O10" s="159">
        <f>+SPm!N9-SPm!O9</f>
        <v>0</v>
      </c>
      <c r="P10" s="159">
        <f>+SPm!O9-SPm!P9</f>
        <v>0</v>
      </c>
      <c r="Q10" s="159">
        <f>+SPm!P9-SPm!Q9</f>
        <v>0</v>
      </c>
      <c r="R10" s="159">
        <f>+SPm!Q9-SPm!R9</f>
        <v>0</v>
      </c>
      <c r="S10" s="159">
        <f>+SPm!R9-SPm!S9</f>
        <v>0</v>
      </c>
      <c r="T10" s="159">
        <f>+SPm!S9-SPm!T9</f>
        <v>0</v>
      </c>
      <c r="U10" s="159">
        <f>+SPm!T9-SPm!U9</f>
        <v>0</v>
      </c>
      <c r="V10" s="159">
        <f>+SPm!U9-SPm!V9</f>
        <v>0</v>
      </c>
      <c r="W10" s="159">
        <f>+SPm!V9-SPm!W9</f>
        <v>0</v>
      </c>
      <c r="X10" s="159">
        <f>+SPm!W9-SPm!X9</f>
        <v>0</v>
      </c>
      <c r="Y10" s="159">
        <f>+SPm!X9-SPm!Y9</f>
        <v>0</v>
      </c>
      <c r="Z10" s="159">
        <f>+SPm!Y9-SPm!Z9</f>
        <v>0</v>
      </c>
      <c r="AA10" s="159">
        <f>+SPm!Z9-SPm!AA9</f>
        <v>0</v>
      </c>
      <c r="AB10" s="159">
        <f>+SPm!AA9-SPm!AB9</f>
        <v>0</v>
      </c>
      <c r="AC10" s="159">
        <f>+SPm!AB9-SPm!AC9</f>
        <v>0</v>
      </c>
      <c r="AD10" s="159">
        <f>+SPm!AC9-SPm!AD9</f>
        <v>0</v>
      </c>
      <c r="AE10" s="159">
        <f>+SPm!AD9-SPm!AE9</f>
        <v>0</v>
      </c>
      <c r="AF10" s="159">
        <f>+SPm!AE9-SPm!AF9</f>
        <v>0</v>
      </c>
      <c r="AG10" s="159">
        <f>+SPm!AF9-SPm!AG9</f>
        <v>0</v>
      </c>
      <c r="AH10" s="159">
        <f>+SPm!AG9-SPm!AH9</f>
        <v>0</v>
      </c>
      <c r="AI10" s="159">
        <f>+SPm!AH9-SPm!AI9</f>
        <v>0</v>
      </c>
      <c r="AJ10" s="159">
        <f>+SPm!AI9-SPm!AJ9</f>
        <v>0</v>
      </c>
      <c r="AK10" s="159">
        <f>+SPm!AJ9-SPm!AK9</f>
        <v>0</v>
      </c>
      <c r="AL10" s="159">
        <f>+SPm!AK9-SPm!AL9</f>
        <v>0</v>
      </c>
      <c r="AM10" s="159">
        <f>+SPm!AL9-SPm!AM9</f>
        <v>0</v>
      </c>
      <c r="AN10" s="159">
        <f>+SPm!AM9-SPm!AN9</f>
        <v>0</v>
      </c>
      <c r="AO10" s="159">
        <f>+SPm!AN9-SPm!AO9</f>
        <v>0</v>
      </c>
      <c r="AP10" s="159">
        <f>+SPm!AO9-SPm!AP9</f>
        <v>0</v>
      </c>
      <c r="AQ10" s="159">
        <f>+SPm!AP9-SPm!AQ9</f>
        <v>0</v>
      </c>
      <c r="AR10" s="159">
        <f>+SPm!AQ9-SPm!AR9</f>
        <v>0</v>
      </c>
      <c r="AS10" s="159">
        <f>+SPm!AR9-SPm!AS9</f>
        <v>0</v>
      </c>
      <c r="AT10" s="159">
        <f>+SPm!AS9-SPm!AT9</f>
        <v>0</v>
      </c>
      <c r="AU10" s="159">
        <f>+SPm!AT9-SPm!AU9</f>
        <v>0</v>
      </c>
      <c r="AV10" s="159">
        <f>+SPm!AU9-SPm!AV9</f>
        <v>0</v>
      </c>
      <c r="AW10" s="159">
        <f>+SPm!AV9-SPm!AW9</f>
        <v>0</v>
      </c>
      <c r="AX10" s="159">
        <f>+SPm!AW9-SPm!AX9</f>
        <v>0</v>
      </c>
      <c r="AY10" s="159">
        <f>+SPm!AX9-SPm!AY9</f>
        <v>0</v>
      </c>
      <c r="AZ10" s="159">
        <f>+SPm!AY9-SPm!AZ9</f>
        <v>0</v>
      </c>
      <c r="BA10" s="159">
        <f>+SPm!AZ9-SPm!BA9</f>
        <v>0</v>
      </c>
      <c r="BB10" s="159">
        <f>+SPm!BA9-SPm!BB9</f>
        <v>0</v>
      </c>
      <c r="BC10" s="159">
        <f>+SPm!BB9-SPm!BC9</f>
        <v>0</v>
      </c>
      <c r="BD10" s="159">
        <f>+SPm!BC9-SPm!BD9</f>
        <v>0</v>
      </c>
      <c r="BE10" s="159">
        <f>+SPm!BD9-SPm!BE9</f>
        <v>0</v>
      </c>
      <c r="BF10" s="159">
        <f>+SPm!BE9-SPm!BF9</f>
        <v>0</v>
      </c>
      <c r="BG10" s="159">
        <f>+SPm!BF9-SPm!BG9</f>
        <v>0</v>
      </c>
      <c r="BH10" s="159">
        <f>+SPm!BG9-SPm!BH9</f>
        <v>0</v>
      </c>
      <c r="BI10" s="159">
        <f>+SPm!BH9-SPm!BI9</f>
        <v>0</v>
      </c>
      <c r="BJ10" s="159">
        <f>+SPm!BI9-SPm!BJ9</f>
        <v>0</v>
      </c>
    </row>
    <row r="11" spans="1:62" x14ac:dyDescent="0.25">
      <c r="B11" s="157" t="s">
        <v>392</v>
      </c>
      <c r="C11" s="159">
        <f>-SPm!C12+SPm!C51</f>
        <v>0</v>
      </c>
      <c r="D11" s="159">
        <f>+SPm!C12-SPm!D12+SPm!D51-SPm!C51</f>
        <v>0</v>
      </c>
      <c r="E11" s="159">
        <f>+SPm!D12-SPm!E12+SPm!E51-SPm!D51</f>
        <v>0</v>
      </c>
      <c r="F11" s="159">
        <f>+SPm!E12-SPm!F12+SPm!F51-SPm!E51</f>
        <v>0</v>
      </c>
      <c r="G11" s="159">
        <f>+SPm!F12-SPm!G12+SPm!G51-SPm!F51</f>
        <v>0</v>
      </c>
      <c r="H11" s="159">
        <f>+SPm!G12-SPm!H12+SPm!H51-SPm!G51</f>
        <v>0</v>
      </c>
      <c r="I11" s="159">
        <f>+SPm!H12-SPm!I12+SPm!I51-SPm!H51</f>
        <v>0</v>
      </c>
      <c r="J11" s="159">
        <f>+SPm!I12-SPm!J12+SPm!J51-SPm!I51</f>
        <v>0</v>
      </c>
      <c r="K11" s="159">
        <f>+SPm!J12-SPm!K12+SPm!K51-SPm!J51</f>
        <v>0</v>
      </c>
      <c r="L11" s="159">
        <f>+SPm!K12-SPm!L12+SPm!L51-SPm!K51</f>
        <v>0</v>
      </c>
      <c r="M11" s="159">
        <f>+SPm!L12-SPm!M12+SPm!M51-SPm!L51</f>
        <v>0</v>
      </c>
      <c r="N11" s="159">
        <f>+SPm!M12-SPm!N12+SPm!N51-SPm!M51</f>
        <v>0</v>
      </c>
      <c r="O11" s="159">
        <f>+SPm!N12-SPm!O12+SPm!O51-SPm!N51</f>
        <v>0</v>
      </c>
      <c r="P11" s="159">
        <f>+SPm!O12-SPm!P12+SPm!P51-SPm!O51</f>
        <v>0</v>
      </c>
      <c r="Q11" s="159">
        <f>+SPm!P12-SPm!Q12+SPm!Q51-SPm!P51</f>
        <v>0</v>
      </c>
      <c r="R11" s="159">
        <f>+SPm!Q12-SPm!R12+SPm!R51-SPm!Q51</f>
        <v>0</v>
      </c>
      <c r="S11" s="159">
        <f>+SPm!R12-SPm!S12+SPm!S51-SPm!R51</f>
        <v>0</v>
      </c>
      <c r="T11" s="159">
        <f>+SPm!S12-SPm!T12+SPm!T51-SPm!S51</f>
        <v>0</v>
      </c>
      <c r="U11" s="159">
        <f>+SPm!T12-SPm!U12+SPm!U51-SPm!T51</f>
        <v>0</v>
      </c>
      <c r="V11" s="159">
        <f>+SPm!U12-SPm!V12+SPm!V51-SPm!U51</f>
        <v>0</v>
      </c>
      <c r="W11" s="159">
        <f>+SPm!V12-SPm!W12+SPm!W51-SPm!V51</f>
        <v>0</v>
      </c>
      <c r="X11" s="159">
        <f>+SPm!W12-SPm!X12+SPm!X51-SPm!W51</f>
        <v>0</v>
      </c>
      <c r="Y11" s="159">
        <f>+SPm!X12-SPm!Y12+SPm!Y51-SPm!X51</f>
        <v>0</v>
      </c>
      <c r="Z11" s="159">
        <f>+SPm!Y12-SPm!Z12+SPm!Z51-SPm!Y51</f>
        <v>0</v>
      </c>
      <c r="AA11" s="159">
        <f>+SPm!Z12-SPm!AA12+SPm!AA51-SPm!Z51</f>
        <v>0</v>
      </c>
      <c r="AB11" s="159">
        <f>+SPm!AA12-SPm!AB12+SPm!AB51-SPm!AA51</f>
        <v>0</v>
      </c>
      <c r="AC11" s="159">
        <f>+SPm!AB12-SPm!AC12+SPm!AC51-SPm!AB51</f>
        <v>0</v>
      </c>
      <c r="AD11" s="159">
        <f>+SPm!AC12-SPm!AD12+SPm!AD51-SPm!AC51</f>
        <v>0</v>
      </c>
      <c r="AE11" s="159">
        <f>+SPm!AD12-SPm!AE12+SPm!AE51-SPm!AD51</f>
        <v>0</v>
      </c>
      <c r="AF11" s="159">
        <f>+SPm!AE12-SPm!AF12+SPm!AF51-SPm!AE51</f>
        <v>0</v>
      </c>
      <c r="AG11" s="159">
        <f>+SPm!AF12-SPm!AG12+SPm!AG51-SPm!AF51</f>
        <v>0</v>
      </c>
      <c r="AH11" s="159">
        <f>+SPm!AG12-SPm!AH12+SPm!AH51-SPm!AG51</f>
        <v>0</v>
      </c>
      <c r="AI11" s="159">
        <f>+SPm!AH12-SPm!AI12+SPm!AI51-SPm!AH51</f>
        <v>0</v>
      </c>
      <c r="AJ11" s="159">
        <f>+SPm!AI12-SPm!AJ12+SPm!AJ51-SPm!AI51</f>
        <v>0</v>
      </c>
      <c r="AK11" s="159">
        <f>+SPm!AJ12-SPm!AK12+SPm!AK51-SPm!AJ51</f>
        <v>0</v>
      </c>
      <c r="AL11" s="159">
        <f>+SPm!AK12-SPm!AL12+SPm!AL51-SPm!AK51</f>
        <v>0</v>
      </c>
      <c r="AM11" s="159">
        <f>+SPm!AL12-SPm!AM12+SPm!AM51-SPm!AL51</f>
        <v>0</v>
      </c>
      <c r="AN11" s="159">
        <f>+SPm!AM12-SPm!AN12+SPm!AN51-SPm!AM51</f>
        <v>0</v>
      </c>
      <c r="AO11" s="159">
        <f>+SPm!AN12-SPm!AO12+SPm!AO51-SPm!AN51</f>
        <v>0</v>
      </c>
      <c r="AP11" s="159">
        <f>+SPm!AO12-SPm!AP12+SPm!AP51-SPm!AO51</f>
        <v>0</v>
      </c>
      <c r="AQ11" s="159">
        <f>+SPm!AP12-SPm!AQ12+SPm!AQ51-SPm!AP51</f>
        <v>0</v>
      </c>
      <c r="AR11" s="159">
        <f>+SPm!AQ12-SPm!AR12+SPm!AR51-SPm!AQ51</f>
        <v>0</v>
      </c>
      <c r="AS11" s="159">
        <f>+SPm!AR12-SPm!AS12+SPm!AS51-SPm!AR51</f>
        <v>0</v>
      </c>
      <c r="AT11" s="159">
        <f>+SPm!AS12-SPm!AT12+SPm!AT51-SPm!AS51</f>
        <v>0</v>
      </c>
      <c r="AU11" s="159">
        <f>+SPm!AT12-SPm!AU12+SPm!AU51-SPm!AT51</f>
        <v>0</v>
      </c>
      <c r="AV11" s="159">
        <f>+SPm!AU12-SPm!AV12+SPm!AV51-SPm!AU51</f>
        <v>0</v>
      </c>
      <c r="AW11" s="159">
        <f>+SPm!AV12-SPm!AW12+SPm!AW51-SPm!AV51</f>
        <v>0</v>
      </c>
      <c r="AX11" s="159">
        <f>+SPm!AW12-SPm!AX12+SPm!AX51-SPm!AW51</f>
        <v>0</v>
      </c>
      <c r="AY11" s="159">
        <f>+SPm!AX12-SPm!AY12+SPm!AY51-SPm!AX51</f>
        <v>0</v>
      </c>
      <c r="AZ11" s="159">
        <f>+SPm!AY12-SPm!AZ12+SPm!AZ51-SPm!AY51</f>
        <v>0</v>
      </c>
      <c r="BA11" s="159">
        <f>+SPm!AZ12-SPm!BA12+SPm!BA51-SPm!AZ51</f>
        <v>0</v>
      </c>
      <c r="BB11" s="159">
        <f>+SPm!BA12-SPm!BB12+SPm!BB51-SPm!BA51</f>
        <v>0</v>
      </c>
      <c r="BC11" s="159">
        <f>+SPm!BB12-SPm!BC12+SPm!BC51-SPm!BB51</f>
        <v>0</v>
      </c>
      <c r="BD11" s="159">
        <f>+SPm!BC12-SPm!BD12+SPm!BD51-SPm!BC51</f>
        <v>0</v>
      </c>
      <c r="BE11" s="159">
        <f>+SPm!BD12-SPm!BE12+SPm!BE51-SPm!BD51</f>
        <v>0</v>
      </c>
      <c r="BF11" s="159">
        <f>+SPm!BE12-SPm!BF12+SPm!BF51-SPm!BE51</f>
        <v>0</v>
      </c>
      <c r="BG11" s="159">
        <f>+SPm!BF12-SPm!BG12+SPm!BG51-SPm!BF51</f>
        <v>0</v>
      </c>
      <c r="BH11" s="159">
        <f>+SPm!BG12-SPm!BH12+SPm!BH51-SPm!BG51</f>
        <v>0</v>
      </c>
      <c r="BI11" s="159">
        <f>+SPm!BH12-SPm!BI12+SPm!BI51-SPm!BH51</f>
        <v>0</v>
      </c>
      <c r="BJ11" s="159">
        <f>+SPm!BI12-SPm!BJ12+SPm!BJ51-SPm!BI51</f>
        <v>0</v>
      </c>
    </row>
    <row r="12" spans="1:62" x14ac:dyDescent="0.25">
      <c r="B12" s="157" t="s">
        <v>393</v>
      </c>
      <c r="C12" s="159">
        <f>-SPm!C13</f>
        <v>0</v>
      </c>
      <c r="D12" s="159">
        <f>+SPm!C13-SPm!D13</f>
        <v>0</v>
      </c>
      <c r="E12" s="159">
        <f>+SPm!D13-SPm!E13</f>
        <v>0</v>
      </c>
      <c r="F12" s="159">
        <f>+SPm!E13-SPm!F13</f>
        <v>0</v>
      </c>
      <c r="G12" s="159">
        <f>+SPm!F13-SPm!G13</f>
        <v>0</v>
      </c>
      <c r="H12" s="159">
        <f>+SPm!G13-SPm!H13</f>
        <v>0</v>
      </c>
      <c r="I12" s="159">
        <f>+SPm!H13-SPm!I13</f>
        <v>0</v>
      </c>
      <c r="J12" s="159">
        <f>+SPm!I13-SPm!J13</f>
        <v>0</v>
      </c>
      <c r="K12" s="159">
        <f>+SPm!J13-SPm!K13</f>
        <v>0</v>
      </c>
      <c r="L12" s="159">
        <f>+SPm!K13-SPm!L13</f>
        <v>0</v>
      </c>
      <c r="M12" s="159">
        <f>+SPm!L13-SPm!M13</f>
        <v>0</v>
      </c>
      <c r="N12" s="159">
        <f>+SPm!M13-SPm!N13</f>
        <v>0</v>
      </c>
      <c r="O12" s="159">
        <f>+SPm!N13-SPm!O13</f>
        <v>0</v>
      </c>
      <c r="P12" s="159">
        <f>+SPm!O13-SPm!P13</f>
        <v>0</v>
      </c>
      <c r="Q12" s="159">
        <f>+SPm!P13-SPm!Q13</f>
        <v>0</v>
      </c>
      <c r="R12" s="159">
        <f>+SPm!Q13-SPm!R13</f>
        <v>0</v>
      </c>
      <c r="S12" s="159">
        <f>+SPm!R13-SPm!S13</f>
        <v>0</v>
      </c>
      <c r="T12" s="159">
        <f>+SPm!S13-SPm!T13</f>
        <v>0</v>
      </c>
      <c r="U12" s="159">
        <f>+SPm!T13-SPm!U13</f>
        <v>0</v>
      </c>
      <c r="V12" s="159">
        <f>+SPm!U13-SPm!V13</f>
        <v>0</v>
      </c>
      <c r="W12" s="159">
        <f>+SPm!V13-SPm!W13</f>
        <v>0</v>
      </c>
      <c r="X12" s="159">
        <f>+SPm!W13-SPm!X13</f>
        <v>0</v>
      </c>
      <c r="Y12" s="159">
        <f>+SPm!X13-SPm!Y13</f>
        <v>0</v>
      </c>
      <c r="Z12" s="159">
        <f>+SPm!Y13-SPm!Z13</f>
        <v>0</v>
      </c>
      <c r="AA12" s="159">
        <f>+SPm!Z13-SPm!AA13</f>
        <v>0</v>
      </c>
      <c r="AB12" s="159">
        <f>+SPm!AA13-SPm!AB13</f>
        <v>0</v>
      </c>
      <c r="AC12" s="159">
        <f>+SPm!AB13-SPm!AC13</f>
        <v>0</v>
      </c>
      <c r="AD12" s="159">
        <f>+SPm!AC13-SPm!AD13</f>
        <v>0</v>
      </c>
      <c r="AE12" s="159">
        <f>+SPm!AD13-SPm!AE13</f>
        <v>0</v>
      </c>
      <c r="AF12" s="159">
        <f>+SPm!AE13-SPm!AF13</f>
        <v>0</v>
      </c>
      <c r="AG12" s="159">
        <f>+SPm!AF13-SPm!AG13</f>
        <v>0</v>
      </c>
      <c r="AH12" s="159">
        <f>+SPm!AG13-SPm!AH13</f>
        <v>0</v>
      </c>
      <c r="AI12" s="159">
        <f>+SPm!AH13-SPm!AI13</f>
        <v>0</v>
      </c>
      <c r="AJ12" s="159">
        <f>+SPm!AI13-SPm!AJ13</f>
        <v>0</v>
      </c>
      <c r="AK12" s="159">
        <f>+SPm!AJ13-SPm!AK13</f>
        <v>0</v>
      </c>
      <c r="AL12" s="159">
        <f>+SPm!AK13-SPm!AL13</f>
        <v>0</v>
      </c>
      <c r="AM12" s="159">
        <f>+SPm!AL13-SPm!AM13</f>
        <v>0</v>
      </c>
      <c r="AN12" s="159">
        <f>+SPm!AM13-SPm!AN13</f>
        <v>0</v>
      </c>
      <c r="AO12" s="159">
        <f>+SPm!AN13-SPm!AO13</f>
        <v>0</v>
      </c>
      <c r="AP12" s="159">
        <f>+SPm!AO13-SPm!AP13</f>
        <v>0</v>
      </c>
      <c r="AQ12" s="159">
        <f>+SPm!AP13-SPm!AQ13</f>
        <v>0</v>
      </c>
      <c r="AR12" s="159">
        <f>+SPm!AQ13-SPm!AR13</f>
        <v>0</v>
      </c>
      <c r="AS12" s="159">
        <f>+SPm!AR13-SPm!AS13</f>
        <v>0</v>
      </c>
      <c r="AT12" s="159">
        <f>+SPm!AS13-SPm!AT13</f>
        <v>0</v>
      </c>
      <c r="AU12" s="159">
        <f>+SPm!AT13-SPm!AU13</f>
        <v>0</v>
      </c>
      <c r="AV12" s="159">
        <f>+SPm!AU13-SPm!AV13</f>
        <v>0</v>
      </c>
      <c r="AW12" s="159">
        <f>+SPm!AV13-SPm!AW13</f>
        <v>0</v>
      </c>
      <c r="AX12" s="159">
        <f>+SPm!AW13-SPm!AX13</f>
        <v>0</v>
      </c>
      <c r="AY12" s="159">
        <f>+SPm!AX13-SPm!AY13</f>
        <v>0</v>
      </c>
      <c r="AZ12" s="159">
        <f>+SPm!AY13-SPm!AZ13</f>
        <v>0</v>
      </c>
      <c r="BA12" s="159">
        <f>+SPm!AZ13-SPm!BA13</f>
        <v>0</v>
      </c>
      <c r="BB12" s="159">
        <f>+SPm!BA13-SPm!BB13</f>
        <v>0</v>
      </c>
      <c r="BC12" s="159">
        <f>+SPm!BB13-SPm!BC13</f>
        <v>0</v>
      </c>
      <c r="BD12" s="159">
        <f>+SPm!BC13-SPm!BD13</f>
        <v>0</v>
      </c>
      <c r="BE12" s="159">
        <f>+SPm!BD13-SPm!BE13</f>
        <v>0</v>
      </c>
      <c r="BF12" s="159">
        <f>+SPm!BE13-SPm!BF13</f>
        <v>0</v>
      </c>
      <c r="BG12" s="159">
        <f>+SPm!BF13-SPm!BG13</f>
        <v>0</v>
      </c>
      <c r="BH12" s="159">
        <f>+SPm!BG13-SPm!BH13</f>
        <v>0</v>
      </c>
      <c r="BI12" s="159">
        <f>+SPm!BH13-SPm!BI13</f>
        <v>0</v>
      </c>
      <c r="BJ12" s="159">
        <f>+SPm!BI13-SPm!BJ13</f>
        <v>0</v>
      </c>
    </row>
    <row r="13" spans="1:62" x14ac:dyDescent="0.25">
      <c r="B13" s="155" t="s">
        <v>394</v>
      </c>
      <c r="C13" s="159">
        <f>-SPm!C16</f>
        <v>0</v>
      </c>
      <c r="D13" s="159">
        <f>+SPm!C16-SPm!D16</f>
        <v>0</v>
      </c>
      <c r="E13" s="159">
        <f>+SPm!D16-SPm!E16</f>
        <v>0</v>
      </c>
      <c r="F13" s="159">
        <f>+SPm!E16-SPm!F16</f>
        <v>0</v>
      </c>
      <c r="G13" s="159">
        <f>+SPm!F16-SPm!G16</f>
        <v>0</v>
      </c>
      <c r="H13" s="159">
        <f>+SPm!G16-SPm!H16</f>
        <v>0</v>
      </c>
      <c r="I13" s="159">
        <f>+SPm!H16-SPm!I16</f>
        <v>0</v>
      </c>
      <c r="J13" s="159">
        <f>+SPm!I16-SPm!J16</f>
        <v>0</v>
      </c>
      <c r="K13" s="159">
        <f>+SPm!J16-SPm!K16</f>
        <v>0</v>
      </c>
      <c r="L13" s="159">
        <f>+SPm!K16-SPm!L16</f>
        <v>0</v>
      </c>
      <c r="M13" s="159">
        <f>+SPm!L16-SPm!M16</f>
        <v>0</v>
      </c>
      <c r="N13" s="159">
        <f>+SPm!M16-SPm!N16</f>
        <v>0</v>
      </c>
      <c r="O13" s="159">
        <f>+SPm!N16-SPm!O16</f>
        <v>0</v>
      </c>
      <c r="P13" s="159">
        <f>+SPm!O16-SPm!P16</f>
        <v>0</v>
      </c>
      <c r="Q13" s="159">
        <f>+SPm!P16-SPm!Q16</f>
        <v>0</v>
      </c>
      <c r="R13" s="159">
        <f>+SPm!Q16-SPm!R16</f>
        <v>0</v>
      </c>
      <c r="S13" s="159">
        <f>+SPm!R16-SPm!S16</f>
        <v>0</v>
      </c>
      <c r="T13" s="159">
        <f>+SPm!S16-SPm!T16</f>
        <v>0</v>
      </c>
      <c r="U13" s="159">
        <f>+SPm!T16-SPm!U16</f>
        <v>0</v>
      </c>
      <c r="V13" s="159">
        <f>+SPm!U16-SPm!V16</f>
        <v>0</v>
      </c>
      <c r="W13" s="159">
        <f>+SPm!V16-SPm!W16</f>
        <v>0</v>
      </c>
      <c r="X13" s="159">
        <f>+SPm!W16-SPm!X16</f>
        <v>0</v>
      </c>
      <c r="Y13" s="159">
        <f>+SPm!X16-SPm!Y16</f>
        <v>0</v>
      </c>
      <c r="Z13" s="159">
        <f>+SPm!Y16-SPm!Z16</f>
        <v>0</v>
      </c>
      <c r="AA13" s="159">
        <f>+SPm!Z16-SPm!AA16</f>
        <v>0</v>
      </c>
      <c r="AB13" s="159">
        <f>+SPm!AA16-SPm!AB16</f>
        <v>0</v>
      </c>
      <c r="AC13" s="159">
        <f>+SPm!AB16-SPm!AC16</f>
        <v>0</v>
      </c>
      <c r="AD13" s="159">
        <f>+SPm!AC16-SPm!AD16</f>
        <v>0</v>
      </c>
      <c r="AE13" s="159">
        <f>+SPm!AD16-SPm!AE16</f>
        <v>0</v>
      </c>
      <c r="AF13" s="159">
        <f>+SPm!AE16-SPm!AF16</f>
        <v>0</v>
      </c>
      <c r="AG13" s="159">
        <f>+SPm!AF16-SPm!AG16</f>
        <v>0</v>
      </c>
      <c r="AH13" s="159">
        <f>+SPm!AG16-SPm!AH16</f>
        <v>0</v>
      </c>
      <c r="AI13" s="159">
        <f>+SPm!AH16-SPm!AI16</f>
        <v>0</v>
      </c>
      <c r="AJ13" s="159">
        <f>+SPm!AI16-SPm!AJ16</f>
        <v>0</v>
      </c>
      <c r="AK13" s="159">
        <f>+SPm!AJ16-SPm!AK16</f>
        <v>0</v>
      </c>
      <c r="AL13" s="159">
        <f>+SPm!AK16-SPm!AL16</f>
        <v>0</v>
      </c>
      <c r="AM13" s="159">
        <f>+SPm!AL16-SPm!AM16</f>
        <v>0</v>
      </c>
      <c r="AN13" s="159">
        <f>+SPm!AM16-SPm!AN16</f>
        <v>0</v>
      </c>
      <c r="AO13" s="159">
        <f>+SPm!AN16-SPm!AO16</f>
        <v>0</v>
      </c>
      <c r="AP13" s="159">
        <f>+SPm!AO16-SPm!AP16</f>
        <v>0</v>
      </c>
      <c r="AQ13" s="159">
        <f>+SPm!AP16-SPm!AQ16</f>
        <v>0</v>
      </c>
      <c r="AR13" s="159">
        <f>+SPm!AQ16-SPm!AR16</f>
        <v>0</v>
      </c>
      <c r="AS13" s="159">
        <f>+SPm!AR16-SPm!AS16</f>
        <v>0</v>
      </c>
      <c r="AT13" s="159">
        <f>+SPm!AS16-SPm!AT16</f>
        <v>0</v>
      </c>
      <c r="AU13" s="159">
        <f>+SPm!AT16-SPm!AU16</f>
        <v>0</v>
      </c>
      <c r="AV13" s="159">
        <f>+SPm!AU16-SPm!AV16</f>
        <v>0</v>
      </c>
      <c r="AW13" s="159">
        <f>+SPm!AV16-SPm!AW16</f>
        <v>0</v>
      </c>
      <c r="AX13" s="159">
        <f>+SPm!AW16-SPm!AX16</f>
        <v>0</v>
      </c>
      <c r="AY13" s="159">
        <f>+SPm!AX16-SPm!AY16</f>
        <v>0</v>
      </c>
      <c r="AZ13" s="159">
        <f>+SPm!AY16-SPm!AZ16</f>
        <v>0</v>
      </c>
      <c r="BA13" s="159">
        <f>+SPm!AZ16-SPm!BA16</f>
        <v>0</v>
      </c>
      <c r="BB13" s="159">
        <f>+SPm!BA16-SPm!BB16</f>
        <v>0</v>
      </c>
      <c r="BC13" s="159">
        <f>+SPm!BB16-SPm!BC16</f>
        <v>0</v>
      </c>
      <c r="BD13" s="159">
        <f>+SPm!BC16-SPm!BD16</f>
        <v>0</v>
      </c>
      <c r="BE13" s="159">
        <f>+SPm!BD16-SPm!BE16</f>
        <v>0</v>
      </c>
      <c r="BF13" s="159">
        <f>+SPm!BE16-SPm!BF16</f>
        <v>0</v>
      </c>
      <c r="BG13" s="159">
        <f>+SPm!BF16-SPm!BG16</f>
        <v>0</v>
      </c>
      <c r="BH13" s="159">
        <f>+SPm!BG16-SPm!BH16</f>
        <v>0</v>
      </c>
      <c r="BI13" s="159">
        <f>+SPm!BH16-SPm!BI16</f>
        <v>0</v>
      </c>
      <c r="BJ13" s="159">
        <f>+SPm!BI16-SPm!BJ16</f>
        <v>0</v>
      </c>
    </row>
    <row r="14" spans="1:62" x14ac:dyDescent="0.25">
      <c r="B14" s="157" t="s">
        <v>395</v>
      </c>
      <c r="C14" s="159">
        <f>-SPm!C17</f>
        <v>0</v>
      </c>
      <c r="D14" s="159">
        <f>+SPm!C17-SPm!D17</f>
        <v>0</v>
      </c>
      <c r="E14" s="159">
        <f>+SPm!D17-SPm!E17</f>
        <v>0</v>
      </c>
      <c r="F14" s="159">
        <f>+SPm!E17-SPm!F17</f>
        <v>0</v>
      </c>
      <c r="G14" s="159">
        <f>+SPm!F17-SPm!G17</f>
        <v>0</v>
      </c>
      <c r="H14" s="159">
        <f>+SPm!G17-SPm!H17</f>
        <v>0</v>
      </c>
      <c r="I14" s="159">
        <f>+SPm!H17-SPm!I17</f>
        <v>0</v>
      </c>
      <c r="J14" s="159">
        <f>+SPm!I17-SPm!J17</f>
        <v>0</v>
      </c>
      <c r="K14" s="159">
        <f>+SPm!J17-SPm!K17</f>
        <v>0</v>
      </c>
      <c r="L14" s="159">
        <f>+SPm!K17-SPm!L17</f>
        <v>0</v>
      </c>
      <c r="M14" s="159">
        <f>+SPm!L17-SPm!M17</f>
        <v>0</v>
      </c>
      <c r="N14" s="159">
        <f>+SPm!M17-SPm!N17</f>
        <v>0</v>
      </c>
      <c r="O14" s="159">
        <f>+SPm!N17-SPm!O17</f>
        <v>0</v>
      </c>
      <c r="P14" s="159">
        <f>+SPm!O17-SPm!P17</f>
        <v>0</v>
      </c>
      <c r="Q14" s="159">
        <f>+SPm!P17-SPm!Q17</f>
        <v>0</v>
      </c>
      <c r="R14" s="159">
        <f>+SPm!Q17-SPm!R17</f>
        <v>0</v>
      </c>
      <c r="S14" s="159">
        <f>+SPm!R17-SPm!S17</f>
        <v>0</v>
      </c>
      <c r="T14" s="159">
        <f>+SPm!S17-SPm!T17</f>
        <v>0</v>
      </c>
      <c r="U14" s="159">
        <f>+SPm!T17-SPm!U17</f>
        <v>0</v>
      </c>
      <c r="V14" s="159">
        <f>+SPm!U17-SPm!V17</f>
        <v>0</v>
      </c>
      <c r="W14" s="159">
        <f>+SPm!V17-SPm!W17</f>
        <v>0</v>
      </c>
      <c r="X14" s="159">
        <f>+SPm!W17-SPm!X17</f>
        <v>0</v>
      </c>
      <c r="Y14" s="159">
        <f>+SPm!X17-SPm!Y17</f>
        <v>0</v>
      </c>
      <c r="Z14" s="159">
        <f>+SPm!Y17-SPm!Z17</f>
        <v>0</v>
      </c>
      <c r="AA14" s="159">
        <f>+SPm!Z17-SPm!AA17</f>
        <v>0</v>
      </c>
      <c r="AB14" s="159">
        <f>+SPm!AA17-SPm!AB17</f>
        <v>0</v>
      </c>
      <c r="AC14" s="159">
        <f>+SPm!AB17-SPm!AC17</f>
        <v>0</v>
      </c>
      <c r="AD14" s="159">
        <f>+SPm!AC17-SPm!AD17</f>
        <v>0</v>
      </c>
      <c r="AE14" s="159">
        <f>+SPm!AD17-SPm!AE17</f>
        <v>0</v>
      </c>
      <c r="AF14" s="159">
        <f>+SPm!AE17-SPm!AF17</f>
        <v>0</v>
      </c>
      <c r="AG14" s="159">
        <f>+SPm!AF17-SPm!AG17</f>
        <v>0</v>
      </c>
      <c r="AH14" s="159">
        <f>+SPm!AG17-SPm!AH17</f>
        <v>0</v>
      </c>
      <c r="AI14" s="159">
        <f>+SPm!AH17-SPm!AI17</f>
        <v>0</v>
      </c>
      <c r="AJ14" s="159">
        <f>+SPm!AI17-SPm!AJ17</f>
        <v>0</v>
      </c>
      <c r="AK14" s="159">
        <f>+SPm!AJ17-SPm!AK17</f>
        <v>0</v>
      </c>
      <c r="AL14" s="159">
        <f>+SPm!AK17-SPm!AL17</f>
        <v>0</v>
      </c>
      <c r="AM14" s="159">
        <f>+SPm!AL17-SPm!AM17</f>
        <v>0</v>
      </c>
      <c r="AN14" s="159">
        <f>+SPm!AM17-SPm!AN17</f>
        <v>0</v>
      </c>
      <c r="AO14" s="159">
        <f>+SPm!AN17-SPm!AO17</f>
        <v>0</v>
      </c>
      <c r="AP14" s="159">
        <f>+SPm!AO17-SPm!AP17</f>
        <v>0</v>
      </c>
      <c r="AQ14" s="159">
        <f>+SPm!AP17-SPm!AQ17</f>
        <v>0</v>
      </c>
      <c r="AR14" s="159">
        <f>+SPm!AQ17-SPm!AR17</f>
        <v>0</v>
      </c>
      <c r="AS14" s="159">
        <f>+SPm!AR17-SPm!AS17</f>
        <v>0</v>
      </c>
      <c r="AT14" s="159">
        <f>+SPm!AS17-SPm!AT17</f>
        <v>0</v>
      </c>
      <c r="AU14" s="159">
        <f>+SPm!AT17-SPm!AU17</f>
        <v>0</v>
      </c>
      <c r="AV14" s="159">
        <f>+SPm!AU17-SPm!AV17</f>
        <v>0</v>
      </c>
      <c r="AW14" s="159">
        <f>+SPm!AV17-SPm!AW17</f>
        <v>0</v>
      </c>
      <c r="AX14" s="159">
        <f>+SPm!AW17-SPm!AX17</f>
        <v>0</v>
      </c>
      <c r="AY14" s="159">
        <f>+SPm!AX17-SPm!AY17</f>
        <v>0</v>
      </c>
      <c r="AZ14" s="159">
        <f>+SPm!AY17-SPm!AZ17</f>
        <v>0</v>
      </c>
      <c r="BA14" s="159">
        <f>+SPm!AZ17-SPm!BA17</f>
        <v>0</v>
      </c>
      <c r="BB14" s="159">
        <f>+SPm!BA17-SPm!BB17</f>
        <v>0</v>
      </c>
      <c r="BC14" s="159">
        <f>+SPm!BB17-SPm!BC17</f>
        <v>0</v>
      </c>
      <c r="BD14" s="159">
        <f>+SPm!BC17-SPm!BD17</f>
        <v>0</v>
      </c>
      <c r="BE14" s="159">
        <f>+SPm!BD17-SPm!BE17</f>
        <v>0</v>
      </c>
      <c r="BF14" s="159">
        <f>+SPm!BE17-SPm!BF17</f>
        <v>0</v>
      </c>
      <c r="BG14" s="159">
        <f>+SPm!BF17-SPm!BG17</f>
        <v>0</v>
      </c>
      <c r="BH14" s="159">
        <f>+SPm!BG17-SPm!BH17</f>
        <v>0</v>
      </c>
      <c r="BI14" s="159">
        <f>+SPm!BH17-SPm!BI17</f>
        <v>0</v>
      </c>
      <c r="BJ14" s="159">
        <f>+SPm!BI17-SPm!BJ17</f>
        <v>0</v>
      </c>
    </row>
    <row r="15" spans="1:62" x14ac:dyDescent="0.25">
      <c r="B15" s="155" t="s">
        <v>396</v>
      </c>
      <c r="C15" s="159">
        <f>+SPm!C47</f>
        <v>0</v>
      </c>
      <c r="D15" s="159">
        <f>+SPm!D47-SPm!C47</f>
        <v>0</v>
      </c>
      <c r="E15" s="159">
        <f>+SPm!E47-SPm!D47</f>
        <v>0</v>
      </c>
      <c r="F15" s="159">
        <f>+SPm!F47-SPm!E47</f>
        <v>0</v>
      </c>
      <c r="G15" s="159">
        <f>+SPm!G47-SPm!F47</f>
        <v>0</v>
      </c>
      <c r="H15" s="159">
        <f>+SPm!H47-SPm!G47</f>
        <v>0</v>
      </c>
      <c r="I15" s="159">
        <f>+SPm!I47-SPm!H47</f>
        <v>0</v>
      </c>
      <c r="J15" s="159">
        <f>+SPm!J47-SPm!I47</f>
        <v>0</v>
      </c>
      <c r="K15" s="159">
        <f>+SPm!K47-SPm!J47</f>
        <v>0</v>
      </c>
      <c r="L15" s="159">
        <f>+SPm!L47-SPm!K47</f>
        <v>0</v>
      </c>
      <c r="M15" s="159">
        <f>+SPm!M47-SPm!L47</f>
        <v>0</v>
      </c>
      <c r="N15" s="159">
        <f>+SPm!N47-SPm!M47</f>
        <v>0</v>
      </c>
      <c r="O15" s="159">
        <f>+SPm!O47-SPm!N47</f>
        <v>0</v>
      </c>
      <c r="P15" s="159">
        <f>+SPm!P47-SPm!O47</f>
        <v>0</v>
      </c>
      <c r="Q15" s="159">
        <f>+SPm!Q47-SPm!P47</f>
        <v>0</v>
      </c>
      <c r="R15" s="159">
        <f>+SPm!R47-SPm!Q47</f>
        <v>0</v>
      </c>
      <c r="S15" s="159">
        <f>+SPm!S47-SPm!R47</f>
        <v>0</v>
      </c>
      <c r="T15" s="159">
        <f>+SPm!T47-SPm!S47</f>
        <v>0</v>
      </c>
      <c r="U15" s="159">
        <f>+SPm!U47-SPm!T47</f>
        <v>0</v>
      </c>
      <c r="V15" s="159">
        <f>+SPm!V47-SPm!U47</f>
        <v>0</v>
      </c>
      <c r="W15" s="159">
        <f>+SPm!W47-SPm!V47</f>
        <v>0</v>
      </c>
      <c r="X15" s="159">
        <f>+SPm!X47-SPm!W47</f>
        <v>0</v>
      </c>
      <c r="Y15" s="159">
        <f>+SPm!Y47-SPm!X47</f>
        <v>0</v>
      </c>
      <c r="Z15" s="159">
        <f>+SPm!Z47-SPm!Y47</f>
        <v>0</v>
      </c>
      <c r="AA15" s="159">
        <f>+SPm!AA47-SPm!Z47</f>
        <v>0</v>
      </c>
      <c r="AB15" s="159">
        <f>+SPm!AB47-SPm!AA47</f>
        <v>0</v>
      </c>
      <c r="AC15" s="159">
        <f>+SPm!AC47-SPm!AB47</f>
        <v>0</v>
      </c>
      <c r="AD15" s="159">
        <f>+SPm!AD47-SPm!AC47</f>
        <v>0</v>
      </c>
      <c r="AE15" s="159">
        <f>+SPm!AE47-SPm!AD47</f>
        <v>0</v>
      </c>
      <c r="AF15" s="159">
        <f>+SPm!AF47-SPm!AE47</f>
        <v>0</v>
      </c>
      <c r="AG15" s="159">
        <f>+SPm!AG47-SPm!AF47</f>
        <v>0</v>
      </c>
      <c r="AH15" s="159">
        <f>+SPm!AH47-SPm!AG47</f>
        <v>0</v>
      </c>
      <c r="AI15" s="159">
        <f>+SPm!AI47-SPm!AH47</f>
        <v>0</v>
      </c>
      <c r="AJ15" s="159">
        <f>+SPm!AJ47-SPm!AI47</f>
        <v>0</v>
      </c>
      <c r="AK15" s="159">
        <f>+SPm!AK47-SPm!AJ47</f>
        <v>0</v>
      </c>
      <c r="AL15" s="159">
        <f>+SPm!AL47-SPm!AK47</f>
        <v>0</v>
      </c>
      <c r="AM15" s="159">
        <f>+SPm!AM47-SPm!AL47</f>
        <v>0</v>
      </c>
      <c r="AN15" s="159">
        <f>+SPm!AN47-SPm!AM47</f>
        <v>0</v>
      </c>
      <c r="AO15" s="159">
        <f>+SPm!AO47-SPm!AN47</f>
        <v>0</v>
      </c>
      <c r="AP15" s="159">
        <f>+SPm!AP47-SPm!AO47</f>
        <v>0</v>
      </c>
      <c r="AQ15" s="159">
        <f>+SPm!AQ47-SPm!AP47</f>
        <v>0</v>
      </c>
      <c r="AR15" s="159">
        <f>+SPm!AR47-SPm!AQ47</f>
        <v>0</v>
      </c>
      <c r="AS15" s="159">
        <f>+SPm!AS47-SPm!AR47</f>
        <v>0</v>
      </c>
      <c r="AT15" s="159">
        <f>+SPm!AT47-SPm!AS47</f>
        <v>0</v>
      </c>
      <c r="AU15" s="159">
        <f>+SPm!AU47-SPm!AT47</f>
        <v>0</v>
      </c>
      <c r="AV15" s="159">
        <f>+SPm!AV47-SPm!AU47</f>
        <v>0</v>
      </c>
      <c r="AW15" s="159">
        <f>+SPm!AW47-SPm!AV47</f>
        <v>0</v>
      </c>
      <c r="AX15" s="159">
        <f>+SPm!AX47-SPm!AW47</f>
        <v>0</v>
      </c>
      <c r="AY15" s="159">
        <f>+SPm!AY47-SPm!AX47</f>
        <v>0</v>
      </c>
      <c r="AZ15" s="159">
        <f>+SPm!AZ47-SPm!AY47</f>
        <v>0</v>
      </c>
      <c r="BA15" s="159">
        <f>+SPm!BA47-SPm!AZ47</f>
        <v>0</v>
      </c>
      <c r="BB15" s="159">
        <f>+SPm!BB47-SPm!BA47</f>
        <v>0</v>
      </c>
      <c r="BC15" s="159">
        <f>+SPm!BC47-SPm!BB47</f>
        <v>0</v>
      </c>
      <c r="BD15" s="159">
        <f>+SPm!BD47-SPm!BC47</f>
        <v>0</v>
      </c>
      <c r="BE15" s="159">
        <f>+SPm!BE47-SPm!BD47</f>
        <v>0</v>
      </c>
      <c r="BF15" s="159">
        <f>+SPm!BF47-SPm!BE47</f>
        <v>0</v>
      </c>
      <c r="BG15" s="159">
        <f>+SPm!BG47-SPm!BF47</f>
        <v>0</v>
      </c>
      <c r="BH15" s="159">
        <f>+SPm!BH47-SPm!BG47</f>
        <v>0</v>
      </c>
      <c r="BI15" s="159">
        <f>+SPm!BI47-SPm!BH47</f>
        <v>0</v>
      </c>
      <c r="BJ15" s="159">
        <f>+SPm!BJ47-SPm!BI47</f>
        <v>0</v>
      </c>
    </row>
    <row r="16" spans="1:62" x14ac:dyDescent="0.25">
      <c r="B16" s="155" t="s">
        <v>397</v>
      </c>
      <c r="C16" s="159">
        <f>+SPm!C48</f>
        <v>0</v>
      </c>
      <c r="D16" s="159">
        <f>+SPm!D48-SPm!C48</f>
        <v>0</v>
      </c>
      <c r="E16" s="159">
        <f>+SPm!E48-SPm!D48</f>
        <v>0</v>
      </c>
      <c r="F16" s="159">
        <f>+SPm!F48-SPm!E48</f>
        <v>0</v>
      </c>
      <c r="G16" s="159">
        <f>+SPm!G48-SPm!F48</f>
        <v>0</v>
      </c>
      <c r="H16" s="159">
        <f>+SPm!H48-SPm!G48</f>
        <v>0</v>
      </c>
      <c r="I16" s="159">
        <f>+SPm!I48-SPm!H48</f>
        <v>0</v>
      </c>
      <c r="J16" s="159">
        <f>+SPm!J48-SPm!I48</f>
        <v>0</v>
      </c>
      <c r="K16" s="159">
        <f>+SPm!K48-SPm!J48</f>
        <v>0</v>
      </c>
      <c r="L16" s="159">
        <f>+SPm!L48-SPm!K48</f>
        <v>0</v>
      </c>
      <c r="M16" s="159">
        <f>+SPm!M48-SPm!L48</f>
        <v>0</v>
      </c>
      <c r="N16" s="159">
        <f>+SPm!N48-SPm!M48</f>
        <v>0</v>
      </c>
      <c r="O16" s="159">
        <f>+SPm!O48-SPm!N48</f>
        <v>0</v>
      </c>
      <c r="P16" s="159">
        <f>+SPm!P48-SPm!O48</f>
        <v>0</v>
      </c>
      <c r="Q16" s="159">
        <f>+SPm!Q48-SPm!P48</f>
        <v>0</v>
      </c>
      <c r="R16" s="159">
        <f>+SPm!R48-SPm!Q48</f>
        <v>0</v>
      </c>
      <c r="S16" s="159">
        <f>+SPm!S48-SPm!R48</f>
        <v>0</v>
      </c>
      <c r="T16" s="159">
        <f>+SPm!T48-SPm!S48</f>
        <v>0</v>
      </c>
      <c r="U16" s="159">
        <f>+SPm!U48-SPm!T48</f>
        <v>0</v>
      </c>
      <c r="V16" s="159">
        <f>+SPm!V48-SPm!U48</f>
        <v>0</v>
      </c>
      <c r="W16" s="159">
        <f>+SPm!W48-SPm!V48</f>
        <v>0</v>
      </c>
      <c r="X16" s="159">
        <f>+SPm!X48-SPm!W48</f>
        <v>0</v>
      </c>
      <c r="Y16" s="159">
        <f>+SPm!Y48-SPm!X48</f>
        <v>0</v>
      </c>
      <c r="Z16" s="159">
        <f>+SPm!Z48-SPm!Y48</f>
        <v>0</v>
      </c>
      <c r="AA16" s="159">
        <f>+SPm!AA48-SPm!Z48</f>
        <v>0</v>
      </c>
      <c r="AB16" s="159">
        <f>+SPm!AB48-SPm!AA48</f>
        <v>0</v>
      </c>
      <c r="AC16" s="159">
        <f>+SPm!AC48-SPm!AB48</f>
        <v>0</v>
      </c>
      <c r="AD16" s="159">
        <f>+SPm!AD48-SPm!AC48</f>
        <v>0</v>
      </c>
      <c r="AE16" s="159">
        <f>+SPm!AE48-SPm!AD48</f>
        <v>0</v>
      </c>
      <c r="AF16" s="159">
        <f>+SPm!AF48-SPm!AE48</f>
        <v>0</v>
      </c>
      <c r="AG16" s="159">
        <f>+SPm!AG48-SPm!AF48</f>
        <v>0</v>
      </c>
      <c r="AH16" s="159">
        <f>+SPm!AH48-SPm!AG48</f>
        <v>0</v>
      </c>
      <c r="AI16" s="159">
        <f>+SPm!AI48-SPm!AH48</f>
        <v>0</v>
      </c>
      <c r="AJ16" s="159">
        <f>+SPm!AJ48-SPm!AI48</f>
        <v>0</v>
      </c>
      <c r="AK16" s="159">
        <f>+SPm!AK48-SPm!AJ48</f>
        <v>0</v>
      </c>
      <c r="AL16" s="159">
        <f>+SPm!AL48-SPm!AK48</f>
        <v>0</v>
      </c>
      <c r="AM16" s="159">
        <f>+SPm!AM48-SPm!AL48</f>
        <v>0</v>
      </c>
      <c r="AN16" s="159">
        <f>+SPm!AN48-SPm!AM48</f>
        <v>0</v>
      </c>
      <c r="AO16" s="159">
        <f>+SPm!AO48-SPm!AN48</f>
        <v>0</v>
      </c>
      <c r="AP16" s="159">
        <f>+SPm!AP48-SPm!AO48</f>
        <v>0</v>
      </c>
      <c r="AQ16" s="159">
        <f>+SPm!AQ48-SPm!AP48</f>
        <v>0</v>
      </c>
      <c r="AR16" s="159">
        <f>+SPm!AR48-SPm!AQ48</f>
        <v>0</v>
      </c>
      <c r="AS16" s="159">
        <f>+SPm!AS48-SPm!AR48</f>
        <v>0</v>
      </c>
      <c r="AT16" s="159">
        <f>+SPm!AT48-SPm!AS48</f>
        <v>0</v>
      </c>
      <c r="AU16" s="159">
        <f>+SPm!AU48-SPm!AT48</f>
        <v>0</v>
      </c>
      <c r="AV16" s="159">
        <f>+SPm!AV48-SPm!AU48</f>
        <v>0</v>
      </c>
      <c r="AW16" s="159">
        <f>+SPm!AW48-SPm!AV48</f>
        <v>0</v>
      </c>
      <c r="AX16" s="159">
        <f>+SPm!AX48-SPm!AW48</f>
        <v>0</v>
      </c>
      <c r="AY16" s="159">
        <f>+SPm!AY48-SPm!AX48</f>
        <v>0</v>
      </c>
      <c r="AZ16" s="159">
        <f>+SPm!AZ48-SPm!AY48</f>
        <v>0</v>
      </c>
      <c r="BA16" s="159">
        <f>+SPm!BA48-SPm!AZ48</f>
        <v>0</v>
      </c>
      <c r="BB16" s="159">
        <f>+SPm!BB48-SPm!BA48</f>
        <v>0</v>
      </c>
      <c r="BC16" s="159">
        <f>+SPm!BC48-SPm!BB48</f>
        <v>0</v>
      </c>
      <c r="BD16" s="159">
        <f>+SPm!BD48-SPm!BC48</f>
        <v>0</v>
      </c>
      <c r="BE16" s="159">
        <f>+SPm!BE48-SPm!BD48</f>
        <v>0</v>
      </c>
      <c r="BF16" s="159">
        <f>+SPm!BF48-SPm!BE48</f>
        <v>0</v>
      </c>
      <c r="BG16" s="159">
        <f>+SPm!BG48-SPm!BF48</f>
        <v>0</v>
      </c>
      <c r="BH16" s="159">
        <f>+SPm!BH48-SPm!BG48</f>
        <v>0</v>
      </c>
      <c r="BI16" s="159">
        <f>+SPm!BI48-SPm!BH48</f>
        <v>0</v>
      </c>
      <c r="BJ16" s="159">
        <f>+SPm!BJ48-SPm!BI48</f>
        <v>0</v>
      </c>
    </row>
    <row r="17" spans="2:62" x14ac:dyDescent="0.25">
      <c r="B17" s="155" t="s">
        <v>398</v>
      </c>
      <c r="C17" s="159">
        <f>+SPm!C49</f>
        <v>0</v>
      </c>
      <c r="D17" s="159">
        <f>+SPm!D49-SPm!C49</f>
        <v>0</v>
      </c>
      <c r="E17" s="159">
        <f>+SPm!E49-SPm!D49</f>
        <v>0</v>
      </c>
      <c r="F17" s="159">
        <f>+SPm!F49-SPm!E49</f>
        <v>0</v>
      </c>
      <c r="G17" s="159">
        <f>+SPm!G49-SPm!F49</f>
        <v>0</v>
      </c>
      <c r="H17" s="159">
        <f>+SPm!H49-SPm!G49</f>
        <v>0</v>
      </c>
      <c r="I17" s="159">
        <f>+SPm!I49-SPm!H49</f>
        <v>0</v>
      </c>
      <c r="J17" s="159">
        <f>+SPm!J49-SPm!I49</f>
        <v>0</v>
      </c>
      <c r="K17" s="159">
        <f>+SPm!K49-SPm!J49</f>
        <v>0</v>
      </c>
      <c r="L17" s="159">
        <f>+SPm!L49-SPm!K49</f>
        <v>0</v>
      </c>
      <c r="M17" s="159">
        <f>+SPm!M49-SPm!L49</f>
        <v>0</v>
      </c>
      <c r="N17" s="159">
        <f>+SPm!N49-SPm!M49</f>
        <v>0</v>
      </c>
      <c r="O17" s="159">
        <f>+SPm!O49-SPm!N49</f>
        <v>0</v>
      </c>
      <c r="P17" s="159">
        <f>+SPm!P49-SPm!O49</f>
        <v>0</v>
      </c>
      <c r="Q17" s="159">
        <f>+SPm!Q49-SPm!P49</f>
        <v>0</v>
      </c>
      <c r="R17" s="159">
        <f>+SPm!R49-SPm!Q49</f>
        <v>0</v>
      </c>
      <c r="S17" s="159">
        <f>+SPm!S49-SPm!R49</f>
        <v>0</v>
      </c>
      <c r="T17" s="159">
        <f>+SPm!T49-SPm!S49</f>
        <v>0</v>
      </c>
      <c r="U17" s="159">
        <f>+SPm!U49-SPm!T49</f>
        <v>0</v>
      </c>
      <c r="V17" s="159">
        <f>+SPm!V49-SPm!U49</f>
        <v>0</v>
      </c>
      <c r="W17" s="159">
        <f>+SPm!W49-SPm!V49</f>
        <v>0</v>
      </c>
      <c r="X17" s="159">
        <f>+SPm!X49-SPm!W49</f>
        <v>0</v>
      </c>
      <c r="Y17" s="159">
        <f>+SPm!Y49-SPm!X49</f>
        <v>0</v>
      </c>
      <c r="Z17" s="159">
        <f>+SPm!Z49-SPm!Y49</f>
        <v>0</v>
      </c>
      <c r="AA17" s="159">
        <f>+SPm!AA49-SPm!Z49</f>
        <v>0</v>
      </c>
      <c r="AB17" s="159">
        <f>+SPm!AB49-SPm!AA49</f>
        <v>0</v>
      </c>
      <c r="AC17" s="159">
        <f>+SPm!AC49-SPm!AB49</f>
        <v>0</v>
      </c>
      <c r="AD17" s="159">
        <f>+SPm!AD49-SPm!AC49</f>
        <v>0</v>
      </c>
      <c r="AE17" s="159">
        <f>+SPm!AE49-SPm!AD49</f>
        <v>0</v>
      </c>
      <c r="AF17" s="159">
        <f>+SPm!AF49-SPm!AE49</f>
        <v>0</v>
      </c>
      <c r="AG17" s="159">
        <f>+SPm!AG49-SPm!AF49</f>
        <v>0</v>
      </c>
      <c r="AH17" s="159">
        <f>+SPm!AH49-SPm!AG49</f>
        <v>0</v>
      </c>
      <c r="AI17" s="159">
        <f>+SPm!AI49-SPm!AH49</f>
        <v>0</v>
      </c>
      <c r="AJ17" s="159">
        <f>+SPm!AJ49-SPm!AI49</f>
        <v>0</v>
      </c>
      <c r="AK17" s="159">
        <f>+SPm!AK49-SPm!AJ49</f>
        <v>0</v>
      </c>
      <c r="AL17" s="159">
        <f>+SPm!AL49-SPm!AK49</f>
        <v>0</v>
      </c>
      <c r="AM17" s="159">
        <f>+SPm!AM49-SPm!AL49</f>
        <v>0</v>
      </c>
      <c r="AN17" s="159">
        <f>+SPm!AN49-SPm!AM49</f>
        <v>0</v>
      </c>
      <c r="AO17" s="159">
        <f>+SPm!AO49-SPm!AN49</f>
        <v>0</v>
      </c>
      <c r="AP17" s="159">
        <f>+SPm!AP49-SPm!AO49</f>
        <v>0</v>
      </c>
      <c r="AQ17" s="159">
        <f>+SPm!AQ49-SPm!AP49</f>
        <v>0</v>
      </c>
      <c r="AR17" s="159">
        <f>+SPm!AR49-SPm!AQ49</f>
        <v>0</v>
      </c>
      <c r="AS17" s="159">
        <f>+SPm!AS49-SPm!AR49</f>
        <v>0</v>
      </c>
      <c r="AT17" s="159">
        <f>+SPm!AT49-SPm!AS49</f>
        <v>0</v>
      </c>
      <c r="AU17" s="159">
        <f>+SPm!AU49-SPm!AT49</f>
        <v>0</v>
      </c>
      <c r="AV17" s="159">
        <f>+SPm!AV49-SPm!AU49</f>
        <v>0</v>
      </c>
      <c r="AW17" s="159">
        <f>+SPm!AW49-SPm!AV49</f>
        <v>0</v>
      </c>
      <c r="AX17" s="159">
        <f>+SPm!AX49-SPm!AW49</f>
        <v>0</v>
      </c>
      <c r="AY17" s="159">
        <f>+SPm!AY49-SPm!AX49</f>
        <v>0</v>
      </c>
      <c r="AZ17" s="159">
        <f>+SPm!AZ49-SPm!AY49</f>
        <v>0</v>
      </c>
      <c r="BA17" s="159">
        <f>+SPm!BA49-SPm!AZ49</f>
        <v>0</v>
      </c>
      <c r="BB17" s="159">
        <f>+SPm!BB49-SPm!BA49</f>
        <v>0</v>
      </c>
      <c r="BC17" s="159">
        <f>+SPm!BC49-SPm!BB49</f>
        <v>0</v>
      </c>
      <c r="BD17" s="159">
        <f>+SPm!BD49-SPm!BC49</f>
        <v>0</v>
      </c>
      <c r="BE17" s="159">
        <f>+SPm!BE49-SPm!BD49</f>
        <v>0</v>
      </c>
      <c r="BF17" s="159">
        <f>+SPm!BF49-SPm!BE49</f>
        <v>0</v>
      </c>
      <c r="BG17" s="159">
        <f>+SPm!BG49-SPm!BF49</f>
        <v>0</v>
      </c>
      <c r="BH17" s="159">
        <f>+SPm!BH49-SPm!BG49</f>
        <v>0</v>
      </c>
      <c r="BI17" s="159">
        <f>+SPm!BI49-SPm!BH49</f>
        <v>0</v>
      </c>
      <c r="BJ17" s="159">
        <f>+SPm!BJ49-SPm!BI49</f>
        <v>0</v>
      </c>
    </row>
    <row r="18" spans="2:62" x14ac:dyDescent="0.25">
      <c r="B18" s="155" t="s">
        <v>399</v>
      </c>
      <c r="C18" s="159">
        <f>+SPm!C50-SPm!C10</f>
        <v>0</v>
      </c>
      <c r="D18" s="159">
        <f>+SPm!D50-SPm!C50+SPm!C10-SPm!D10</f>
        <v>0</v>
      </c>
      <c r="E18" s="159">
        <f>+SPm!E50-SPm!D50+SPm!D10-SPm!E10</f>
        <v>0</v>
      </c>
      <c r="F18" s="159">
        <f>+SPm!F50-SPm!E50+SPm!E10-SPm!F10</f>
        <v>0</v>
      </c>
      <c r="G18" s="159">
        <f>+SPm!G50-SPm!F50+SPm!F10-SPm!G10</f>
        <v>0</v>
      </c>
      <c r="H18" s="159">
        <f>+SPm!H50-SPm!G50+SPm!G10-SPm!H10</f>
        <v>0</v>
      </c>
      <c r="I18" s="159">
        <f>+SPm!I50-SPm!H50+SPm!H10-SPm!I10</f>
        <v>0</v>
      </c>
      <c r="J18" s="159">
        <f>+SPm!J50-SPm!I50+SPm!I10-SPm!J10</f>
        <v>0</v>
      </c>
      <c r="K18" s="159">
        <f>+SPm!K50-SPm!J50+SPm!J10-SPm!K10</f>
        <v>0</v>
      </c>
      <c r="L18" s="159">
        <f>+SPm!L50-SPm!K50+SPm!K10-SPm!L10</f>
        <v>0</v>
      </c>
      <c r="M18" s="159">
        <f>+SPm!M50-SPm!L50+SPm!L10-SPm!M10</f>
        <v>0</v>
      </c>
      <c r="N18" s="159">
        <f>+SPm!N50-SPm!M50+SPm!M10-SPm!N10</f>
        <v>0</v>
      </c>
      <c r="O18" s="159">
        <f>+SPm!O50-SPm!N50+SPm!N10-SPm!O10</f>
        <v>0</v>
      </c>
      <c r="P18" s="159">
        <f>+SPm!P50-SPm!O50+SPm!O10-SPm!P10</f>
        <v>0</v>
      </c>
      <c r="Q18" s="159">
        <f>+SPm!Q50-SPm!P50+SPm!P10-SPm!Q10</f>
        <v>0</v>
      </c>
      <c r="R18" s="159">
        <f>+SPm!R50-SPm!Q50+SPm!Q10-SPm!R10</f>
        <v>0</v>
      </c>
      <c r="S18" s="159">
        <f>+SPm!S50-SPm!R50+SPm!R10-SPm!S10</f>
        <v>0</v>
      </c>
      <c r="T18" s="159">
        <f>+SPm!T50-SPm!S50+SPm!S10-SPm!T10</f>
        <v>0</v>
      </c>
      <c r="U18" s="159">
        <f>+SPm!U50-SPm!T50+SPm!T10-SPm!U10</f>
        <v>0</v>
      </c>
      <c r="V18" s="159">
        <f>+SPm!V50-SPm!U50+SPm!U10-SPm!V10</f>
        <v>0</v>
      </c>
      <c r="W18" s="159">
        <f>+SPm!W50-SPm!V50+SPm!V10-SPm!W10</f>
        <v>0</v>
      </c>
      <c r="X18" s="159">
        <f>+SPm!X50-SPm!W50+SPm!W10-SPm!X10</f>
        <v>0</v>
      </c>
      <c r="Y18" s="159">
        <f>+SPm!Y50-SPm!X50+SPm!X10-SPm!Y10</f>
        <v>0</v>
      </c>
      <c r="Z18" s="159">
        <f>+SPm!Z50-SPm!Y50+SPm!Y10-SPm!Z10</f>
        <v>0</v>
      </c>
      <c r="AA18" s="159">
        <f>+SPm!AA50-SPm!Z50+SPm!Z10-SPm!AA10</f>
        <v>0</v>
      </c>
      <c r="AB18" s="159">
        <f>+SPm!AB50-SPm!AA50+SPm!AA10-SPm!AB10</f>
        <v>0</v>
      </c>
      <c r="AC18" s="159">
        <f>+SPm!AC50-SPm!AB50+SPm!AB10-SPm!AC10</f>
        <v>0</v>
      </c>
      <c r="AD18" s="159">
        <f>+SPm!AD50-SPm!AC50+SPm!AC10-SPm!AD10</f>
        <v>0</v>
      </c>
      <c r="AE18" s="159">
        <f>+SPm!AE50-SPm!AD50+SPm!AD10-SPm!AE10</f>
        <v>0</v>
      </c>
      <c r="AF18" s="159">
        <f>+SPm!AF50-SPm!AE50+SPm!AE10-SPm!AF10</f>
        <v>0</v>
      </c>
      <c r="AG18" s="159">
        <f>+SPm!AG50-SPm!AF50+SPm!AF10-SPm!AG10</f>
        <v>0</v>
      </c>
      <c r="AH18" s="159">
        <f>+SPm!AH50-SPm!AG50+SPm!AG10-SPm!AH10</f>
        <v>0</v>
      </c>
      <c r="AI18" s="159">
        <f>+SPm!AI50-SPm!AH50+SPm!AH10-SPm!AI10</f>
        <v>0</v>
      </c>
      <c r="AJ18" s="159">
        <f>+SPm!AJ50-SPm!AI50+SPm!AI10-SPm!AJ10</f>
        <v>0</v>
      </c>
      <c r="AK18" s="159">
        <f>+SPm!AK50-SPm!AJ50+SPm!AJ10-SPm!AK10</f>
        <v>0</v>
      </c>
      <c r="AL18" s="159">
        <f>+SPm!AL50-SPm!AK50+SPm!AK10-SPm!AL10</f>
        <v>0</v>
      </c>
      <c r="AM18" s="159">
        <f>+SPm!AM50-SPm!AL50+SPm!AL10-SPm!AM10</f>
        <v>0</v>
      </c>
      <c r="AN18" s="159">
        <f>+SPm!AN50-SPm!AM50+SPm!AM10-SPm!AN10</f>
        <v>0</v>
      </c>
      <c r="AO18" s="159">
        <f>+SPm!AO50-SPm!AN50+SPm!AN10-SPm!AO10</f>
        <v>0</v>
      </c>
      <c r="AP18" s="159">
        <f>+SPm!AP50-SPm!AO50+SPm!AO10-SPm!AP10</f>
        <v>0</v>
      </c>
      <c r="AQ18" s="159">
        <f>+SPm!AQ50-SPm!AP50+SPm!AP10-SPm!AQ10</f>
        <v>0</v>
      </c>
      <c r="AR18" s="159">
        <f>+SPm!AR50-SPm!AQ50+SPm!AQ10-SPm!AR10</f>
        <v>0</v>
      </c>
      <c r="AS18" s="159">
        <f>+SPm!AS50-SPm!AR50+SPm!AR10-SPm!AS10</f>
        <v>0</v>
      </c>
      <c r="AT18" s="159">
        <f>+SPm!AT50-SPm!AS50+SPm!AS10-SPm!AT10</f>
        <v>0</v>
      </c>
      <c r="AU18" s="159">
        <f>+SPm!AU50-SPm!AT50+SPm!AT10-SPm!AU10</f>
        <v>0</v>
      </c>
      <c r="AV18" s="159">
        <f>+SPm!AV50-SPm!AU50+SPm!AU10-SPm!AV10</f>
        <v>0</v>
      </c>
      <c r="AW18" s="159">
        <f>+SPm!AW50-SPm!AV50+SPm!AV10-SPm!AW10</f>
        <v>0</v>
      </c>
      <c r="AX18" s="159">
        <f>+SPm!AX50-SPm!AW50+SPm!AW10-SPm!AX10</f>
        <v>0</v>
      </c>
      <c r="AY18" s="159">
        <f>+SPm!AY50-SPm!AX50+SPm!AX10-SPm!AY10</f>
        <v>0</v>
      </c>
      <c r="AZ18" s="159">
        <f>+SPm!AZ50-SPm!AY50+SPm!AY10-SPm!AZ10</f>
        <v>0</v>
      </c>
      <c r="BA18" s="159">
        <f>+SPm!BA50-SPm!AZ50+SPm!AZ10-SPm!BA10</f>
        <v>0</v>
      </c>
      <c r="BB18" s="159">
        <f>+SPm!BB50-SPm!BA50+SPm!BA10-SPm!BB10</f>
        <v>0</v>
      </c>
      <c r="BC18" s="159">
        <f>+SPm!BC50-SPm!BB50+SPm!BB10-SPm!BC10</f>
        <v>0</v>
      </c>
      <c r="BD18" s="159">
        <f>+SPm!BD50-SPm!BC50+SPm!BC10-SPm!BD10</f>
        <v>0</v>
      </c>
      <c r="BE18" s="159">
        <f>+SPm!BE50-SPm!BD50+SPm!BD10-SPm!BE10</f>
        <v>0</v>
      </c>
      <c r="BF18" s="159">
        <f>+SPm!BF50-SPm!BE50+SPm!BE10-SPm!BF10</f>
        <v>0</v>
      </c>
      <c r="BG18" s="159">
        <f>+SPm!BG50-SPm!BF50+SPm!BF10-SPm!BG10</f>
        <v>0</v>
      </c>
      <c r="BH18" s="159">
        <f>+SPm!BH50-SPm!BG50+SPm!BG10-SPm!BH10</f>
        <v>0</v>
      </c>
      <c r="BI18" s="159">
        <f>+SPm!BI50-SPm!BH50+SPm!BH10-SPm!BI10</f>
        <v>0</v>
      </c>
      <c r="BJ18" s="159">
        <f>+SPm!BJ50-SPm!BI50+SPm!BI10-SPm!BJ10</f>
        <v>0</v>
      </c>
    </row>
    <row r="19" spans="2:62" x14ac:dyDescent="0.25">
      <c r="B19" s="155" t="s">
        <v>400</v>
      </c>
      <c r="C19" s="159">
        <f>+SPm!C53</f>
        <v>0</v>
      </c>
      <c r="D19" s="159">
        <f>+SPm!D53-SPm!C53</f>
        <v>0</v>
      </c>
      <c r="E19" s="159">
        <f>+SPm!E53-SPm!D53</f>
        <v>0</v>
      </c>
      <c r="F19" s="159">
        <f>+SPm!F53-SPm!E53</f>
        <v>0</v>
      </c>
      <c r="G19" s="159">
        <f>+SPm!G53-SPm!F53</f>
        <v>0</v>
      </c>
      <c r="H19" s="159">
        <f>+SPm!H53-SPm!G53</f>
        <v>0</v>
      </c>
      <c r="I19" s="159">
        <f>+SPm!I53-SPm!H53</f>
        <v>0</v>
      </c>
      <c r="J19" s="159">
        <f>+SPm!J53-SPm!I53</f>
        <v>0</v>
      </c>
      <c r="K19" s="159">
        <f>+SPm!K53-SPm!J53</f>
        <v>0</v>
      </c>
      <c r="L19" s="159">
        <f>+SPm!L53-SPm!K53</f>
        <v>0</v>
      </c>
      <c r="M19" s="159">
        <f>+SPm!M53-SPm!L53</f>
        <v>0</v>
      </c>
      <c r="N19" s="159">
        <f>+SPm!N53-SPm!M53</f>
        <v>0</v>
      </c>
      <c r="O19" s="159">
        <f>+SPm!O53-SPm!N53</f>
        <v>0</v>
      </c>
      <c r="P19" s="159">
        <f>+SPm!P53-SPm!O53</f>
        <v>0</v>
      </c>
      <c r="Q19" s="159">
        <f>+SPm!Q53-SPm!P53</f>
        <v>0</v>
      </c>
      <c r="R19" s="159">
        <f>+SPm!R53-SPm!Q53</f>
        <v>0</v>
      </c>
      <c r="S19" s="159">
        <f>+SPm!S53-SPm!R53</f>
        <v>0</v>
      </c>
      <c r="T19" s="159">
        <f>+SPm!T53-SPm!S53</f>
        <v>0</v>
      </c>
      <c r="U19" s="159">
        <f>+SPm!U53-SPm!T53</f>
        <v>0</v>
      </c>
      <c r="V19" s="159">
        <f>+SPm!V53-SPm!U53</f>
        <v>0</v>
      </c>
      <c r="W19" s="159">
        <f>+SPm!W53-SPm!V53</f>
        <v>0</v>
      </c>
      <c r="X19" s="159">
        <f>+SPm!X53-SPm!W53</f>
        <v>0</v>
      </c>
      <c r="Y19" s="159">
        <f>+SPm!Y53-SPm!X53</f>
        <v>0</v>
      </c>
      <c r="Z19" s="159">
        <f>+SPm!Z53-SPm!Y53</f>
        <v>0</v>
      </c>
      <c r="AA19" s="159">
        <f>+SPm!AA53-SPm!Z53</f>
        <v>0</v>
      </c>
      <c r="AB19" s="159">
        <f>+SPm!AB53-SPm!AA53</f>
        <v>0</v>
      </c>
      <c r="AC19" s="159">
        <f>+SPm!AC53-SPm!AB53</f>
        <v>0</v>
      </c>
      <c r="AD19" s="159">
        <f>+SPm!AD53-SPm!AC53</f>
        <v>0</v>
      </c>
      <c r="AE19" s="159">
        <f>+SPm!AE53-SPm!AD53</f>
        <v>0</v>
      </c>
      <c r="AF19" s="159">
        <f>+SPm!AF53-SPm!AE53</f>
        <v>0</v>
      </c>
      <c r="AG19" s="159">
        <f>+SPm!AG53-SPm!AF53</f>
        <v>0</v>
      </c>
      <c r="AH19" s="159">
        <f>+SPm!AH53-SPm!AG53</f>
        <v>0</v>
      </c>
      <c r="AI19" s="159">
        <f>+SPm!AI53-SPm!AH53</f>
        <v>0</v>
      </c>
      <c r="AJ19" s="159">
        <f>+SPm!AJ53-SPm!AI53</f>
        <v>0</v>
      </c>
      <c r="AK19" s="159">
        <f>+SPm!AK53-SPm!AJ53</f>
        <v>0</v>
      </c>
      <c r="AL19" s="159">
        <f>+SPm!AL53-SPm!AK53</f>
        <v>0</v>
      </c>
      <c r="AM19" s="159">
        <f>+SPm!AM53-SPm!AL53</f>
        <v>0</v>
      </c>
      <c r="AN19" s="159">
        <f>+SPm!AN53-SPm!AM53</f>
        <v>0</v>
      </c>
      <c r="AO19" s="159">
        <f>+SPm!AO53-SPm!AN53</f>
        <v>0</v>
      </c>
      <c r="AP19" s="159">
        <f>+SPm!AP53-SPm!AO53</f>
        <v>0</v>
      </c>
      <c r="AQ19" s="159">
        <f>+SPm!AQ53-SPm!AP53</f>
        <v>0</v>
      </c>
      <c r="AR19" s="159">
        <f>+SPm!AR53-SPm!AQ53</f>
        <v>0</v>
      </c>
      <c r="AS19" s="159">
        <f>+SPm!AS53-SPm!AR53</f>
        <v>0</v>
      </c>
      <c r="AT19" s="159">
        <f>+SPm!AT53-SPm!AS53</f>
        <v>0</v>
      </c>
      <c r="AU19" s="159">
        <f>+SPm!AU53-SPm!AT53</f>
        <v>0</v>
      </c>
      <c r="AV19" s="159">
        <f>+SPm!AV53-SPm!AU53</f>
        <v>0</v>
      </c>
      <c r="AW19" s="159">
        <f>+SPm!AW53-SPm!AV53</f>
        <v>0</v>
      </c>
      <c r="AX19" s="159">
        <f>+SPm!AX53-SPm!AW53</f>
        <v>0</v>
      </c>
      <c r="AY19" s="159">
        <f>+SPm!AY53-SPm!AX53</f>
        <v>0</v>
      </c>
      <c r="AZ19" s="159">
        <f>+SPm!AZ53-SPm!AY53</f>
        <v>0</v>
      </c>
      <c r="BA19" s="159">
        <f>+SPm!BA53-SPm!AZ53</f>
        <v>0</v>
      </c>
      <c r="BB19" s="159">
        <f>+SPm!BB53-SPm!BA53</f>
        <v>0</v>
      </c>
      <c r="BC19" s="159">
        <f>+SPm!BC53-SPm!BB53</f>
        <v>0</v>
      </c>
      <c r="BD19" s="159">
        <f>+SPm!BD53-SPm!BC53</f>
        <v>0</v>
      </c>
      <c r="BE19" s="159">
        <f>+SPm!BE53-SPm!BD53</f>
        <v>0</v>
      </c>
      <c r="BF19" s="159">
        <f>+SPm!BF53-SPm!BE53</f>
        <v>0</v>
      </c>
      <c r="BG19" s="159">
        <f>+SPm!BG53-SPm!BF53</f>
        <v>0</v>
      </c>
      <c r="BH19" s="159">
        <f>+SPm!BH53-SPm!BG53</f>
        <v>0</v>
      </c>
      <c r="BI19" s="159">
        <f>+SPm!BI53-SPm!BH53</f>
        <v>0</v>
      </c>
      <c r="BJ19" s="159">
        <f>+SPm!BJ53-SPm!BI53</f>
        <v>0</v>
      </c>
    </row>
    <row r="20" spans="2:62" x14ac:dyDescent="0.25">
      <c r="B20" s="155"/>
    </row>
    <row r="21" spans="2:62" x14ac:dyDescent="0.25">
      <c r="B21" s="155"/>
    </row>
    <row r="22" spans="2:62" x14ac:dyDescent="0.25">
      <c r="B22" s="154" t="s">
        <v>401</v>
      </c>
      <c r="C22" s="158">
        <f>+C7+C9</f>
        <v>0</v>
      </c>
      <c r="D22" s="158">
        <f>+D7+D9</f>
        <v>0</v>
      </c>
      <c r="E22" s="158">
        <f t="shared" ref="E22:H22" si="96">+E7+E9</f>
        <v>0</v>
      </c>
      <c r="F22" s="158">
        <f t="shared" si="96"/>
        <v>0</v>
      </c>
      <c r="G22" s="158">
        <f t="shared" si="96"/>
        <v>0</v>
      </c>
      <c r="H22" s="158">
        <f t="shared" si="96"/>
        <v>0</v>
      </c>
      <c r="I22" s="158">
        <f t="shared" ref="I22:AA22" si="97">+I7+I9</f>
        <v>0</v>
      </c>
      <c r="J22" s="158">
        <f t="shared" si="97"/>
        <v>0</v>
      </c>
      <c r="K22" s="158">
        <f t="shared" si="97"/>
        <v>0</v>
      </c>
      <c r="L22" s="158">
        <f t="shared" si="97"/>
        <v>0</v>
      </c>
      <c r="M22" s="158">
        <f t="shared" si="97"/>
        <v>0</v>
      </c>
      <c r="N22" s="158">
        <f t="shared" si="97"/>
        <v>0</v>
      </c>
      <c r="O22" s="158">
        <f t="shared" si="97"/>
        <v>0</v>
      </c>
      <c r="P22" s="158">
        <f t="shared" si="97"/>
        <v>0</v>
      </c>
      <c r="Q22" s="158">
        <f t="shared" si="97"/>
        <v>0</v>
      </c>
      <c r="R22" s="158">
        <f t="shared" si="97"/>
        <v>0</v>
      </c>
      <c r="S22" s="158">
        <f t="shared" si="97"/>
        <v>0</v>
      </c>
      <c r="T22" s="158">
        <f t="shared" si="97"/>
        <v>0</v>
      </c>
      <c r="U22" s="158">
        <f t="shared" si="97"/>
        <v>0</v>
      </c>
      <c r="V22" s="158">
        <f t="shared" si="97"/>
        <v>0</v>
      </c>
      <c r="W22" s="158">
        <f t="shared" si="97"/>
        <v>0</v>
      </c>
      <c r="X22" s="158">
        <f t="shared" si="97"/>
        <v>0</v>
      </c>
      <c r="Y22" s="158">
        <f t="shared" si="97"/>
        <v>0</v>
      </c>
      <c r="Z22" s="158">
        <f t="shared" si="97"/>
        <v>0</v>
      </c>
      <c r="AA22" s="158">
        <f t="shared" si="97"/>
        <v>0</v>
      </c>
      <c r="AB22" s="158">
        <f>+AB7+AB9</f>
        <v>0</v>
      </c>
      <c r="AC22" s="158">
        <f t="shared" ref="AC22:AP22" si="98">+AC7+AC9</f>
        <v>0</v>
      </c>
      <c r="AD22" s="158">
        <f t="shared" si="98"/>
        <v>0</v>
      </c>
      <c r="AE22" s="158">
        <f t="shared" si="98"/>
        <v>0</v>
      </c>
      <c r="AF22" s="158">
        <f t="shared" si="98"/>
        <v>0</v>
      </c>
      <c r="AG22" s="158">
        <f t="shared" si="98"/>
        <v>0</v>
      </c>
      <c r="AH22" s="158">
        <f t="shared" si="98"/>
        <v>0</v>
      </c>
      <c r="AI22" s="158">
        <f t="shared" si="98"/>
        <v>0</v>
      </c>
      <c r="AJ22" s="158">
        <f t="shared" si="98"/>
        <v>0</v>
      </c>
      <c r="AK22" s="158">
        <f t="shared" si="98"/>
        <v>0</v>
      </c>
      <c r="AL22" s="158">
        <f t="shared" si="98"/>
        <v>0</v>
      </c>
      <c r="AM22" s="158">
        <f t="shared" si="98"/>
        <v>0</v>
      </c>
      <c r="AN22" s="158">
        <f t="shared" si="98"/>
        <v>0</v>
      </c>
      <c r="AO22" s="158">
        <f t="shared" si="98"/>
        <v>0</v>
      </c>
      <c r="AP22" s="158">
        <f t="shared" si="98"/>
        <v>0</v>
      </c>
      <c r="AQ22" s="158">
        <f>+AQ7+AQ9</f>
        <v>0</v>
      </c>
      <c r="AR22" s="158">
        <f t="shared" ref="AR22:BF22" si="99">+AR7+AR9</f>
        <v>0</v>
      </c>
      <c r="AS22" s="158">
        <f t="shared" si="99"/>
        <v>0</v>
      </c>
      <c r="AT22" s="158">
        <f t="shared" si="99"/>
        <v>0</v>
      </c>
      <c r="AU22" s="158">
        <f t="shared" si="99"/>
        <v>0</v>
      </c>
      <c r="AV22" s="158">
        <f t="shared" si="99"/>
        <v>0</v>
      </c>
      <c r="AW22" s="158">
        <f t="shared" si="99"/>
        <v>0</v>
      </c>
      <c r="AX22" s="158">
        <f t="shared" si="99"/>
        <v>0</v>
      </c>
      <c r="AY22" s="158">
        <f t="shared" si="99"/>
        <v>0</v>
      </c>
      <c r="AZ22" s="158">
        <f t="shared" si="99"/>
        <v>0</v>
      </c>
      <c r="BA22" s="158">
        <f t="shared" si="99"/>
        <v>0</v>
      </c>
      <c r="BB22" s="158">
        <f t="shared" si="99"/>
        <v>0</v>
      </c>
      <c r="BC22" s="158">
        <f t="shared" si="99"/>
        <v>0</v>
      </c>
      <c r="BD22" s="158">
        <f t="shared" si="99"/>
        <v>0</v>
      </c>
      <c r="BE22" s="158">
        <f t="shared" si="99"/>
        <v>0</v>
      </c>
      <c r="BF22" s="158">
        <f t="shared" si="99"/>
        <v>0</v>
      </c>
      <c r="BG22" s="158">
        <f>+BG7+BG9</f>
        <v>0</v>
      </c>
      <c r="BH22" s="158">
        <f t="shared" ref="BH22:BJ22" si="100">+BH7+BH9</f>
        <v>0</v>
      </c>
      <c r="BI22" s="158">
        <f t="shared" si="100"/>
        <v>0</v>
      </c>
      <c r="BJ22" s="158">
        <f t="shared" si="100"/>
        <v>0</v>
      </c>
    </row>
    <row r="23" spans="2:62" x14ac:dyDescent="0.25">
      <c r="B23" s="153"/>
    </row>
    <row r="24" spans="2:62" x14ac:dyDescent="0.25">
      <c r="B24" s="153" t="s">
        <v>402</v>
      </c>
      <c r="C24" s="158">
        <f>+SUM(C26:C27)</f>
        <v>0</v>
      </c>
      <c r="D24" s="158">
        <f>+SUM(D26:D27)</f>
        <v>0</v>
      </c>
      <c r="E24" s="158">
        <f t="shared" ref="E24:H24" si="101">+SUM(E26:E27)</f>
        <v>0</v>
      </c>
      <c r="F24" s="158">
        <f t="shared" si="101"/>
        <v>0</v>
      </c>
      <c r="G24" s="158">
        <f t="shared" si="101"/>
        <v>0</v>
      </c>
      <c r="H24" s="158">
        <f t="shared" si="101"/>
        <v>0</v>
      </c>
      <c r="I24" s="158">
        <f t="shared" ref="I24:AA24" si="102">+SUM(I26:I27)</f>
        <v>0</v>
      </c>
      <c r="J24" s="158">
        <f t="shared" si="102"/>
        <v>0</v>
      </c>
      <c r="K24" s="158">
        <f t="shared" si="102"/>
        <v>0</v>
      </c>
      <c r="L24" s="158">
        <f t="shared" si="102"/>
        <v>0</v>
      </c>
      <c r="M24" s="158">
        <f t="shared" si="102"/>
        <v>0</v>
      </c>
      <c r="N24" s="158">
        <f t="shared" si="102"/>
        <v>0</v>
      </c>
      <c r="O24" s="158">
        <f t="shared" si="102"/>
        <v>0</v>
      </c>
      <c r="P24" s="158">
        <f t="shared" si="102"/>
        <v>0</v>
      </c>
      <c r="Q24" s="158">
        <f t="shared" si="102"/>
        <v>0</v>
      </c>
      <c r="R24" s="158">
        <f t="shared" si="102"/>
        <v>0</v>
      </c>
      <c r="S24" s="158">
        <f t="shared" si="102"/>
        <v>0</v>
      </c>
      <c r="T24" s="158">
        <f t="shared" si="102"/>
        <v>0</v>
      </c>
      <c r="U24" s="158">
        <f t="shared" si="102"/>
        <v>0</v>
      </c>
      <c r="V24" s="158">
        <f t="shared" si="102"/>
        <v>0</v>
      </c>
      <c r="W24" s="158">
        <f t="shared" si="102"/>
        <v>0</v>
      </c>
      <c r="X24" s="158">
        <f t="shared" si="102"/>
        <v>0</v>
      </c>
      <c r="Y24" s="158">
        <f t="shared" si="102"/>
        <v>0</v>
      </c>
      <c r="Z24" s="158">
        <f t="shared" si="102"/>
        <v>0</v>
      </c>
      <c r="AA24" s="158">
        <f t="shared" si="102"/>
        <v>0</v>
      </c>
      <c r="AB24" s="158">
        <f>+SUM(AB26:AB27)</f>
        <v>0</v>
      </c>
      <c r="AC24" s="158">
        <f t="shared" ref="AC24:AP24" si="103">+SUM(AC26:AC27)</f>
        <v>0</v>
      </c>
      <c r="AD24" s="158">
        <f t="shared" si="103"/>
        <v>0</v>
      </c>
      <c r="AE24" s="158">
        <f t="shared" si="103"/>
        <v>0</v>
      </c>
      <c r="AF24" s="158">
        <f t="shared" si="103"/>
        <v>0</v>
      </c>
      <c r="AG24" s="158">
        <f t="shared" si="103"/>
        <v>0</v>
      </c>
      <c r="AH24" s="158">
        <f t="shared" si="103"/>
        <v>0</v>
      </c>
      <c r="AI24" s="158">
        <f t="shared" si="103"/>
        <v>0</v>
      </c>
      <c r="AJ24" s="158">
        <f t="shared" si="103"/>
        <v>0</v>
      </c>
      <c r="AK24" s="158">
        <f t="shared" si="103"/>
        <v>0</v>
      </c>
      <c r="AL24" s="158">
        <f t="shared" si="103"/>
        <v>0</v>
      </c>
      <c r="AM24" s="158">
        <f t="shared" si="103"/>
        <v>0</v>
      </c>
      <c r="AN24" s="158">
        <f t="shared" si="103"/>
        <v>0</v>
      </c>
      <c r="AO24" s="158">
        <f t="shared" si="103"/>
        <v>0</v>
      </c>
      <c r="AP24" s="158">
        <f t="shared" si="103"/>
        <v>0</v>
      </c>
      <c r="AQ24" s="158">
        <f>+SUM(AQ26:AQ27)</f>
        <v>0</v>
      </c>
      <c r="AR24" s="158">
        <f t="shared" ref="AR24:BF24" si="104">+SUM(AR26:AR27)</f>
        <v>0</v>
      </c>
      <c r="AS24" s="158">
        <f t="shared" si="104"/>
        <v>0</v>
      </c>
      <c r="AT24" s="158">
        <f t="shared" si="104"/>
        <v>0</v>
      </c>
      <c r="AU24" s="158">
        <f t="shared" si="104"/>
        <v>0</v>
      </c>
      <c r="AV24" s="158">
        <f t="shared" si="104"/>
        <v>0</v>
      </c>
      <c r="AW24" s="158">
        <f t="shared" si="104"/>
        <v>0</v>
      </c>
      <c r="AX24" s="158">
        <f t="shared" si="104"/>
        <v>0</v>
      </c>
      <c r="AY24" s="158">
        <f t="shared" si="104"/>
        <v>0</v>
      </c>
      <c r="AZ24" s="158">
        <f t="shared" si="104"/>
        <v>0</v>
      </c>
      <c r="BA24" s="158">
        <f t="shared" si="104"/>
        <v>0</v>
      </c>
      <c r="BB24" s="158">
        <f t="shared" si="104"/>
        <v>0</v>
      </c>
      <c r="BC24" s="158">
        <f t="shared" si="104"/>
        <v>0</v>
      </c>
      <c r="BD24" s="158">
        <f t="shared" si="104"/>
        <v>0</v>
      </c>
      <c r="BE24" s="158">
        <f t="shared" si="104"/>
        <v>0</v>
      </c>
      <c r="BF24" s="158">
        <f t="shared" si="104"/>
        <v>0</v>
      </c>
      <c r="BG24" s="158">
        <f>+SUM(BG26:BG27)</f>
        <v>0</v>
      </c>
      <c r="BH24" s="158">
        <f t="shared" ref="BH24:BJ24" si="105">+SUM(BH26:BH27)</f>
        <v>0</v>
      </c>
      <c r="BI24" s="158">
        <f t="shared" si="105"/>
        <v>0</v>
      </c>
      <c r="BJ24" s="158">
        <f t="shared" si="105"/>
        <v>0</v>
      </c>
    </row>
    <row r="25" spans="2:62" x14ac:dyDescent="0.25">
      <c r="B25" s="155" t="s">
        <v>403</v>
      </c>
    </row>
    <row r="26" spans="2:62" x14ac:dyDescent="0.25">
      <c r="B26" s="155" t="s">
        <v>404</v>
      </c>
      <c r="C26" s="159">
        <f>-SPm!C22-SPm!C24</f>
        <v>0</v>
      </c>
      <c r="D26" s="159">
        <f>+SPm!C22+SPm!C24-SPm!D22-SPm!D24</f>
        <v>0</v>
      </c>
      <c r="E26" s="159">
        <f>+SPm!D22+SPm!D24-SPm!E22-SPm!E24</f>
        <v>0</v>
      </c>
      <c r="F26" s="159">
        <f>+SPm!E22+SPm!E24-SPm!F22-SPm!F24</f>
        <v>0</v>
      </c>
      <c r="G26" s="159">
        <f>+SPm!F22+SPm!F24-SPm!G22-SPm!G24</f>
        <v>0</v>
      </c>
      <c r="H26" s="159">
        <f>+SPm!G22+SPm!G24-SPm!H22-SPm!H24</f>
        <v>0</v>
      </c>
      <c r="I26" s="159">
        <f>+SPm!H22+SPm!H24-SPm!I22-SPm!I24</f>
        <v>0</v>
      </c>
      <c r="J26" s="159">
        <f>+SPm!I22+SPm!I24-SPm!J22-SPm!J24</f>
        <v>0</v>
      </c>
      <c r="K26" s="159">
        <f>+SPm!J22+SPm!J24-SPm!K22-SPm!K24</f>
        <v>0</v>
      </c>
      <c r="L26" s="159">
        <f>+SPm!K22+SPm!K24-SPm!L22-SPm!L24</f>
        <v>0</v>
      </c>
      <c r="M26" s="159">
        <f>+SPm!L22+SPm!L24-SPm!M22-SPm!M24</f>
        <v>0</v>
      </c>
      <c r="N26" s="159">
        <f>+SPm!M22+SPm!M24-SPm!N22-SPm!N24</f>
        <v>0</v>
      </c>
      <c r="O26" s="159">
        <f>+SPm!N22+SPm!N24-SPm!O22-SPm!O24</f>
        <v>0</v>
      </c>
      <c r="P26" s="159">
        <f>+SPm!O22+SPm!O24-SPm!P22-SPm!P24</f>
        <v>0</v>
      </c>
      <c r="Q26" s="159">
        <f>+SPm!P22+SPm!P24-SPm!Q22-SPm!Q24</f>
        <v>0</v>
      </c>
      <c r="R26" s="159">
        <f>+SPm!Q22+SPm!Q24-SPm!R22-SPm!R24</f>
        <v>0</v>
      </c>
      <c r="S26" s="159">
        <f>+SPm!R22+SPm!R24-SPm!S22-SPm!S24</f>
        <v>0</v>
      </c>
      <c r="T26" s="159">
        <f>+SPm!S22+SPm!S24-SPm!T22-SPm!T24</f>
        <v>0</v>
      </c>
      <c r="U26" s="159">
        <f>+SPm!T22+SPm!T24-SPm!U22-SPm!U24</f>
        <v>0</v>
      </c>
      <c r="V26" s="159">
        <f>+SPm!U22+SPm!U24-SPm!V22-SPm!V24</f>
        <v>0</v>
      </c>
      <c r="W26" s="159">
        <f>+SPm!V22+SPm!V24-SPm!W22-SPm!W24</f>
        <v>0</v>
      </c>
      <c r="X26" s="159">
        <f>+SPm!W22+SPm!W24-SPm!X22-SPm!X24</f>
        <v>0</v>
      </c>
      <c r="Y26" s="159">
        <f>+SPm!X22+SPm!X24-SPm!Y22-SPm!Y24</f>
        <v>0</v>
      </c>
      <c r="Z26" s="159">
        <f>+SPm!Y22+SPm!Y24-SPm!Z22-SPm!Z24</f>
        <v>0</v>
      </c>
      <c r="AA26" s="159">
        <f>+SPm!Z22+SPm!Z24-SPm!AA22-SPm!AA24</f>
        <v>0</v>
      </c>
      <c r="AB26" s="159">
        <f>+SPm!AA22+SPm!AA24-SPm!AB22-SPm!AB24</f>
        <v>0</v>
      </c>
      <c r="AC26" s="159">
        <f>+SPm!AB22+SPm!AB24-SPm!AC22-SPm!AC24</f>
        <v>0</v>
      </c>
      <c r="AD26" s="159">
        <f>+SPm!AC22+SPm!AC24-SPm!AD22-SPm!AD24</f>
        <v>0</v>
      </c>
      <c r="AE26" s="159">
        <f>+SPm!AD22+SPm!AD24-SPm!AE22-SPm!AE24</f>
        <v>0</v>
      </c>
      <c r="AF26" s="159">
        <f>+SPm!AE22+SPm!AE24-SPm!AF22-SPm!AF24</f>
        <v>0</v>
      </c>
      <c r="AG26" s="159">
        <f>+SPm!AF22+SPm!AF24-SPm!AG22-SPm!AG24</f>
        <v>0</v>
      </c>
      <c r="AH26" s="159">
        <f>+SPm!AG22+SPm!AG24-SPm!AH22-SPm!AH24</f>
        <v>0</v>
      </c>
      <c r="AI26" s="159">
        <f>+SPm!AH22+SPm!AH24-SPm!AI22-SPm!AI24</f>
        <v>0</v>
      </c>
      <c r="AJ26" s="159">
        <f>+SPm!AI22+SPm!AI24-SPm!AJ22-SPm!AJ24</f>
        <v>0</v>
      </c>
      <c r="AK26" s="159">
        <f>+SPm!AJ22+SPm!AJ24-SPm!AK22-SPm!AK24</f>
        <v>0</v>
      </c>
      <c r="AL26" s="159">
        <f>+SPm!AK22+SPm!AK24-SPm!AL22-SPm!AL24</f>
        <v>0</v>
      </c>
      <c r="AM26" s="159">
        <f>+SPm!AL22+SPm!AL24-SPm!AM22-SPm!AM24</f>
        <v>0</v>
      </c>
      <c r="AN26" s="159">
        <f>+SPm!AM22+SPm!AM24-SPm!AN22-SPm!AN24</f>
        <v>0</v>
      </c>
      <c r="AO26" s="159">
        <f>+SPm!AN22+SPm!AN24-SPm!AO22-SPm!AO24</f>
        <v>0</v>
      </c>
      <c r="AP26" s="159">
        <f>+SPm!AO22+SPm!AO24-SPm!AP22-SPm!AP24</f>
        <v>0</v>
      </c>
      <c r="AQ26" s="159">
        <f>+SPm!AP22+SPm!AP24-SPm!AQ22-SPm!AQ24</f>
        <v>0</v>
      </c>
      <c r="AR26" s="159">
        <f>+SPm!AQ22+SPm!AQ24-SPm!AR22-SPm!AR24</f>
        <v>0</v>
      </c>
      <c r="AS26" s="159">
        <f>+SPm!AR22+SPm!AR24-SPm!AS22-SPm!AS24</f>
        <v>0</v>
      </c>
      <c r="AT26" s="159">
        <f>+SPm!AS22+SPm!AS24-SPm!AT22-SPm!AT24</f>
        <v>0</v>
      </c>
      <c r="AU26" s="159">
        <f>+SPm!AT22+SPm!AT24-SPm!AU22-SPm!AU24</f>
        <v>0</v>
      </c>
      <c r="AV26" s="159">
        <f>+SPm!AU22+SPm!AU24-SPm!AV22-SPm!AV24</f>
        <v>0</v>
      </c>
      <c r="AW26" s="159">
        <f>+SPm!AV22+SPm!AV24-SPm!AW22-SPm!AW24</f>
        <v>0</v>
      </c>
      <c r="AX26" s="159">
        <f>+SPm!AW22+SPm!AW24-SPm!AX22-SPm!AX24</f>
        <v>0</v>
      </c>
      <c r="AY26" s="159">
        <f>+SPm!AX22+SPm!AX24-SPm!AY22-SPm!AY24</f>
        <v>0</v>
      </c>
      <c r="AZ26" s="159">
        <f>+SPm!AY22+SPm!AY24-SPm!AZ22-SPm!AZ24</f>
        <v>0</v>
      </c>
      <c r="BA26" s="159">
        <f>+SPm!AZ22+SPm!AZ24-SPm!BA22-SPm!BA24</f>
        <v>0</v>
      </c>
      <c r="BB26" s="159">
        <f>+SPm!BA22+SPm!BA24-SPm!BB22-SPm!BB24</f>
        <v>0</v>
      </c>
      <c r="BC26" s="159">
        <f>+SPm!BB22+SPm!BB24-SPm!BC22-SPm!BC24</f>
        <v>0</v>
      </c>
      <c r="BD26" s="159">
        <f>+SPm!BC22+SPm!BC24-SPm!BD22-SPm!BD24</f>
        <v>0</v>
      </c>
      <c r="BE26" s="159">
        <f>+SPm!BD22+SPm!BD24-SPm!BE22-SPm!BE24</f>
        <v>0</v>
      </c>
      <c r="BF26" s="159">
        <f>+SPm!BE22+SPm!BE24-SPm!BF22-SPm!BF24</f>
        <v>0</v>
      </c>
      <c r="BG26" s="159">
        <f>+SPm!BF22+SPm!BF24-SPm!BG22-SPm!BG24</f>
        <v>0</v>
      </c>
      <c r="BH26" s="159">
        <f>+SPm!BG22+SPm!BG24-SPm!BH22-SPm!BH24</f>
        <v>0</v>
      </c>
      <c r="BI26" s="159">
        <f>+SPm!BH22+SPm!BH24-SPm!BI22-SPm!BI24</f>
        <v>0</v>
      </c>
      <c r="BJ26" s="159">
        <f>+SPm!BI22+SPm!BI24-SPm!BJ22-SPm!BJ24</f>
        <v>0</v>
      </c>
    </row>
    <row r="27" spans="2:62" x14ac:dyDescent="0.25">
      <c r="B27" s="155" t="s">
        <v>405</v>
      </c>
      <c r="C27" s="159">
        <f>-SPm!C30</f>
        <v>0</v>
      </c>
      <c r="D27" s="159">
        <f>+SPm!C30-SPm!D30</f>
        <v>0</v>
      </c>
      <c r="E27" s="159">
        <f>+SPm!D30-SPm!E30</f>
        <v>0</v>
      </c>
      <c r="F27" s="159">
        <f>+SPm!E30-SPm!F30</f>
        <v>0</v>
      </c>
      <c r="G27" s="159">
        <f>+SPm!F30-SPm!G30</f>
        <v>0</v>
      </c>
      <c r="H27" s="159">
        <f>+SPm!G30-SPm!H30</f>
        <v>0</v>
      </c>
      <c r="I27" s="159">
        <f>+SPm!H30-SPm!I30</f>
        <v>0</v>
      </c>
      <c r="J27" s="159">
        <f>+SPm!I30-SPm!J30</f>
        <v>0</v>
      </c>
      <c r="K27" s="159">
        <f>+SPm!J30-SPm!K30</f>
        <v>0</v>
      </c>
      <c r="L27" s="159">
        <f>+SPm!K30-SPm!L30</f>
        <v>0</v>
      </c>
      <c r="M27" s="159">
        <f>+SPm!L30-SPm!M30</f>
        <v>0</v>
      </c>
      <c r="N27" s="159">
        <f>+SPm!M30-SPm!N30</f>
        <v>0</v>
      </c>
      <c r="O27" s="159">
        <f>+SPm!N30-SPm!O30</f>
        <v>0</v>
      </c>
      <c r="P27" s="159">
        <f>+SPm!O30-SPm!P30</f>
        <v>0</v>
      </c>
      <c r="Q27" s="159">
        <f>+SPm!P30-SPm!Q30</f>
        <v>0</v>
      </c>
      <c r="R27" s="159">
        <f>+SPm!Q30-SPm!R30</f>
        <v>0</v>
      </c>
      <c r="S27" s="159">
        <f>+SPm!R30-SPm!S30</f>
        <v>0</v>
      </c>
      <c r="T27" s="159">
        <f>+SPm!S30-SPm!T30</f>
        <v>0</v>
      </c>
      <c r="U27" s="159">
        <f>+SPm!T30-SPm!U30</f>
        <v>0</v>
      </c>
      <c r="V27" s="159">
        <f>+SPm!U30-SPm!V30</f>
        <v>0</v>
      </c>
      <c r="W27" s="159">
        <f>+SPm!V30-SPm!W30</f>
        <v>0</v>
      </c>
      <c r="X27" s="159">
        <f>+SPm!W30-SPm!X30</f>
        <v>0</v>
      </c>
      <c r="Y27" s="159">
        <f>+SPm!X30-SPm!Y30</f>
        <v>0</v>
      </c>
      <c r="Z27" s="159">
        <f>+SPm!Y30-SPm!Z30</f>
        <v>0</v>
      </c>
      <c r="AA27" s="159">
        <f>+SPm!Z30-SPm!AA30</f>
        <v>0</v>
      </c>
      <c r="AB27" s="159">
        <f>+SPm!AA30-SPm!AB30</f>
        <v>0</v>
      </c>
      <c r="AC27" s="159">
        <f>+SPm!AB30-SPm!AC30</f>
        <v>0</v>
      </c>
      <c r="AD27" s="159">
        <f>+SPm!AC30-SPm!AD30</f>
        <v>0</v>
      </c>
      <c r="AE27" s="159">
        <f>+SPm!AD30-SPm!AE30</f>
        <v>0</v>
      </c>
      <c r="AF27" s="159">
        <f>+SPm!AE30-SPm!AF30</f>
        <v>0</v>
      </c>
      <c r="AG27" s="159">
        <f>+SPm!AF30-SPm!AG30</f>
        <v>0</v>
      </c>
      <c r="AH27" s="159">
        <f>+SPm!AG30-SPm!AH30</f>
        <v>0</v>
      </c>
      <c r="AI27" s="159">
        <f>+SPm!AH30-SPm!AI30</f>
        <v>0</v>
      </c>
      <c r="AJ27" s="159">
        <f>+SPm!AI30-SPm!AJ30</f>
        <v>0</v>
      </c>
      <c r="AK27" s="159">
        <f>+SPm!AJ30-SPm!AK30</f>
        <v>0</v>
      </c>
      <c r="AL27" s="159">
        <f>+SPm!AK30-SPm!AL30</f>
        <v>0</v>
      </c>
      <c r="AM27" s="159">
        <f>+SPm!AL30-SPm!AM30</f>
        <v>0</v>
      </c>
      <c r="AN27" s="159">
        <f>+SPm!AM30-SPm!AN30</f>
        <v>0</v>
      </c>
      <c r="AO27" s="159">
        <f>+SPm!AN30-SPm!AO30</f>
        <v>0</v>
      </c>
      <c r="AP27" s="159">
        <f>+SPm!AO30-SPm!AP30</f>
        <v>0</v>
      </c>
      <c r="AQ27" s="159">
        <f>+SPm!AP30-SPm!AQ30</f>
        <v>0</v>
      </c>
      <c r="AR27" s="159">
        <f>+SPm!AQ30-SPm!AR30</f>
        <v>0</v>
      </c>
      <c r="AS27" s="159">
        <f>+SPm!AR30-SPm!AS30</f>
        <v>0</v>
      </c>
      <c r="AT27" s="159">
        <f>+SPm!AS30-SPm!AT30</f>
        <v>0</v>
      </c>
      <c r="AU27" s="159">
        <f>+SPm!AT30-SPm!AU30</f>
        <v>0</v>
      </c>
      <c r="AV27" s="159">
        <f>+SPm!AU30-SPm!AV30</f>
        <v>0</v>
      </c>
      <c r="AW27" s="159">
        <f>+SPm!AV30-SPm!AW30</f>
        <v>0</v>
      </c>
      <c r="AX27" s="159">
        <f>+SPm!AW30-SPm!AX30</f>
        <v>0</v>
      </c>
      <c r="AY27" s="159">
        <f>+SPm!AX30-SPm!AY30</f>
        <v>0</v>
      </c>
      <c r="AZ27" s="159">
        <f>+SPm!AY30-SPm!AZ30</f>
        <v>0</v>
      </c>
      <c r="BA27" s="159">
        <f>+SPm!AZ30-SPm!BA30</f>
        <v>0</v>
      </c>
      <c r="BB27" s="159">
        <f>+SPm!BA30-SPm!BB30</f>
        <v>0</v>
      </c>
      <c r="BC27" s="159">
        <f>+SPm!BB30-SPm!BC30</f>
        <v>0</v>
      </c>
      <c r="BD27" s="159">
        <f>+SPm!BC30-SPm!BD30</f>
        <v>0</v>
      </c>
      <c r="BE27" s="159">
        <f>+SPm!BD30-SPm!BE30</f>
        <v>0</v>
      </c>
      <c r="BF27" s="159">
        <f>+SPm!BE30-SPm!BF30</f>
        <v>0</v>
      </c>
      <c r="BG27" s="159">
        <f>+SPm!BF30-SPm!BG30</f>
        <v>0</v>
      </c>
      <c r="BH27" s="159">
        <f>+SPm!BG30-SPm!BH30</f>
        <v>0</v>
      </c>
      <c r="BI27" s="159">
        <f>+SPm!BH30-SPm!BI30</f>
        <v>0</v>
      </c>
      <c r="BJ27" s="159">
        <f>+SPm!BI30-SPm!BJ30</f>
        <v>0</v>
      </c>
    </row>
    <row r="28" spans="2:62" x14ac:dyDescent="0.25">
      <c r="B28" s="155"/>
    </row>
    <row r="29" spans="2:62" x14ac:dyDescent="0.25">
      <c r="B29" s="154" t="s">
        <v>406</v>
      </c>
      <c r="C29" s="158">
        <f>+C22+C24</f>
        <v>0</v>
      </c>
      <c r="D29" s="158">
        <f>+D22+D24</f>
        <v>0</v>
      </c>
      <c r="E29" s="158">
        <f t="shared" ref="E29:H29" si="106">+E22+E24</f>
        <v>0</v>
      </c>
      <c r="F29" s="158">
        <f t="shared" si="106"/>
        <v>0</v>
      </c>
      <c r="G29" s="158">
        <f t="shared" si="106"/>
        <v>0</v>
      </c>
      <c r="H29" s="158">
        <f t="shared" si="106"/>
        <v>0</v>
      </c>
      <c r="I29" s="158">
        <f t="shared" ref="I29:AA29" si="107">+I22+I24</f>
        <v>0</v>
      </c>
      <c r="J29" s="158">
        <f t="shared" si="107"/>
        <v>0</v>
      </c>
      <c r="K29" s="158">
        <f t="shared" si="107"/>
        <v>0</v>
      </c>
      <c r="L29" s="158">
        <f t="shared" si="107"/>
        <v>0</v>
      </c>
      <c r="M29" s="158">
        <f t="shared" si="107"/>
        <v>0</v>
      </c>
      <c r="N29" s="158">
        <f t="shared" si="107"/>
        <v>0</v>
      </c>
      <c r="O29" s="158">
        <f t="shared" si="107"/>
        <v>0</v>
      </c>
      <c r="P29" s="158">
        <f t="shared" si="107"/>
        <v>0</v>
      </c>
      <c r="Q29" s="158">
        <f t="shared" si="107"/>
        <v>0</v>
      </c>
      <c r="R29" s="158">
        <f t="shared" si="107"/>
        <v>0</v>
      </c>
      <c r="S29" s="158">
        <f t="shared" si="107"/>
        <v>0</v>
      </c>
      <c r="T29" s="158">
        <f t="shared" si="107"/>
        <v>0</v>
      </c>
      <c r="U29" s="158">
        <f t="shared" si="107"/>
        <v>0</v>
      </c>
      <c r="V29" s="158">
        <f t="shared" si="107"/>
        <v>0</v>
      </c>
      <c r="W29" s="158">
        <f t="shared" si="107"/>
        <v>0</v>
      </c>
      <c r="X29" s="158">
        <f t="shared" si="107"/>
        <v>0</v>
      </c>
      <c r="Y29" s="158">
        <f t="shared" si="107"/>
        <v>0</v>
      </c>
      <c r="Z29" s="158">
        <f t="shared" si="107"/>
        <v>0</v>
      </c>
      <c r="AA29" s="158">
        <f t="shared" si="107"/>
        <v>0</v>
      </c>
      <c r="AB29" s="158">
        <f>+AB22+AB24</f>
        <v>0</v>
      </c>
      <c r="AC29" s="158">
        <f t="shared" ref="AC29:AP29" si="108">+AC22+AC24</f>
        <v>0</v>
      </c>
      <c r="AD29" s="158">
        <f t="shared" si="108"/>
        <v>0</v>
      </c>
      <c r="AE29" s="158">
        <f t="shared" si="108"/>
        <v>0</v>
      </c>
      <c r="AF29" s="158">
        <f t="shared" si="108"/>
        <v>0</v>
      </c>
      <c r="AG29" s="158">
        <f t="shared" si="108"/>
        <v>0</v>
      </c>
      <c r="AH29" s="158">
        <f t="shared" si="108"/>
        <v>0</v>
      </c>
      <c r="AI29" s="158">
        <f t="shared" si="108"/>
        <v>0</v>
      </c>
      <c r="AJ29" s="158">
        <f t="shared" si="108"/>
        <v>0</v>
      </c>
      <c r="AK29" s="158">
        <f t="shared" si="108"/>
        <v>0</v>
      </c>
      <c r="AL29" s="158">
        <f t="shared" si="108"/>
        <v>0</v>
      </c>
      <c r="AM29" s="158">
        <f t="shared" si="108"/>
        <v>0</v>
      </c>
      <c r="AN29" s="158">
        <f t="shared" si="108"/>
        <v>0</v>
      </c>
      <c r="AO29" s="158">
        <f t="shared" si="108"/>
        <v>0</v>
      </c>
      <c r="AP29" s="158">
        <f t="shared" si="108"/>
        <v>0</v>
      </c>
      <c r="AQ29" s="158">
        <f>+AQ22+AQ24</f>
        <v>0</v>
      </c>
      <c r="AR29" s="158">
        <f t="shared" ref="AR29:BF29" si="109">+AR22+AR24</f>
        <v>0</v>
      </c>
      <c r="AS29" s="158">
        <f t="shared" si="109"/>
        <v>0</v>
      </c>
      <c r="AT29" s="158">
        <f t="shared" si="109"/>
        <v>0</v>
      </c>
      <c r="AU29" s="158">
        <f t="shared" si="109"/>
        <v>0</v>
      </c>
      <c r="AV29" s="158">
        <f t="shared" si="109"/>
        <v>0</v>
      </c>
      <c r="AW29" s="158">
        <f t="shared" si="109"/>
        <v>0</v>
      </c>
      <c r="AX29" s="158">
        <f t="shared" si="109"/>
        <v>0</v>
      </c>
      <c r="AY29" s="158">
        <f t="shared" si="109"/>
        <v>0</v>
      </c>
      <c r="AZ29" s="158">
        <f t="shared" si="109"/>
        <v>0</v>
      </c>
      <c r="BA29" s="158">
        <f t="shared" si="109"/>
        <v>0</v>
      </c>
      <c r="BB29" s="158">
        <f t="shared" si="109"/>
        <v>0</v>
      </c>
      <c r="BC29" s="158">
        <f t="shared" si="109"/>
        <v>0</v>
      </c>
      <c r="BD29" s="158">
        <f t="shared" si="109"/>
        <v>0</v>
      </c>
      <c r="BE29" s="158">
        <f t="shared" si="109"/>
        <v>0</v>
      </c>
      <c r="BF29" s="158">
        <f t="shared" si="109"/>
        <v>0</v>
      </c>
      <c r="BG29" s="158">
        <f>+BG22+BG24</f>
        <v>0</v>
      </c>
      <c r="BH29" s="158">
        <f t="shared" ref="BH29:BJ29" si="110">+BH22+BH24</f>
        <v>0</v>
      </c>
      <c r="BI29" s="158">
        <f t="shared" si="110"/>
        <v>0</v>
      </c>
      <c r="BJ29" s="158">
        <f t="shared" si="110"/>
        <v>0</v>
      </c>
    </row>
    <row r="30" spans="2:62" x14ac:dyDescent="0.25">
      <c r="B30" s="155"/>
    </row>
    <row r="31" spans="2:62" x14ac:dyDescent="0.25">
      <c r="B31" s="154" t="s">
        <v>407</v>
      </c>
      <c r="C31" s="158">
        <f>+SUM(C32:C34)</f>
        <v>0</v>
      </c>
      <c r="D31" s="158">
        <f>+SUM(D32:D34)</f>
        <v>0</v>
      </c>
      <c r="E31" s="158">
        <f t="shared" ref="E31:H31" si="111">+SUM(E32:E34)</f>
        <v>0</v>
      </c>
      <c r="F31" s="158">
        <f t="shared" si="111"/>
        <v>0</v>
      </c>
      <c r="G31" s="158">
        <f t="shared" si="111"/>
        <v>0</v>
      </c>
      <c r="H31" s="158">
        <f t="shared" si="111"/>
        <v>0</v>
      </c>
      <c r="I31" s="158">
        <f t="shared" ref="I31" si="112">+SUM(I32:I34)</f>
        <v>0</v>
      </c>
      <c r="J31" s="158">
        <f t="shared" ref="J31" si="113">+SUM(J32:J34)</f>
        <v>0</v>
      </c>
      <c r="K31" s="158">
        <f t="shared" ref="K31:L31" si="114">+SUM(K32:K34)</f>
        <v>0</v>
      </c>
      <c r="L31" s="158">
        <f t="shared" si="114"/>
        <v>0</v>
      </c>
      <c r="M31" s="158">
        <f t="shared" ref="M31" si="115">+SUM(M32:M34)</f>
        <v>0</v>
      </c>
      <c r="N31" s="158">
        <f t="shared" ref="N31" si="116">+SUM(N32:N34)</f>
        <v>0</v>
      </c>
      <c r="O31" s="158">
        <f t="shared" ref="O31:P31" si="117">+SUM(O32:O34)</f>
        <v>0</v>
      </c>
      <c r="P31" s="158">
        <f t="shared" si="117"/>
        <v>0</v>
      </c>
      <c r="Q31" s="158">
        <f t="shared" ref="Q31" si="118">+SUM(Q32:Q34)</f>
        <v>0</v>
      </c>
      <c r="R31" s="158">
        <f t="shared" ref="R31" si="119">+SUM(R32:R34)</f>
        <v>0</v>
      </c>
      <c r="S31" s="158">
        <f t="shared" ref="S31:T31" si="120">+SUM(S32:S34)</f>
        <v>0</v>
      </c>
      <c r="T31" s="158">
        <f t="shared" si="120"/>
        <v>0</v>
      </c>
      <c r="U31" s="158">
        <f t="shared" ref="U31" si="121">+SUM(U32:U34)</f>
        <v>0</v>
      </c>
      <c r="V31" s="158">
        <f t="shared" ref="V31" si="122">+SUM(V32:V34)</f>
        <v>0</v>
      </c>
      <c r="W31" s="158">
        <f t="shared" ref="W31:X31" si="123">+SUM(W32:W34)</f>
        <v>0</v>
      </c>
      <c r="X31" s="158">
        <f t="shared" si="123"/>
        <v>0</v>
      </c>
      <c r="Y31" s="158">
        <f t="shared" ref="Y31" si="124">+SUM(Y32:Y34)</f>
        <v>0</v>
      </c>
      <c r="Z31" s="158">
        <f t="shared" ref="Z31" si="125">+SUM(Z32:Z34)</f>
        <v>0</v>
      </c>
      <c r="AA31" s="158">
        <f t="shared" ref="AA31" si="126">+SUM(AA32:AA34)</f>
        <v>0</v>
      </c>
      <c r="AB31" s="158">
        <f>+SUM(AB32:AB34)</f>
        <v>0</v>
      </c>
      <c r="AC31" s="158">
        <f t="shared" ref="AC31" si="127">+SUM(AC32:AC34)</f>
        <v>0</v>
      </c>
      <c r="AD31" s="158">
        <f t="shared" ref="AD31" si="128">+SUM(AD32:AD34)</f>
        <v>0</v>
      </c>
      <c r="AE31" s="158">
        <f t="shared" ref="AE31" si="129">+SUM(AE32:AE34)</f>
        <v>0</v>
      </c>
      <c r="AF31" s="158">
        <f t="shared" ref="AF31" si="130">+SUM(AF32:AF34)</f>
        <v>0</v>
      </c>
      <c r="AG31" s="158">
        <f t="shared" ref="AG31" si="131">+SUM(AG32:AG34)</f>
        <v>0</v>
      </c>
      <c r="AH31" s="158">
        <f t="shared" ref="AH31" si="132">+SUM(AH32:AH34)</f>
        <v>0</v>
      </c>
      <c r="AI31" s="158">
        <f t="shared" ref="AI31" si="133">+SUM(AI32:AI34)</f>
        <v>0</v>
      </c>
      <c r="AJ31" s="158">
        <f t="shared" ref="AJ31" si="134">+SUM(AJ32:AJ34)</f>
        <v>0</v>
      </c>
      <c r="AK31" s="158">
        <f t="shared" ref="AK31" si="135">+SUM(AK32:AK34)</f>
        <v>0</v>
      </c>
      <c r="AL31" s="158">
        <f t="shared" ref="AL31" si="136">+SUM(AL32:AL34)</f>
        <v>0</v>
      </c>
      <c r="AM31" s="158">
        <f t="shared" ref="AM31" si="137">+SUM(AM32:AM34)</f>
        <v>0</v>
      </c>
      <c r="AN31" s="158">
        <f t="shared" ref="AN31" si="138">+SUM(AN32:AN34)</f>
        <v>0</v>
      </c>
      <c r="AO31" s="158">
        <f t="shared" ref="AO31" si="139">+SUM(AO32:AO34)</f>
        <v>0</v>
      </c>
      <c r="AP31" s="158">
        <f t="shared" ref="AP31" si="140">+SUM(AP32:AP34)</f>
        <v>0</v>
      </c>
      <c r="AQ31" s="158">
        <f>+SUM(AQ32:AQ34)</f>
        <v>0</v>
      </c>
      <c r="AR31" s="158">
        <f t="shared" ref="AR31" si="141">+SUM(AR32:AR34)</f>
        <v>0</v>
      </c>
      <c r="AS31" s="158">
        <f t="shared" ref="AS31" si="142">+SUM(AS32:AS34)</f>
        <v>0</v>
      </c>
      <c r="AT31" s="158">
        <f t="shared" ref="AT31" si="143">+SUM(AT32:AT34)</f>
        <v>0</v>
      </c>
      <c r="AU31" s="158">
        <f t="shared" ref="AU31" si="144">+SUM(AU32:AU34)</f>
        <v>0</v>
      </c>
      <c r="AV31" s="158">
        <f t="shared" ref="AV31" si="145">+SUM(AV32:AV34)</f>
        <v>0</v>
      </c>
      <c r="AW31" s="158">
        <f t="shared" ref="AW31" si="146">+SUM(AW32:AW34)</f>
        <v>0</v>
      </c>
      <c r="AX31" s="158">
        <f t="shared" ref="AX31" si="147">+SUM(AX32:AX34)</f>
        <v>0</v>
      </c>
      <c r="AY31" s="158">
        <f t="shared" ref="AY31" si="148">+SUM(AY32:AY34)</f>
        <v>0</v>
      </c>
      <c r="AZ31" s="158">
        <f t="shared" ref="AZ31" si="149">+SUM(AZ32:AZ34)</f>
        <v>0</v>
      </c>
      <c r="BA31" s="158">
        <f t="shared" ref="BA31" si="150">+SUM(BA32:BA34)</f>
        <v>0</v>
      </c>
      <c r="BB31" s="158">
        <f t="shared" ref="BB31" si="151">+SUM(BB32:BB34)</f>
        <v>0</v>
      </c>
      <c r="BC31" s="158">
        <f t="shared" ref="BC31" si="152">+SUM(BC32:BC34)</f>
        <v>0</v>
      </c>
      <c r="BD31" s="158">
        <f t="shared" ref="BD31" si="153">+SUM(BD32:BD34)</f>
        <v>0</v>
      </c>
      <c r="BE31" s="158">
        <f t="shared" ref="BE31" si="154">+SUM(BE32:BE34)</f>
        <v>0</v>
      </c>
      <c r="BF31" s="158">
        <f t="shared" ref="BF31" si="155">+SUM(BF32:BF34)</f>
        <v>0</v>
      </c>
      <c r="BG31" s="158">
        <f>+SUM(BG32:BG34)</f>
        <v>0</v>
      </c>
      <c r="BH31" s="158">
        <f t="shared" ref="BH31" si="156">+SUM(BH32:BH34)</f>
        <v>0</v>
      </c>
      <c r="BI31" s="158">
        <f t="shared" ref="BI31" si="157">+SUM(BI32:BI34)</f>
        <v>0</v>
      </c>
      <c r="BJ31" s="158">
        <f t="shared" ref="BJ31" si="158">+SUM(BJ32:BJ34)</f>
        <v>0</v>
      </c>
    </row>
    <row r="32" spans="2:62" x14ac:dyDescent="0.25">
      <c r="B32" s="155" t="s">
        <v>408</v>
      </c>
      <c r="C32" s="159">
        <f>+SPm!C56</f>
        <v>0</v>
      </c>
      <c r="D32" s="159">
        <f>+SPm!D56-SPm!C56</f>
        <v>0</v>
      </c>
      <c r="E32" s="159">
        <f>+SPm!E56-SPm!D56</f>
        <v>0</v>
      </c>
      <c r="F32" s="159">
        <f>+SPm!F56-SPm!E56</f>
        <v>0</v>
      </c>
      <c r="G32" s="159">
        <f>+SPm!G56-SPm!F56</f>
        <v>0</v>
      </c>
      <c r="H32" s="159">
        <f>+SPm!H56-SPm!G56</f>
        <v>0</v>
      </c>
      <c r="I32" s="159">
        <f>+SPm!I56-SPm!H56</f>
        <v>0</v>
      </c>
      <c r="J32" s="159">
        <f>+SPm!J56-SPm!I56</f>
        <v>0</v>
      </c>
      <c r="K32" s="159">
        <f>+SPm!K56-SPm!J56</f>
        <v>0</v>
      </c>
      <c r="L32" s="159">
        <f>+SPm!L56-SPm!K56</f>
        <v>0</v>
      </c>
      <c r="M32" s="159">
        <f>+SPm!M56-SPm!L56</f>
        <v>0</v>
      </c>
      <c r="N32" s="159">
        <f>+SPm!N56-SPm!M56</f>
        <v>0</v>
      </c>
      <c r="O32" s="159">
        <f>+SPm!O56-SPm!N56</f>
        <v>0</v>
      </c>
      <c r="P32" s="159">
        <f>+SPm!P56-SPm!O56</f>
        <v>0</v>
      </c>
      <c r="Q32" s="159">
        <f>+SPm!Q56-SPm!P56</f>
        <v>0</v>
      </c>
      <c r="R32" s="159">
        <f>+SPm!R56-SPm!Q56</f>
        <v>0</v>
      </c>
      <c r="S32" s="159">
        <f>+SPm!S56-SPm!R56</f>
        <v>0</v>
      </c>
      <c r="T32" s="159">
        <f>+SPm!T56-SPm!S56</f>
        <v>0</v>
      </c>
      <c r="U32" s="159">
        <f>+SPm!U56-SPm!T56</f>
        <v>0</v>
      </c>
      <c r="V32" s="159">
        <f>+SPm!V56-SPm!U56</f>
        <v>0</v>
      </c>
      <c r="W32" s="159">
        <f>+SPm!W56-SPm!V56</f>
        <v>0</v>
      </c>
      <c r="X32" s="159">
        <f>+SPm!X56-SPm!W56</f>
        <v>0</v>
      </c>
      <c r="Y32" s="159">
        <f>+SPm!Y56-SPm!X56</f>
        <v>0</v>
      </c>
      <c r="Z32" s="159">
        <f>+SPm!Z56-SPm!Y56</f>
        <v>0</v>
      </c>
      <c r="AA32" s="159">
        <f>+SPm!AA56-SPm!Z56</f>
        <v>0</v>
      </c>
      <c r="AB32" s="159">
        <f>+SPm!AB56-SPm!AA56</f>
        <v>0</v>
      </c>
      <c r="AC32" s="159">
        <f>+SPm!AC56-SPm!AB56</f>
        <v>0</v>
      </c>
      <c r="AD32" s="159">
        <f>+SPm!AD56-SPm!AC56</f>
        <v>0</v>
      </c>
      <c r="AE32" s="159">
        <f>+SPm!AE56-SPm!AD56</f>
        <v>0</v>
      </c>
      <c r="AF32" s="159">
        <f>+SPm!AF56-SPm!AE56</f>
        <v>0</v>
      </c>
      <c r="AG32" s="159">
        <f>+SPm!AG56-SPm!AF56</f>
        <v>0</v>
      </c>
      <c r="AH32" s="159">
        <f>+SPm!AH56-SPm!AG56</f>
        <v>0</v>
      </c>
      <c r="AI32" s="159">
        <f>+SPm!AI56-SPm!AH56</f>
        <v>0</v>
      </c>
      <c r="AJ32" s="159">
        <f>+SPm!AJ56-SPm!AI56</f>
        <v>0</v>
      </c>
      <c r="AK32" s="159">
        <f>+SPm!AK56-SPm!AJ56</f>
        <v>0</v>
      </c>
      <c r="AL32" s="159">
        <f>+SPm!AL56-SPm!AK56</f>
        <v>0</v>
      </c>
      <c r="AM32" s="159">
        <f>+SPm!AM56-SPm!AL56</f>
        <v>0</v>
      </c>
      <c r="AN32" s="159">
        <f>+SPm!AN56-SPm!AM56</f>
        <v>0</v>
      </c>
      <c r="AO32" s="159">
        <f>+SPm!AO56-SPm!AN56</f>
        <v>0</v>
      </c>
      <c r="AP32" s="159">
        <f>+SPm!AP56-SPm!AO56</f>
        <v>0</v>
      </c>
      <c r="AQ32" s="159">
        <f>+SPm!AQ56-SPm!AP56</f>
        <v>0</v>
      </c>
      <c r="AR32" s="159">
        <f>+SPm!AR56-SPm!AQ56</f>
        <v>0</v>
      </c>
      <c r="AS32" s="159">
        <f>+SPm!AS56-SPm!AR56</f>
        <v>0</v>
      </c>
      <c r="AT32" s="159">
        <f>+SPm!AT56-SPm!AS56</f>
        <v>0</v>
      </c>
      <c r="AU32" s="159">
        <f>+SPm!AU56-SPm!AT56</f>
        <v>0</v>
      </c>
      <c r="AV32" s="159">
        <f>+SPm!AV56-SPm!AU56</f>
        <v>0</v>
      </c>
      <c r="AW32" s="159">
        <f>+SPm!AW56-SPm!AV56</f>
        <v>0</v>
      </c>
      <c r="AX32" s="159">
        <f>+SPm!AX56-SPm!AW56</f>
        <v>0</v>
      </c>
      <c r="AY32" s="159">
        <f>+SPm!AY56-SPm!AX56</f>
        <v>0</v>
      </c>
      <c r="AZ32" s="159">
        <f>+SPm!AZ56-SPm!AY56</f>
        <v>0</v>
      </c>
      <c r="BA32" s="159">
        <f>+SPm!BA56-SPm!AZ56</f>
        <v>0</v>
      </c>
      <c r="BB32" s="159">
        <f>+SPm!BB56-SPm!BA56</f>
        <v>0</v>
      </c>
      <c r="BC32" s="159">
        <f>+SPm!BC56-SPm!BB56</f>
        <v>0</v>
      </c>
      <c r="BD32" s="159">
        <f>+SPm!BD56-SPm!BC56</f>
        <v>0</v>
      </c>
      <c r="BE32" s="159">
        <f>+SPm!BE56-SPm!BD56</f>
        <v>0</v>
      </c>
      <c r="BF32" s="159">
        <f>+SPm!BF56-SPm!BE56</f>
        <v>0</v>
      </c>
      <c r="BG32" s="159">
        <f>+SPm!BG56-SPm!BF56</f>
        <v>0</v>
      </c>
      <c r="BH32" s="159">
        <f>+SPm!BH56-SPm!BG56</f>
        <v>0</v>
      </c>
      <c r="BI32" s="159">
        <f>+SPm!BI56-SPm!BH56</f>
        <v>0</v>
      </c>
      <c r="BJ32" s="159">
        <f>+SPm!BJ56-SPm!BI56</f>
        <v>0</v>
      </c>
    </row>
    <row r="33" spans="2:62" x14ac:dyDescent="0.25">
      <c r="B33" s="155" t="s">
        <v>421</v>
      </c>
      <c r="C33" s="159">
        <f>+SPm!C57-SPm!C36</f>
        <v>0</v>
      </c>
      <c r="D33" s="159">
        <f>+SPm!D57-SPm!C57+SPm!C36-SPm!D36</f>
        <v>0</v>
      </c>
      <c r="E33" s="159">
        <f>+SPm!E57-SPm!D57+SPm!D36-SPm!E36</f>
        <v>0</v>
      </c>
      <c r="F33" s="159">
        <f>+SPm!F57-SPm!E57+SPm!E36-SPm!F36</f>
        <v>0</v>
      </c>
      <c r="G33" s="159">
        <f>+SPm!G57-SPm!F57+SPm!F36-SPm!G36</f>
        <v>0</v>
      </c>
      <c r="H33" s="159">
        <f>+SPm!H57-SPm!G57+SPm!G36-SPm!H36</f>
        <v>0</v>
      </c>
      <c r="I33" s="159">
        <f>+SPm!I57-SPm!H57+SPm!H36-SPm!I36</f>
        <v>0</v>
      </c>
      <c r="J33" s="159">
        <f>+SPm!J57-SPm!I57+SPm!I36-SPm!J36</f>
        <v>0</v>
      </c>
      <c r="K33" s="159">
        <f>+SPm!K57-SPm!J57+SPm!J36-SPm!K36</f>
        <v>0</v>
      </c>
      <c r="L33" s="159">
        <f>+SPm!L57-SPm!K57+SPm!K36-SPm!L36</f>
        <v>0</v>
      </c>
      <c r="M33" s="159">
        <f>+SPm!M57-SPm!L57+SPm!L36-SPm!M36</f>
        <v>0</v>
      </c>
      <c r="N33" s="159">
        <f>+SPm!N57-SPm!M57+SPm!M36-SPm!N36</f>
        <v>0</v>
      </c>
      <c r="O33" s="159">
        <f>+SPm!O57-SPm!N57+SPm!N36-SPm!O36</f>
        <v>0</v>
      </c>
      <c r="P33" s="159">
        <f>+SPm!P57-SPm!O57+SPm!O36-SPm!P36</f>
        <v>0</v>
      </c>
      <c r="Q33" s="159">
        <f>+SPm!Q57-SPm!P57+SPm!P36-SPm!Q36</f>
        <v>0</v>
      </c>
      <c r="R33" s="159">
        <f>+SPm!R57-SPm!Q57+SPm!Q36-SPm!R36</f>
        <v>0</v>
      </c>
      <c r="S33" s="159">
        <f>+SPm!S57-SPm!R57+SPm!R36-SPm!S36</f>
        <v>0</v>
      </c>
      <c r="T33" s="159">
        <f>+SPm!T57-SPm!S57+SPm!S36-SPm!T36</f>
        <v>0</v>
      </c>
      <c r="U33" s="159">
        <f>+SPm!U57-SPm!T57+SPm!T36-SPm!U36</f>
        <v>0</v>
      </c>
      <c r="V33" s="159">
        <f>+SPm!V57-SPm!U57+SPm!U36-SPm!V36</f>
        <v>0</v>
      </c>
      <c r="W33" s="159">
        <f>+SPm!W57-SPm!V57+SPm!V36-SPm!W36</f>
        <v>0</v>
      </c>
      <c r="X33" s="159">
        <f>+SPm!X57-SPm!W57+SPm!W36-SPm!X36</f>
        <v>0</v>
      </c>
      <c r="Y33" s="159">
        <f>+SPm!Y57-SPm!X57+SPm!X36-SPm!Y36</f>
        <v>0</v>
      </c>
      <c r="Z33" s="159">
        <f>+SPm!Z57-SPm!Y57+SPm!Y36-SPm!Z36</f>
        <v>0</v>
      </c>
      <c r="AA33" s="159">
        <f>+SPm!AA57-SPm!Z57+SPm!Z36-SPm!AA36</f>
        <v>0</v>
      </c>
      <c r="AB33" s="159">
        <f>+SPm!AB57-SPm!AA57+SPm!AA36-SPm!AB36</f>
        <v>0</v>
      </c>
      <c r="AC33" s="159">
        <f>+SPm!AC57-SPm!AB57+SPm!AB36-SPm!AC36</f>
        <v>0</v>
      </c>
      <c r="AD33" s="159">
        <f>+SPm!AD57-SPm!AC57+SPm!AC36-SPm!AD36</f>
        <v>0</v>
      </c>
      <c r="AE33" s="159">
        <f>+SPm!AE57-SPm!AD57+SPm!AD36-SPm!AE36</f>
        <v>0</v>
      </c>
      <c r="AF33" s="159">
        <f>+SPm!AF57-SPm!AE57+SPm!AE36-SPm!AF36</f>
        <v>0</v>
      </c>
      <c r="AG33" s="159">
        <f>+SPm!AG57-SPm!AF57+SPm!AF36-SPm!AG36</f>
        <v>0</v>
      </c>
      <c r="AH33" s="159">
        <f>+SPm!AH57-SPm!AG57+SPm!AG36-SPm!AH36</f>
        <v>0</v>
      </c>
      <c r="AI33" s="159">
        <f>+SPm!AI57-SPm!AH57+SPm!AH36-SPm!AI36</f>
        <v>0</v>
      </c>
      <c r="AJ33" s="159">
        <f>+SPm!AJ57-SPm!AI57+SPm!AI36-SPm!AJ36</f>
        <v>0</v>
      </c>
      <c r="AK33" s="159">
        <f>+SPm!AK57-SPm!AJ57+SPm!AJ36-SPm!AK36</f>
        <v>0</v>
      </c>
      <c r="AL33" s="159">
        <f>+SPm!AL57-SPm!AK57+SPm!AK36-SPm!AL36</f>
        <v>0</v>
      </c>
      <c r="AM33" s="159">
        <f>+SPm!AM57-SPm!AL57+SPm!AL36-SPm!AM36</f>
        <v>0</v>
      </c>
      <c r="AN33" s="159">
        <f>+SPm!AN57-SPm!AM57+SPm!AM36-SPm!AN36</f>
        <v>0</v>
      </c>
      <c r="AO33" s="159">
        <f>+SPm!AO57-SPm!AN57+SPm!AN36-SPm!AO36</f>
        <v>0</v>
      </c>
      <c r="AP33" s="159">
        <f>+SPm!AP57-SPm!AO57+SPm!AO36-SPm!AP36</f>
        <v>0</v>
      </c>
      <c r="AQ33" s="159">
        <f>+SPm!AQ57-SPm!AP57+SPm!AP36-SPm!AQ36</f>
        <v>0</v>
      </c>
      <c r="AR33" s="159">
        <f>+SPm!AR57-SPm!AQ57+SPm!AQ36-SPm!AR36</f>
        <v>0</v>
      </c>
      <c r="AS33" s="159">
        <f>+SPm!AS57-SPm!AR57+SPm!AR36-SPm!AS36</f>
        <v>0</v>
      </c>
      <c r="AT33" s="159">
        <f>+SPm!AT57-SPm!AS57+SPm!AS36-SPm!AT36</f>
        <v>0</v>
      </c>
      <c r="AU33" s="159">
        <f>+SPm!AU57-SPm!AT57+SPm!AT36-SPm!AU36</f>
        <v>0</v>
      </c>
      <c r="AV33" s="159">
        <f>+SPm!AV57-SPm!AU57+SPm!AU36-SPm!AV36</f>
        <v>0</v>
      </c>
      <c r="AW33" s="159">
        <f>+SPm!AW57-SPm!AV57+SPm!AV36-SPm!AW36</f>
        <v>0</v>
      </c>
      <c r="AX33" s="159">
        <f>+SPm!AX57-SPm!AW57+SPm!AW36-SPm!AX36</f>
        <v>0</v>
      </c>
      <c r="AY33" s="159">
        <f>+SPm!AY57-SPm!AX57+SPm!AX36-SPm!AY36</f>
        <v>0</v>
      </c>
      <c r="AZ33" s="159">
        <f>+SPm!AZ57-SPm!AY57+SPm!AY36-SPm!AZ36</f>
        <v>0</v>
      </c>
      <c r="BA33" s="159">
        <f>+SPm!BA57-SPm!AZ57+SPm!AZ36-SPm!BA36</f>
        <v>0</v>
      </c>
      <c r="BB33" s="159">
        <f>+SPm!BB57-SPm!BA57+SPm!BA36-SPm!BB36</f>
        <v>0</v>
      </c>
      <c r="BC33" s="159">
        <f>+SPm!BC57-SPm!BB57+SPm!BB36-SPm!BC36</f>
        <v>0</v>
      </c>
      <c r="BD33" s="159">
        <f>+SPm!BD57-SPm!BC57+SPm!BC36-SPm!BD36</f>
        <v>0</v>
      </c>
      <c r="BE33" s="159">
        <f>+SPm!BE57-SPm!BD57+SPm!BD36-SPm!BE36</f>
        <v>0</v>
      </c>
      <c r="BF33" s="159">
        <f>+SPm!BF57-SPm!BE57+SPm!BE36-SPm!BF36</f>
        <v>0</v>
      </c>
      <c r="BG33" s="159">
        <f>+SPm!BG57-SPm!BF57+SPm!BF36-SPm!BG36</f>
        <v>0</v>
      </c>
      <c r="BH33" s="159">
        <f>+SPm!BH57-SPm!BG57+SPm!BG36-SPm!BH36</f>
        <v>0</v>
      </c>
      <c r="BI33" s="159">
        <f>+SPm!BI57-SPm!BH57+SPm!BH36-SPm!BI36</f>
        <v>0</v>
      </c>
      <c r="BJ33" s="159">
        <f>+SPm!BJ57-SPm!BI57+SPm!BI36-SPm!BJ36</f>
        <v>0</v>
      </c>
    </row>
    <row r="34" spans="2:62" x14ac:dyDescent="0.25">
      <c r="B34" s="155" t="s">
        <v>409</v>
      </c>
      <c r="C34" s="159">
        <f>+SPm!C58-SPm!B58+SPm!C59-SPm!B59-'Cash Flow'!C5</f>
        <v>0</v>
      </c>
      <c r="D34" s="159">
        <f>+SPm!D58-SPm!C58+SPm!D59-SPm!C59-'Cash Flow'!D5</f>
        <v>0</v>
      </c>
      <c r="E34" s="159">
        <f>+SPm!E58-SPm!D58+SPm!E59-SPm!D59-'Cash Flow'!E5</f>
        <v>0</v>
      </c>
      <c r="F34" s="159">
        <f>+SPm!F58-SPm!E58+SPm!F59-SPm!E59-'Cash Flow'!F5</f>
        <v>0</v>
      </c>
      <c r="G34" s="159">
        <f>+SPm!G58-SPm!F58+SPm!G59-SPm!F59-'Cash Flow'!G5</f>
        <v>0</v>
      </c>
      <c r="H34" s="159">
        <f>+SPm!H58-SPm!G58+SPm!H59-SPm!G59-'Cash Flow'!H5</f>
        <v>0</v>
      </c>
      <c r="I34" s="159">
        <f>+SPm!I58-SPm!H58+SPm!I59-SPm!H59-'Cash Flow'!I5</f>
        <v>0</v>
      </c>
      <c r="J34" s="159">
        <f>+SPm!J58-SPm!I58+SPm!J59-SPm!I59-'Cash Flow'!J5</f>
        <v>0</v>
      </c>
      <c r="K34" s="159">
        <f>+SPm!K58-SPm!J58+SPm!K59-SPm!J59-'Cash Flow'!K5</f>
        <v>0</v>
      </c>
      <c r="L34" s="159">
        <f>+SPm!L58-SPm!K58+SPm!L59-SPm!K59-'Cash Flow'!L5</f>
        <v>0</v>
      </c>
      <c r="M34" s="159">
        <f>+SPm!M58-SPm!L58+SPm!M59-SPm!L59-'Cash Flow'!M5</f>
        <v>0</v>
      </c>
      <c r="N34" s="159">
        <f>+SPm!N58-SPm!M58+SPm!N59-SPm!M59-'Cash Flow'!N5</f>
        <v>0</v>
      </c>
      <c r="O34" s="159">
        <f>+SPm!O58-SPm!N58+SPm!O59-SPm!N59-'Cash Flow'!O5</f>
        <v>0</v>
      </c>
      <c r="P34" s="159">
        <f>+SPm!P58-SPm!O58+SPm!P59-SPm!O59-'Cash Flow'!P5</f>
        <v>0</v>
      </c>
      <c r="Q34" s="159">
        <f>+SPm!Q58-SPm!P58+SPm!Q59-SPm!P59-'Cash Flow'!Q5</f>
        <v>0</v>
      </c>
      <c r="R34" s="159">
        <f>+SPm!R58-SPm!Q58+SPm!R59-SPm!Q59-'Cash Flow'!R5</f>
        <v>0</v>
      </c>
      <c r="S34" s="159">
        <f>+SPm!S58-SPm!R58+SPm!S59-SPm!R59-'Cash Flow'!S5</f>
        <v>0</v>
      </c>
      <c r="T34" s="159">
        <f>+SPm!T58-SPm!S58+SPm!T59-SPm!S59-'Cash Flow'!T5</f>
        <v>0</v>
      </c>
      <c r="U34" s="159">
        <f>+SPm!U58-SPm!T58+SPm!U59-SPm!T59-'Cash Flow'!U5</f>
        <v>0</v>
      </c>
      <c r="V34" s="159">
        <f>+SPm!V58-SPm!U58+SPm!V59-SPm!U59-'Cash Flow'!V5</f>
        <v>0</v>
      </c>
      <c r="W34" s="159">
        <f>+SPm!W58-SPm!V58+SPm!W59-SPm!V59-'Cash Flow'!W5</f>
        <v>0</v>
      </c>
      <c r="X34" s="159">
        <f>+SPm!X58-SPm!W58+SPm!X59-SPm!W59-'Cash Flow'!X5</f>
        <v>0</v>
      </c>
      <c r="Y34" s="159">
        <f>+SPm!Y58-SPm!X58+SPm!Y59-SPm!X59-'Cash Flow'!Y5</f>
        <v>0</v>
      </c>
      <c r="Z34" s="159">
        <f>+SPm!Z58-SPm!Y58+SPm!Z59-SPm!Y59-'Cash Flow'!Z5</f>
        <v>0</v>
      </c>
      <c r="AA34" s="159">
        <f>+SPm!AA58-SPm!Z58+SPm!AA59-SPm!Z59-'Cash Flow'!AA5</f>
        <v>0</v>
      </c>
      <c r="AB34" s="159">
        <f>+SPm!AB58-SPm!AA58+SPm!AB59-SPm!AA59-'Cash Flow'!AB5</f>
        <v>0</v>
      </c>
      <c r="AC34" s="159">
        <f>+SPm!AC58-SPm!AB58+SPm!AC59-SPm!AB59-'Cash Flow'!AC5</f>
        <v>0</v>
      </c>
      <c r="AD34" s="159">
        <f>+SPm!AD58-SPm!AC58+SPm!AD59-SPm!AC59-'Cash Flow'!AD5</f>
        <v>0</v>
      </c>
      <c r="AE34" s="159">
        <f>+SPm!AE58-SPm!AD58+SPm!AE59-SPm!AD59-'Cash Flow'!AE5</f>
        <v>0</v>
      </c>
      <c r="AF34" s="159">
        <f>+SPm!AF58-SPm!AE58+SPm!AF59-SPm!AE59-'Cash Flow'!AF5</f>
        <v>0</v>
      </c>
      <c r="AG34" s="159">
        <f>+SPm!AG58-SPm!AF58+SPm!AG59-SPm!AF59-'Cash Flow'!AG5</f>
        <v>0</v>
      </c>
      <c r="AH34" s="159">
        <f>+SPm!AH58-SPm!AG58+SPm!AH59-SPm!AG59-'Cash Flow'!AH5</f>
        <v>0</v>
      </c>
      <c r="AI34" s="159">
        <f>+SPm!AI58-SPm!AH58+SPm!AI59-SPm!AH59-'Cash Flow'!AI5</f>
        <v>0</v>
      </c>
      <c r="AJ34" s="159">
        <f>+SPm!AJ58-SPm!AI58+SPm!AJ59-SPm!AI59-'Cash Flow'!AJ5</f>
        <v>0</v>
      </c>
      <c r="AK34" s="159">
        <f>+SPm!AK58-SPm!AJ58+SPm!AK59-SPm!AJ59-'Cash Flow'!AK5</f>
        <v>0</v>
      </c>
      <c r="AL34" s="159">
        <f>+SPm!AL58-SPm!AK58+SPm!AL59-SPm!AK59-'Cash Flow'!AL5</f>
        <v>0</v>
      </c>
      <c r="AM34" s="159">
        <f>+SPm!AM58-SPm!AL58+SPm!AM59-SPm!AL59-'Cash Flow'!AM5</f>
        <v>0</v>
      </c>
      <c r="AN34" s="159">
        <f>+SPm!AN58-SPm!AM58+SPm!AN59-SPm!AM59-'Cash Flow'!AN5</f>
        <v>0</v>
      </c>
      <c r="AO34" s="159">
        <f>+SPm!AO58-SPm!AN58+SPm!AO59-SPm!AN59-'Cash Flow'!AO5</f>
        <v>0</v>
      </c>
      <c r="AP34" s="159">
        <f>+SPm!AP58-SPm!AO58+SPm!AP59-SPm!AO59-'Cash Flow'!AP5</f>
        <v>0</v>
      </c>
      <c r="AQ34" s="159">
        <f>+SPm!AQ58-SPm!AP58+SPm!AQ59-SPm!AP59-'Cash Flow'!AQ5</f>
        <v>0</v>
      </c>
      <c r="AR34" s="159">
        <f>+SPm!AR58-SPm!AQ58+SPm!AR59-SPm!AQ59-'Cash Flow'!AR5</f>
        <v>0</v>
      </c>
      <c r="AS34" s="159">
        <f>+SPm!AS58-SPm!AR58+SPm!AS59-SPm!AR59-'Cash Flow'!AS5</f>
        <v>0</v>
      </c>
      <c r="AT34" s="159">
        <f>+SPm!AT58-SPm!AS58+SPm!AT59-SPm!AS59-'Cash Flow'!AT5</f>
        <v>0</v>
      </c>
      <c r="AU34" s="159">
        <f>+SPm!AU58-SPm!AT58+SPm!AU59-SPm!AT59-'Cash Flow'!AU5</f>
        <v>0</v>
      </c>
      <c r="AV34" s="159">
        <f>+SPm!AV58-SPm!AU58+SPm!AV59-SPm!AU59-'Cash Flow'!AV5</f>
        <v>0</v>
      </c>
      <c r="AW34" s="159">
        <f>+SPm!AW58-SPm!AV58+SPm!AW59-SPm!AV59-'Cash Flow'!AW5</f>
        <v>0</v>
      </c>
      <c r="AX34" s="159">
        <f>+SPm!AX58-SPm!AW58+SPm!AX59-SPm!AW59-'Cash Flow'!AX5</f>
        <v>0</v>
      </c>
      <c r="AY34" s="159">
        <f>+SPm!AY58-SPm!AX58+SPm!AY59-SPm!AX59-'Cash Flow'!AY5</f>
        <v>0</v>
      </c>
      <c r="AZ34" s="159">
        <f>+SPm!AZ58-SPm!AY58+SPm!AZ59-SPm!AY59-'Cash Flow'!AZ5</f>
        <v>0</v>
      </c>
      <c r="BA34" s="159">
        <f>+SPm!BA58-SPm!AZ58+SPm!BA59-SPm!AZ59-'Cash Flow'!BA5</f>
        <v>0</v>
      </c>
      <c r="BB34" s="159">
        <f>+SPm!BB58-SPm!BA58+SPm!BB59-SPm!BA59-'Cash Flow'!BB5</f>
        <v>0</v>
      </c>
      <c r="BC34" s="159">
        <f>+SPm!BC58-SPm!BB58+SPm!BC59-SPm!BB59-'Cash Flow'!BC5</f>
        <v>0</v>
      </c>
      <c r="BD34" s="159">
        <f>+SPm!BD58-SPm!BC58+SPm!BD59-SPm!BC59-'Cash Flow'!BD5</f>
        <v>0</v>
      </c>
      <c r="BE34" s="159">
        <f>+SPm!BE58-SPm!BD58+SPm!BE59-SPm!BD59-'Cash Flow'!BE5</f>
        <v>0</v>
      </c>
      <c r="BF34" s="159">
        <f>+SPm!BF58-SPm!BE58+SPm!BF59-SPm!BE59-'Cash Flow'!BF5</f>
        <v>0</v>
      </c>
      <c r="BG34" s="159">
        <f>+SPm!BG58-SPm!BF58+SPm!BG59-SPm!BF59-'Cash Flow'!BG5</f>
        <v>0</v>
      </c>
      <c r="BH34" s="159">
        <f>+SPm!BH58-SPm!BG58+SPm!BH59-SPm!BG59-'Cash Flow'!BH5</f>
        <v>0</v>
      </c>
      <c r="BI34" s="159">
        <f>+SPm!BI58-SPm!BH58+SPm!BI59-SPm!BH59-'Cash Flow'!BI5</f>
        <v>0</v>
      </c>
      <c r="BJ34" s="159">
        <f>+SPm!BJ58-SPm!BI58+SPm!BJ59-SPm!BI59-'Cash Flow'!BJ5</f>
        <v>0</v>
      </c>
    </row>
    <row r="35" spans="2:62" x14ac:dyDescent="0.25">
      <c r="B35" s="155"/>
    </row>
    <row r="36" spans="2:62" x14ac:dyDescent="0.25">
      <c r="B36" s="154" t="s">
        <v>422</v>
      </c>
      <c r="C36" s="158">
        <f t="shared" ref="C36:AH36" si="159">SUM(C37:C40)</f>
        <v>0</v>
      </c>
      <c r="D36" s="158">
        <f t="shared" si="159"/>
        <v>0</v>
      </c>
      <c r="E36" s="158">
        <f t="shared" si="159"/>
        <v>0</v>
      </c>
      <c r="F36" s="158">
        <f t="shared" si="159"/>
        <v>0</v>
      </c>
      <c r="G36" s="158">
        <f t="shared" si="159"/>
        <v>0</v>
      </c>
      <c r="H36" s="158">
        <f t="shared" si="159"/>
        <v>0</v>
      </c>
      <c r="I36" s="158">
        <f t="shared" si="159"/>
        <v>0</v>
      </c>
      <c r="J36" s="158">
        <f t="shared" si="159"/>
        <v>0</v>
      </c>
      <c r="K36" s="158">
        <f t="shared" si="159"/>
        <v>0</v>
      </c>
      <c r="L36" s="158">
        <f t="shared" si="159"/>
        <v>0</v>
      </c>
      <c r="M36" s="158">
        <f t="shared" si="159"/>
        <v>0</v>
      </c>
      <c r="N36" s="158">
        <f t="shared" si="159"/>
        <v>0</v>
      </c>
      <c r="O36" s="158">
        <f t="shared" si="159"/>
        <v>0</v>
      </c>
      <c r="P36" s="158">
        <f t="shared" si="159"/>
        <v>0</v>
      </c>
      <c r="Q36" s="158">
        <f t="shared" si="159"/>
        <v>0</v>
      </c>
      <c r="R36" s="158">
        <f t="shared" si="159"/>
        <v>0</v>
      </c>
      <c r="S36" s="158">
        <f t="shared" si="159"/>
        <v>0</v>
      </c>
      <c r="T36" s="158">
        <f t="shared" si="159"/>
        <v>0</v>
      </c>
      <c r="U36" s="158">
        <f t="shared" si="159"/>
        <v>0</v>
      </c>
      <c r="V36" s="158">
        <f t="shared" si="159"/>
        <v>0</v>
      </c>
      <c r="W36" s="158">
        <f t="shared" si="159"/>
        <v>0</v>
      </c>
      <c r="X36" s="158">
        <f t="shared" si="159"/>
        <v>0</v>
      </c>
      <c r="Y36" s="158">
        <f t="shared" si="159"/>
        <v>0</v>
      </c>
      <c r="Z36" s="158">
        <f t="shared" si="159"/>
        <v>0</v>
      </c>
      <c r="AA36" s="158">
        <f t="shared" si="159"/>
        <v>0</v>
      </c>
      <c r="AB36" s="158">
        <f t="shared" si="159"/>
        <v>0</v>
      </c>
      <c r="AC36" s="158">
        <f t="shared" si="159"/>
        <v>0</v>
      </c>
      <c r="AD36" s="158">
        <f t="shared" si="159"/>
        <v>0</v>
      </c>
      <c r="AE36" s="158">
        <f t="shared" si="159"/>
        <v>0</v>
      </c>
      <c r="AF36" s="158">
        <f t="shared" si="159"/>
        <v>0</v>
      </c>
      <c r="AG36" s="158">
        <f t="shared" si="159"/>
        <v>0</v>
      </c>
      <c r="AH36" s="158">
        <f t="shared" si="159"/>
        <v>0</v>
      </c>
      <c r="AI36" s="158">
        <f t="shared" ref="AI36:BJ36" si="160">SUM(AI37:AI40)</f>
        <v>0</v>
      </c>
      <c r="AJ36" s="158">
        <f t="shared" si="160"/>
        <v>0</v>
      </c>
      <c r="AK36" s="158">
        <f t="shared" si="160"/>
        <v>0</v>
      </c>
      <c r="AL36" s="158">
        <f t="shared" si="160"/>
        <v>0</v>
      </c>
      <c r="AM36" s="158">
        <f t="shared" si="160"/>
        <v>0</v>
      </c>
      <c r="AN36" s="158">
        <f t="shared" si="160"/>
        <v>0</v>
      </c>
      <c r="AO36" s="158">
        <f t="shared" si="160"/>
        <v>0</v>
      </c>
      <c r="AP36" s="158">
        <f t="shared" si="160"/>
        <v>0</v>
      </c>
      <c r="AQ36" s="158">
        <f t="shared" si="160"/>
        <v>0</v>
      </c>
      <c r="AR36" s="158">
        <f t="shared" si="160"/>
        <v>0</v>
      </c>
      <c r="AS36" s="158">
        <f t="shared" si="160"/>
        <v>0</v>
      </c>
      <c r="AT36" s="158">
        <f t="shared" si="160"/>
        <v>0</v>
      </c>
      <c r="AU36" s="158">
        <f t="shared" si="160"/>
        <v>0</v>
      </c>
      <c r="AV36" s="158">
        <f t="shared" si="160"/>
        <v>0</v>
      </c>
      <c r="AW36" s="158">
        <f t="shared" si="160"/>
        <v>0</v>
      </c>
      <c r="AX36" s="158">
        <f t="shared" si="160"/>
        <v>0</v>
      </c>
      <c r="AY36" s="158">
        <f t="shared" si="160"/>
        <v>0</v>
      </c>
      <c r="AZ36" s="158">
        <f t="shared" si="160"/>
        <v>0</v>
      </c>
      <c r="BA36" s="158">
        <f t="shared" si="160"/>
        <v>0</v>
      </c>
      <c r="BB36" s="158">
        <f t="shared" si="160"/>
        <v>0</v>
      </c>
      <c r="BC36" s="158">
        <f t="shared" si="160"/>
        <v>0</v>
      </c>
      <c r="BD36" s="158">
        <f t="shared" si="160"/>
        <v>0</v>
      </c>
      <c r="BE36" s="158">
        <f t="shared" si="160"/>
        <v>0</v>
      </c>
      <c r="BF36" s="158">
        <f t="shared" si="160"/>
        <v>0</v>
      </c>
      <c r="BG36" s="158">
        <f t="shared" si="160"/>
        <v>0</v>
      </c>
      <c r="BH36" s="158">
        <f t="shared" si="160"/>
        <v>0</v>
      </c>
      <c r="BI36" s="158">
        <f t="shared" si="160"/>
        <v>0</v>
      </c>
      <c r="BJ36" s="158">
        <f t="shared" si="160"/>
        <v>0</v>
      </c>
    </row>
    <row r="37" spans="2:62" x14ac:dyDescent="0.25">
      <c r="B37" s="155" t="s">
        <v>410</v>
      </c>
      <c r="C37" s="159">
        <f>CEm!B65</f>
        <v>0</v>
      </c>
      <c r="D37" s="159">
        <f>CEm!C65</f>
        <v>0</v>
      </c>
      <c r="E37" s="159">
        <f>CEm!D65</f>
        <v>0</v>
      </c>
      <c r="F37" s="159">
        <f>CEm!E65</f>
        <v>0</v>
      </c>
      <c r="G37" s="159">
        <f>CEm!F65</f>
        <v>0</v>
      </c>
      <c r="H37" s="159">
        <f>CEm!G65</f>
        <v>0</v>
      </c>
      <c r="I37" s="159">
        <f>CEm!H65</f>
        <v>0</v>
      </c>
      <c r="J37" s="159">
        <f>CEm!I65</f>
        <v>0</v>
      </c>
      <c r="K37" s="159">
        <f>CEm!J65</f>
        <v>0</v>
      </c>
      <c r="L37" s="159">
        <f>CEm!K65</f>
        <v>0</v>
      </c>
      <c r="M37" s="159">
        <f>CEm!L65</f>
        <v>0</v>
      </c>
      <c r="N37" s="159">
        <f>CEm!M65</f>
        <v>0</v>
      </c>
      <c r="O37" s="159">
        <f>CEm!N65</f>
        <v>0</v>
      </c>
      <c r="P37" s="159">
        <f>CEm!O65</f>
        <v>0</v>
      </c>
      <c r="Q37" s="159">
        <f>CEm!P65</f>
        <v>0</v>
      </c>
      <c r="R37" s="159">
        <f>CEm!Q65</f>
        <v>0</v>
      </c>
      <c r="S37" s="159">
        <f>CEm!R65</f>
        <v>0</v>
      </c>
      <c r="T37" s="159">
        <f>CEm!S65</f>
        <v>0</v>
      </c>
      <c r="U37" s="159">
        <f>CEm!T65</f>
        <v>0</v>
      </c>
      <c r="V37" s="159">
        <f>CEm!U65</f>
        <v>0</v>
      </c>
      <c r="W37" s="159">
        <f>CEm!V65</f>
        <v>0</v>
      </c>
      <c r="X37" s="159">
        <f>CEm!W65</f>
        <v>0</v>
      </c>
      <c r="Y37" s="159">
        <f>CEm!X65</f>
        <v>0</v>
      </c>
      <c r="Z37" s="159">
        <f>CEm!Y65</f>
        <v>0</v>
      </c>
      <c r="AA37" s="159">
        <f>CEm!Z65</f>
        <v>0</v>
      </c>
      <c r="AB37" s="159">
        <f>CEm!AA65</f>
        <v>0</v>
      </c>
      <c r="AC37" s="159">
        <f>CEm!AB65</f>
        <v>0</v>
      </c>
      <c r="AD37" s="159">
        <f>CEm!AC65</f>
        <v>0</v>
      </c>
      <c r="AE37" s="159">
        <f>CEm!AD65</f>
        <v>0</v>
      </c>
      <c r="AF37" s="159">
        <f>CEm!AE65</f>
        <v>0</v>
      </c>
      <c r="AG37" s="159">
        <f>CEm!AF65</f>
        <v>0</v>
      </c>
      <c r="AH37" s="159">
        <f>CEm!AG65</f>
        <v>0</v>
      </c>
      <c r="AI37" s="159">
        <f>CEm!AH65</f>
        <v>0</v>
      </c>
      <c r="AJ37" s="159">
        <f>CEm!AI65</f>
        <v>0</v>
      </c>
      <c r="AK37" s="159">
        <f>CEm!AJ65</f>
        <v>0</v>
      </c>
      <c r="AL37" s="159">
        <f>CEm!AK65</f>
        <v>0</v>
      </c>
      <c r="AM37" s="159">
        <f>CEm!AL65</f>
        <v>0</v>
      </c>
      <c r="AN37" s="159">
        <f>CEm!AM65</f>
        <v>0</v>
      </c>
      <c r="AO37" s="159">
        <f>CEm!AN65</f>
        <v>0</v>
      </c>
      <c r="AP37" s="159">
        <f>CEm!AO65</f>
        <v>0</v>
      </c>
      <c r="AQ37" s="159">
        <f>CEm!AP65</f>
        <v>0</v>
      </c>
      <c r="AR37" s="159">
        <f>CEm!AQ65</f>
        <v>0</v>
      </c>
      <c r="AS37" s="159">
        <f>CEm!AR65</f>
        <v>0</v>
      </c>
      <c r="AT37" s="159">
        <f>CEm!AS65</f>
        <v>0</v>
      </c>
      <c r="AU37" s="159">
        <f>CEm!AT65</f>
        <v>0</v>
      </c>
      <c r="AV37" s="159">
        <f>CEm!AU65</f>
        <v>0</v>
      </c>
      <c r="AW37" s="159">
        <f>CEm!AV65</f>
        <v>0</v>
      </c>
      <c r="AX37" s="159">
        <f>CEm!AW65</f>
        <v>0</v>
      </c>
      <c r="AY37" s="159">
        <f>CEm!AX65</f>
        <v>0</v>
      </c>
      <c r="AZ37" s="159">
        <f>CEm!AY65</f>
        <v>0</v>
      </c>
      <c r="BA37" s="159">
        <f>CEm!AZ65</f>
        <v>0</v>
      </c>
      <c r="BB37" s="159">
        <f>CEm!BA65</f>
        <v>0</v>
      </c>
      <c r="BC37" s="159">
        <f>CEm!BB65</f>
        <v>0</v>
      </c>
      <c r="BD37" s="159">
        <f>CEm!BC65</f>
        <v>0</v>
      </c>
      <c r="BE37" s="159">
        <f>CEm!BD65</f>
        <v>0</v>
      </c>
      <c r="BF37" s="159">
        <f>CEm!BE65</f>
        <v>0</v>
      </c>
      <c r="BG37" s="159">
        <f>CEm!BF65</f>
        <v>0</v>
      </c>
      <c r="BH37" s="159">
        <f>CEm!BG65</f>
        <v>0</v>
      </c>
      <c r="BI37" s="159">
        <f>CEm!BH65</f>
        <v>0</v>
      </c>
      <c r="BJ37" s="159">
        <f>CEm!BI65</f>
        <v>0</v>
      </c>
    </row>
    <row r="38" spans="2:62" x14ac:dyDescent="0.25">
      <c r="B38" s="155" t="s">
        <v>411</v>
      </c>
      <c r="C38" s="159">
        <f>CEm!B59</f>
        <v>0</v>
      </c>
      <c r="D38" s="159">
        <f>CEm!C59</f>
        <v>0</v>
      </c>
      <c r="E38" s="159">
        <f>CEm!D59</f>
        <v>0</v>
      </c>
      <c r="F38" s="159">
        <f>CEm!E59</f>
        <v>0</v>
      </c>
      <c r="G38" s="159">
        <f>CEm!F59</f>
        <v>0</v>
      </c>
      <c r="H38" s="159">
        <f>CEm!G59</f>
        <v>0</v>
      </c>
      <c r="I38" s="159">
        <f>CEm!H59</f>
        <v>0</v>
      </c>
      <c r="J38" s="159">
        <f>CEm!I59</f>
        <v>0</v>
      </c>
      <c r="K38" s="159">
        <f>CEm!J59</f>
        <v>0</v>
      </c>
      <c r="L38" s="159">
        <f>CEm!K59</f>
        <v>0</v>
      </c>
      <c r="M38" s="159">
        <f>CEm!L59</f>
        <v>0</v>
      </c>
      <c r="N38" s="159">
        <f>CEm!M59</f>
        <v>0</v>
      </c>
      <c r="O38" s="159">
        <f>CEm!N59</f>
        <v>0</v>
      </c>
      <c r="P38" s="159">
        <f>CEm!O59</f>
        <v>0</v>
      </c>
      <c r="Q38" s="159">
        <f>CEm!P59</f>
        <v>0</v>
      </c>
      <c r="R38" s="159">
        <f>CEm!Q59</f>
        <v>0</v>
      </c>
      <c r="S38" s="159">
        <f>CEm!R59</f>
        <v>0</v>
      </c>
      <c r="T38" s="159">
        <f>CEm!S59</f>
        <v>0</v>
      </c>
      <c r="U38" s="159">
        <f>CEm!T59</f>
        <v>0</v>
      </c>
      <c r="V38" s="159">
        <f>CEm!U59</f>
        <v>0</v>
      </c>
      <c r="W38" s="159">
        <f>CEm!V59</f>
        <v>0</v>
      </c>
      <c r="X38" s="159">
        <f>CEm!W59</f>
        <v>0</v>
      </c>
      <c r="Y38" s="159">
        <f>CEm!X59</f>
        <v>0</v>
      </c>
      <c r="Z38" s="159">
        <f>CEm!Y59</f>
        <v>0</v>
      </c>
      <c r="AA38" s="159">
        <f>CEm!Z59</f>
        <v>0</v>
      </c>
      <c r="AB38" s="159">
        <f>CEm!AA59</f>
        <v>0</v>
      </c>
      <c r="AC38" s="159">
        <f>CEm!AB59</f>
        <v>0</v>
      </c>
      <c r="AD38" s="159">
        <f>CEm!AC59</f>
        <v>0</v>
      </c>
      <c r="AE38" s="159">
        <f>CEm!AD59</f>
        <v>0</v>
      </c>
      <c r="AF38" s="159">
        <f>CEm!AE59</f>
        <v>0</v>
      </c>
      <c r="AG38" s="159">
        <f>CEm!AF59</f>
        <v>0</v>
      </c>
      <c r="AH38" s="159">
        <f>CEm!AG59</f>
        <v>0</v>
      </c>
      <c r="AI38" s="159">
        <f>CEm!AH59</f>
        <v>0</v>
      </c>
      <c r="AJ38" s="159">
        <f>CEm!AI59</f>
        <v>0</v>
      </c>
      <c r="AK38" s="159">
        <f>CEm!AJ59</f>
        <v>0</v>
      </c>
      <c r="AL38" s="159">
        <f>CEm!AK59</f>
        <v>0</v>
      </c>
      <c r="AM38" s="159">
        <f>CEm!AL59</f>
        <v>0</v>
      </c>
      <c r="AN38" s="159">
        <f>CEm!AM59</f>
        <v>0</v>
      </c>
      <c r="AO38" s="159">
        <f>CEm!AN59</f>
        <v>0</v>
      </c>
      <c r="AP38" s="159">
        <f>CEm!AO59</f>
        <v>0</v>
      </c>
      <c r="AQ38" s="159">
        <f>CEm!AP59</f>
        <v>0</v>
      </c>
      <c r="AR38" s="159">
        <f>CEm!AQ59</f>
        <v>0</v>
      </c>
      <c r="AS38" s="159">
        <f>CEm!AR59</f>
        <v>0</v>
      </c>
      <c r="AT38" s="159">
        <f>CEm!AS59</f>
        <v>0</v>
      </c>
      <c r="AU38" s="159">
        <f>CEm!AT59</f>
        <v>0</v>
      </c>
      <c r="AV38" s="159">
        <f>CEm!AU59</f>
        <v>0</v>
      </c>
      <c r="AW38" s="159">
        <f>CEm!AV59</f>
        <v>0</v>
      </c>
      <c r="AX38" s="159">
        <f>CEm!AW59</f>
        <v>0</v>
      </c>
      <c r="AY38" s="159">
        <f>CEm!AX59</f>
        <v>0</v>
      </c>
      <c r="AZ38" s="159">
        <f>CEm!AY59</f>
        <v>0</v>
      </c>
      <c r="BA38" s="159">
        <f>CEm!AZ59</f>
        <v>0</v>
      </c>
      <c r="BB38" s="159">
        <f>CEm!BA59</f>
        <v>0</v>
      </c>
      <c r="BC38" s="159">
        <f>CEm!BB59</f>
        <v>0</v>
      </c>
      <c r="BD38" s="159">
        <f>CEm!BC59</f>
        <v>0</v>
      </c>
      <c r="BE38" s="159">
        <f>CEm!BD59</f>
        <v>0</v>
      </c>
      <c r="BF38" s="159">
        <f>CEm!BE59</f>
        <v>0</v>
      </c>
      <c r="BG38" s="159">
        <f>CEm!BF59</f>
        <v>0</v>
      </c>
      <c r="BH38" s="159">
        <f>CEm!BG59</f>
        <v>0</v>
      </c>
      <c r="BI38" s="159">
        <f>CEm!BH59</f>
        <v>0</v>
      </c>
      <c r="BJ38" s="159">
        <f>CEm!BI59</f>
        <v>0</v>
      </c>
    </row>
    <row r="39" spans="2:62" x14ac:dyDescent="0.25">
      <c r="B39" s="155" t="s">
        <v>412</v>
      </c>
      <c r="C39" s="159">
        <f>-CEm!B69-CEm!B70</f>
        <v>0</v>
      </c>
      <c r="D39" s="159">
        <f>-CEm!C69-CEm!C70</f>
        <v>0</v>
      </c>
      <c r="E39" s="159">
        <f>-CEm!D69-CEm!D70</f>
        <v>0</v>
      </c>
      <c r="F39" s="159">
        <f>-CEm!E69-CEm!E70</f>
        <v>0</v>
      </c>
      <c r="G39" s="159">
        <f>-CEm!F69-CEm!F70</f>
        <v>0</v>
      </c>
      <c r="H39" s="159">
        <f>-CEm!G69-CEm!G70</f>
        <v>0</v>
      </c>
      <c r="I39" s="159">
        <f>-CEm!H69-CEm!H70</f>
        <v>0</v>
      </c>
      <c r="J39" s="159">
        <f>-CEm!I69-CEm!I70</f>
        <v>0</v>
      </c>
      <c r="K39" s="159">
        <f>-CEm!J69-CEm!J70</f>
        <v>0</v>
      </c>
      <c r="L39" s="159">
        <f>-CEm!K69-CEm!K70</f>
        <v>0</v>
      </c>
      <c r="M39" s="159">
        <f>-CEm!L69-CEm!L70</f>
        <v>0</v>
      </c>
      <c r="N39" s="159">
        <f>-CEm!M69-CEm!M70</f>
        <v>0</v>
      </c>
      <c r="O39" s="159">
        <f>-CEm!N69-CEm!N70</f>
        <v>0</v>
      </c>
      <c r="P39" s="159">
        <f>-CEm!O69-CEm!O70</f>
        <v>0</v>
      </c>
      <c r="Q39" s="159">
        <f>-CEm!P69-CEm!P70</f>
        <v>0</v>
      </c>
      <c r="R39" s="159">
        <f>-CEm!Q69-CEm!Q70</f>
        <v>0</v>
      </c>
      <c r="S39" s="159">
        <f>-CEm!R69-CEm!R70</f>
        <v>0</v>
      </c>
      <c r="T39" s="159">
        <f>-CEm!S69-CEm!S70</f>
        <v>0</v>
      </c>
      <c r="U39" s="159">
        <f>-CEm!T69-CEm!T70</f>
        <v>0</v>
      </c>
      <c r="V39" s="159">
        <f>-CEm!U69-CEm!U70</f>
        <v>0</v>
      </c>
      <c r="W39" s="159">
        <f>-CEm!V69-CEm!V70</f>
        <v>0</v>
      </c>
      <c r="X39" s="159">
        <f>-CEm!W69-CEm!W70</f>
        <v>0</v>
      </c>
      <c r="Y39" s="159">
        <f>-CEm!X69-CEm!X70</f>
        <v>0</v>
      </c>
      <c r="Z39" s="159">
        <f>-CEm!Y69-CEm!Y70</f>
        <v>0</v>
      </c>
      <c r="AA39" s="159">
        <f>-CEm!Z69-CEm!Z70</f>
        <v>0</v>
      </c>
      <c r="AB39" s="159">
        <f>-CEm!AA69-CEm!AA70</f>
        <v>0</v>
      </c>
      <c r="AC39" s="159">
        <f>-CEm!AB69-CEm!AB70</f>
        <v>0</v>
      </c>
      <c r="AD39" s="159">
        <f>-CEm!AC69-CEm!AC70</f>
        <v>0</v>
      </c>
      <c r="AE39" s="159">
        <f>-CEm!AD69-CEm!AD70</f>
        <v>0</v>
      </c>
      <c r="AF39" s="159">
        <f>-CEm!AE69-CEm!AE70</f>
        <v>0</v>
      </c>
      <c r="AG39" s="159">
        <f>-CEm!AF69-CEm!AF70</f>
        <v>0</v>
      </c>
      <c r="AH39" s="159">
        <f>-CEm!AG69-CEm!AG70</f>
        <v>0</v>
      </c>
      <c r="AI39" s="159">
        <f>-CEm!AH69-CEm!AH70</f>
        <v>0</v>
      </c>
      <c r="AJ39" s="159">
        <f>-CEm!AI69-CEm!AI70</f>
        <v>0</v>
      </c>
      <c r="AK39" s="159">
        <f>-CEm!AJ69-CEm!AJ70</f>
        <v>0</v>
      </c>
      <c r="AL39" s="159">
        <f>-CEm!AK69-CEm!AK70</f>
        <v>0</v>
      </c>
      <c r="AM39" s="159">
        <f>-CEm!AL69-CEm!AL70</f>
        <v>0</v>
      </c>
      <c r="AN39" s="159">
        <f>-CEm!AM69-CEm!AM70</f>
        <v>0</v>
      </c>
      <c r="AO39" s="159">
        <f>-CEm!AN69-CEm!AN70</f>
        <v>0</v>
      </c>
      <c r="AP39" s="159">
        <f>-CEm!AO69-CEm!AO70</f>
        <v>0</v>
      </c>
      <c r="AQ39" s="159">
        <f>-CEm!AP69-CEm!AP70</f>
        <v>0</v>
      </c>
      <c r="AR39" s="159">
        <f>-CEm!AQ69-CEm!AQ70</f>
        <v>0</v>
      </c>
      <c r="AS39" s="159">
        <f>-CEm!AR69-CEm!AR70</f>
        <v>0</v>
      </c>
      <c r="AT39" s="159">
        <f>-CEm!AS69-CEm!AS70</f>
        <v>0</v>
      </c>
      <c r="AU39" s="159">
        <f>-CEm!AT69-CEm!AT70</f>
        <v>0</v>
      </c>
      <c r="AV39" s="159">
        <f>-CEm!AU69-CEm!AU70</f>
        <v>0</v>
      </c>
      <c r="AW39" s="159">
        <f>-CEm!AV69-CEm!AV70</f>
        <v>0</v>
      </c>
      <c r="AX39" s="159">
        <f>-CEm!AW69-CEm!AW70</f>
        <v>0</v>
      </c>
      <c r="AY39" s="159">
        <f>-CEm!AX69-CEm!AX70</f>
        <v>0</v>
      </c>
      <c r="AZ39" s="159">
        <f>-CEm!AY69-CEm!AY70</f>
        <v>0</v>
      </c>
      <c r="BA39" s="159">
        <f>-CEm!AZ69-CEm!AZ70</f>
        <v>0</v>
      </c>
      <c r="BB39" s="159">
        <f>-CEm!BA69-CEm!BA70</f>
        <v>0</v>
      </c>
      <c r="BC39" s="159">
        <f>-CEm!BB69-CEm!BB70</f>
        <v>0</v>
      </c>
      <c r="BD39" s="159">
        <f>-CEm!BC69-CEm!BC70</f>
        <v>0</v>
      </c>
      <c r="BE39" s="159">
        <f>-CEm!BD69-CEm!BD70</f>
        <v>0</v>
      </c>
      <c r="BF39" s="159">
        <f>-CEm!BE69-CEm!BE70</f>
        <v>0</v>
      </c>
      <c r="BG39" s="159">
        <f>-CEm!BF69-CEm!BF70</f>
        <v>0</v>
      </c>
      <c r="BH39" s="159">
        <f>-CEm!BG69-CEm!BG70</f>
        <v>0</v>
      </c>
      <c r="BI39" s="159">
        <f>-CEm!BH69-CEm!BH70</f>
        <v>0</v>
      </c>
      <c r="BJ39" s="159">
        <f>-CEm!BI69-CEm!BI70</f>
        <v>0</v>
      </c>
    </row>
    <row r="40" spans="2:62" x14ac:dyDescent="0.25">
      <c r="B40" s="155" t="s">
        <v>413</v>
      </c>
      <c r="C40" s="159">
        <f>+SPm!C52-SPm!C11</f>
        <v>0</v>
      </c>
      <c r="D40" s="159">
        <f>+SPm!D52-SPm!C52+SPm!C11-SPm!D11</f>
        <v>0</v>
      </c>
      <c r="E40" s="159">
        <f>+SPm!E52-SPm!D52+SPm!D11-SPm!E11</f>
        <v>0</v>
      </c>
      <c r="F40" s="159">
        <f>+SPm!F52-SPm!E52+SPm!E11-SPm!F11</f>
        <v>0</v>
      </c>
      <c r="G40" s="159">
        <f>+SPm!G52-SPm!F52+SPm!F11-SPm!G11</f>
        <v>0</v>
      </c>
      <c r="H40" s="159">
        <f>+SPm!H52-SPm!G52+SPm!G11-SPm!H11</f>
        <v>0</v>
      </c>
      <c r="I40" s="159">
        <f>+SPm!I52-SPm!H52+SPm!H11-SPm!I11</f>
        <v>0</v>
      </c>
      <c r="J40" s="159">
        <f>+SPm!J52-SPm!I52+SPm!I11-SPm!J11</f>
        <v>0</v>
      </c>
      <c r="K40" s="159">
        <f>+SPm!K52-SPm!J52+SPm!J11-SPm!K11</f>
        <v>0</v>
      </c>
      <c r="L40" s="159">
        <f>+SPm!L52-SPm!K52+SPm!K11-SPm!L11</f>
        <v>0</v>
      </c>
      <c r="M40" s="159">
        <f>+SPm!M52-SPm!L52+SPm!L11-SPm!M11</f>
        <v>0</v>
      </c>
      <c r="N40" s="159">
        <f>+SPm!N52-SPm!M52+SPm!M11-SPm!N11</f>
        <v>0</v>
      </c>
      <c r="O40" s="159">
        <f>+SPm!O52-SPm!N52+SPm!N11-SPm!O11</f>
        <v>0</v>
      </c>
      <c r="P40" s="159">
        <f>+SPm!P52-SPm!O52+SPm!O11-SPm!P11</f>
        <v>0</v>
      </c>
      <c r="Q40" s="159">
        <f>+SPm!Q52-SPm!P52+SPm!P11-SPm!Q11</f>
        <v>0</v>
      </c>
      <c r="R40" s="159">
        <f>+SPm!R52-SPm!Q52+SPm!Q11-SPm!R11</f>
        <v>0</v>
      </c>
      <c r="S40" s="159">
        <f>+SPm!S52-SPm!R52+SPm!R11-SPm!S11</f>
        <v>0</v>
      </c>
      <c r="T40" s="159">
        <f>+SPm!T52-SPm!S52+SPm!S11-SPm!T11</f>
        <v>0</v>
      </c>
      <c r="U40" s="159">
        <f>+SPm!U52-SPm!T52+SPm!T11-SPm!U11</f>
        <v>0</v>
      </c>
      <c r="V40" s="159">
        <f>+SPm!V52-SPm!U52+SPm!U11-SPm!V11</f>
        <v>0</v>
      </c>
      <c r="W40" s="159">
        <f>+SPm!W52-SPm!V52+SPm!V11-SPm!W11</f>
        <v>0</v>
      </c>
      <c r="X40" s="159">
        <f>+SPm!X52-SPm!W52+SPm!W11-SPm!X11</f>
        <v>0</v>
      </c>
      <c r="Y40" s="159">
        <f>+SPm!Y52-SPm!X52+SPm!X11-SPm!Y11</f>
        <v>0</v>
      </c>
      <c r="Z40" s="159">
        <f>+SPm!Z52-SPm!Y52+SPm!Y11-SPm!Z11</f>
        <v>0</v>
      </c>
      <c r="AA40" s="159">
        <f>+SPm!AA52-SPm!Z52+SPm!Z11-SPm!AA11</f>
        <v>0</v>
      </c>
      <c r="AB40" s="159">
        <f>+SPm!AB52-SPm!AA52+SPm!AA11-SPm!AB11</f>
        <v>0</v>
      </c>
      <c r="AC40" s="159">
        <f>+SPm!AC52-SPm!AB52+SPm!AB11-SPm!AC11</f>
        <v>0</v>
      </c>
      <c r="AD40" s="159">
        <f>+SPm!AD52-SPm!AC52+SPm!AC11-SPm!AD11</f>
        <v>0</v>
      </c>
      <c r="AE40" s="159">
        <f>+SPm!AE52-SPm!AD52+SPm!AD11-SPm!AE11</f>
        <v>0</v>
      </c>
      <c r="AF40" s="159">
        <f>+SPm!AF52-SPm!AE52+SPm!AE11-SPm!AF11</f>
        <v>0</v>
      </c>
      <c r="AG40" s="159">
        <f>+SPm!AG52-SPm!AF52+SPm!AF11-SPm!AG11</f>
        <v>0</v>
      </c>
      <c r="AH40" s="159">
        <f>+SPm!AH52-SPm!AG52+SPm!AG11-SPm!AH11</f>
        <v>0</v>
      </c>
      <c r="AI40" s="159">
        <f>+SPm!AI52-SPm!AH52+SPm!AH11-SPm!AI11</f>
        <v>0</v>
      </c>
      <c r="AJ40" s="159">
        <f>+SPm!AJ52-SPm!AI52+SPm!AI11-SPm!AJ11</f>
        <v>0</v>
      </c>
      <c r="AK40" s="159">
        <f>+SPm!AK52-SPm!AJ52+SPm!AJ11-SPm!AK11</f>
        <v>0</v>
      </c>
      <c r="AL40" s="159">
        <f>+SPm!AL52-SPm!AK52+SPm!AK11-SPm!AL11</f>
        <v>0</v>
      </c>
      <c r="AM40" s="159">
        <f>+SPm!AM52-SPm!AL52+SPm!AL11-SPm!AM11</f>
        <v>0</v>
      </c>
      <c r="AN40" s="159">
        <f>+SPm!AN52-SPm!AM52+SPm!AM11-SPm!AN11</f>
        <v>0</v>
      </c>
      <c r="AO40" s="159">
        <f>+SPm!AO52-SPm!AN52+SPm!AN11-SPm!AO11</f>
        <v>0</v>
      </c>
      <c r="AP40" s="159">
        <f>+SPm!AP52-SPm!AO52+SPm!AO11-SPm!AP11</f>
        <v>0</v>
      </c>
      <c r="AQ40" s="159">
        <f>+SPm!AQ52-SPm!AP52+SPm!AP11-SPm!AQ11</f>
        <v>0</v>
      </c>
      <c r="AR40" s="159">
        <f>+SPm!AR52-SPm!AQ52+SPm!AQ11-SPm!AR11</f>
        <v>0</v>
      </c>
      <c r="AS40" s="159">
        <f>+SPm!AS52-SPm!AR52+SPm!AR11-SPm!AS11</f>
        <v>0</v>
      </c>
      <c r="AT40" s="159">
        <f>+SPm!AT52-SPm!AS52+SPm!AS11-SPm!AT11</f>
        <v>0</v>
      </c>
      <c r="AU40" s="159">
        <f>+SPm!AU52-SPm!AT52+SPm!AT11-SPm!AU11</f>
        <v>0</v>
      </c>
      <c r="AV40" s="159">
        <f>+SPm!AV52-SPm!AU52+SPm!AU11-SPm!AV11</f>
        <v>0</v>
      </c>
      <c r="AW40" s="159">
        <f>+SPm!AW52-SPm!AV52+SPm!AV11-SPm!AW11</f>
        <v>0</v>
      </c>
      <c r="AX40" s="159">
        <f>+SPm!AX52-SPm!AW52+SPm!AW11-SPm!AX11</f>
        <v>0</v>
      </c>
      <c r="AY40" s="159">
        <f>+SPm!AY52-SPm!AX52+SPm!AX11-SPm!AY11</f>
        <v>0</v>
      </c>
      <c r="AZ40" s="159">
        <f>+SPm!AZ52-SPm!AY52+SPm!AY11-SPm!AZ11</f>
        <v>0</v>
      </c>
      <c r="BA40" s="159">
        <f>+SPm!BA52-SPm!AZ52+SPm!AZ11-SPm!BA11</f>
        <v>0</v>
      </c>
      <c r="BB40" s="159">
        <f>+SPm!BB52-SPm!BA52+SPm!BA11-SPm!BB11</f>
        <v>0</v>
      </c>
      <c r="BC40" s="159">
        <f>+SPm!BC52-SPm!BB52+SPm!BB11-SPm!BC11</f>
        <v>0</v>
      </c>
      <c r="BD40" s="159">
        <f>+SPm!BD52-SPm!BC52+SPm!BC11-SPm!BD11</f>
        <v>0</v>
      </c>
      <c r="BE40" s="159">
        <f>+SPm!BE52-SPm!BD52+SPm!BD11-SPm!BE11</f>
        <v>0</v>
      </c>
      <c r="BF40" s="159">
        <f>+SPm!BF52-SPm!BE52+SPm!BE11-SPm!BF11</f>
        <v>0</v>
      </c>
      <c r="BG40" s="159">
        <f>+SPm!BG52-SPm!BF52+SPm!BF11-SPm!BG11</f>
        <v>0</v>
      </c>
      <c r="BH40" s="159">
        <f>+SPm!BH52-SPm!BG52+SPm!BG11-SPm!BH11</f>
        <v>0</v>
      </c>
      <c r="BI40" s="159">
        <f>+SPm!BI52-SPm!BH52+SPm!BH11-SPm!BI11</f>
        <v>0</v>
      </c>
      <c r="BJ40" s="159">
        <f>+SPm!BJ52-SPm!BI52+SPm!BI11-SPm!BJ11</f>
        <v>0</v>
      </c>
    </row>
    <row r="41" spans="2:62" x14ac:dyDescent="0.25">
      <c r="B41" s="155"/>
    </row>
    <row r="42" spans="2:62" x14ac:dyDescent="0.25">
      <c r="B42" s="154" t="s">
        <v>414</v>
      </c>
      <c r="C42" s="158">
        <f>SUM(C43:C46)</f>
        <v>0</v>
      </c>
      <c r="D42" s="158">
        <f>SUM(D43:D46)</f>
        <v>0</v>
      </c>
      <c r="E42" s="158">
        <f t="shared" ref="E42:H42" si="161">SUM(E43:E46)</f>
        <v>0</v>
      </c>
      <c r="F42" s="158">
        <f t="shared" si="161"/>
        <v>0</v>
      </c>
      <c r="G42" s="158">
        <f t="shared" si="161"/>
        <v>0</v>
      </c>
      <c r="H42" s="158">
        <f t="shared" si="161"/>
        <v>0</v>
      </c>
      <c r="I42" s="158">
        <f t="shared" ref="I42" si="162">SUM(I43:I46)</f>
        <v>0</v>
      </c>
      <c r="J42" s="158">
        <f t="shared" ref="J42" si="163">SUM(J43:J46)</f>
        <v>0</v>
      </c>
      <c r="K42" s="158">
        <f t="shared" ref="K42:L42" si="164">SUM(K43:K46)</f>
        <v>0</v>
      </c>
      <c r="L42" s="158">
        <f t="shared" si="164"/>
        <v>0</v>
      </c>
      <c r="M42" s="158">
        <f t="shared" ref="M42" si="165">SUM(M43:M46)</f>
        <v>0</v>
      </c>
      <c r="N42" s="158">
        <f t="shared" ref="N42" si="166">SUM(N43:N46)</f>
        <v>0</v>
      </c>
      <c r="O42" s="158">
        <f t="shared" ref="O42:P42" si="167">SUM(O43:O46)</f>
        <v>0</v>
      </c>
      <c r="P42" s="158">
        <f t="shared" si="167"/>
        <v>0</v>
      </c>
      <c r="Q42" s="158">
        <f t="shared" ref="Q42" si="168">SUM(Q43:Q46)</f>
        <v>0</v>
      </c>
      <c r="R42" s="158">
        <f t="shared" ref="R42" si="169">SUM(R43:R46)</f>
        <v>0</v>
      </c>
      <c r="S42" s="158">
        <f t="shared" ref="S42:T42" si="170">SUM(S43:S46)</f>
        <v>0</v>
      </c>
      <c r="T42" s="158">
        <f t="shared" si="170"/>
        <v>0</v>
      </c>
      <c r="U42" s="158">
        <f t="shared" ref="U42" si="171">SUM(U43:U46)</f>
        <v>0</v>
      </c>
      <c r="V42" s="158">
        <f t="shared" ref="V42" si="172">SUM(V43:V46)</f>
        <v>0</v>
      </c>
      <c r="W42" s="158">
        <f t="shared" ref="W42:X42" si="173">SUM(W43:W46)</f>
        <v>0</v>
      </c>
      <c r="X42" s="158">
        <f t="shared" si="173"/>
        <v>0</v>
      </c>
      <c r="Y42" s="158">
        <f t="shared" ref="Y42" si="174">SUM(Y43:Y46)</f>
        <v>0</v>
      </c>
      <c r="Z42" s="158">
        <f t="shared" ref="Z42" si="175">SUM(Z43:Z46)</f>
        <v>0</v>
      </c>
      <c r="AA42" s="158">
        <f t="shared" ref="AA42" si="176">SUM(AA43:AA46)</f>
        <v>0</v>
      </c>
      <c r="AB42" s="158">
        <f>SUM(AB43:AB46)</f>
        <v>0</v>
      </c>
      <c r="AC42" s="158">
        <f t="shared" ref="AC42" si="177">SUM(AC43:AC46)</f>
        <v>0</v>
      </c>
      <c r="AD42" s="158">
        <f t="shared" ref="AD42" si="178">SUM(AD43:AD46)</f>
        <v>0</v>
      </c>
      <c r="AE42" s="158">
        <f t="shared" ref="AE42" si="179">SUM(AE43:AE46)</f>
        <v>0</v>
      </c>
      <c r="AF42" s="158">
        <f t="shared" ref="AF42" si="180">SUM(AF43:AF46)</f>
        <v>0</v>
      </c>
      <c r="AG42" s="158">
        <f t="shared" ref="AG42" si="181">SUM(AG43:AG46)</f>
        <v>0</v>
      </c>
      <c r="AH42" s="158">
        <f t="shared" ref="AH42" si="182">SUM(AH43:AH46)</f>
        <v>0</v>
      </c>
      <c r="AI42" s="158">
        <f t="shared" ref="AI42" si="183">SUM(AI43:AI46)</f>
        <v>0</v>
      </c>
      <c r="AJ42" s="158">
        <f t="shared" ref="AJ42" si="184">SUM(AJ43:AJ46)</f>
        <v>0</v>
      </c>
      <c r="AK42" s="158">
        <f t="shared" ref="AK42" si="185">SUM(AK43:AK46)</f>
        <v>0</v>
      </c>
      <c r="AL42" s="158">
        <f t="shared" ref="AL42" si="186">SUM(AL43:AL46)</f>
        <v>0</v>
      </c>
      <c r="AM42" s="158">
        <f t="shared" ref="AM42" si="187">SUM(AM43:AM46)</f>
        <v>0</v>
      </c>
      <c r="AN42" s="158">
        <f t="shared" ref="AN42" si="188">SUM(AN43:AN46)</f>
        <v>0</v>
      </c>
      <c r="AO42" s="158">
        <f t="shared" ref="AO42" si="189">SUM(AO43:AO46)</f>
        <v>0</v>
      </c>
      <c r="AP42" s="158">
        <f t="shared" ref="AP42" si="190">SUM(AP43:AP46)</f>
        <v>0</v>
      </c>
      <c r="AQ42" s="158">
        <f>SUM(AQ43:AQ46)</f>
        <v>0</v>
      </c>
      <c r="AR42" s="158">
        <f t="shared" ref="AR42" si="191">SUM(AR43:AR46)</f>
        <v>0</v>
      </c>
      <c r="AS42" s="158">
        <f t="shared" ref="AS42" si="192">SUM(AS43:AS46)</f>
        <v>0</v>
      </c>
      <c r="AT42" s="158">
        <f t="shared" ref="AT42" si="193">SUM(AT43:AT46)</f>
        <v>0</v>
      </c>
      <c r="AU42" s="158">
        <f t="shared" ref="AU42" si="194">SUM(AU43:AU46)</f>
        <v>0</v>
      </c>
      <c r="AV42" s="158">
        <f t="shared" ref="AV42" si="195">SUM(AV43:AV46)</f>
        <v>0</v>
      </c>
      <c r="AW42" s="158">
        <f t="shared" ref="AW42" si="196">SUM(AW43:AW46)</f>
        <v>0</v>
      </c>
      <c r="AX42" s="158">
        <f t="shared" ref="AX42" si="197">SUM(AX43:AX46)</f>
        <v>0</v>
      </c>
      <c r="AY42" s="158">
        <f t="shared" ref="AY42" si="198">SUM(AY43:AY46)</f>
        <v>0</v>
      </c>
      <c r="AZ42" s="158">
        <f t="shared" ref="AZ42" si="199">SUM(AZ43:AZ46)</f>
        <v>0</v>
      </c>
      <c r="BA42" s="158">
        <f t="shared" ref="BA42" si="200">SUM(BA43:BA46)</f>
        <v>0</v>
      </c>
      <c r="BB42" s="158">
        <f t="shared" ref="BB42" si="201">SUM(BB43:BB46)</f>
        <v>0</v>
      </c>
      <c r="BC42" s="158">
        <f t="shared" ref="BC42" si="202">SUM(BC43:BC46)</f>
        <v>0</v>
      </c>
      <c r="BD42" s="158">
        <f t="shared" ref="BD42" si="203">SUM(BD43:BD46)</f>
        <v>0</v>
      </c>
      <c r="BE42" s="158">
        <f t="shared" ref="BE42" si="204">SUM(BE43:BE46)</f>
        <v>0</v>
      </c>
      <c r="BF42" s="158">
        <f t="shared" ref="BF42" si="205">SUM(BF43:BF46)</f>
        <v>0</v>
      </c>
      <c r="BG42" s="158">
        <f>SUM(BG43:BG46)</f>
        <v>0</v>
      </c>
      <c r="BH42" s="158">
        <f t="shared" ref="BH42" si="206">SUM(BH43:BH46)</f>
        <v>0</v>
      </c>
      <c r="BI42" s="158">
        <f t="shared" ref="BI42" si="207">SUM(BI43:BI46)</f>
        <v>0</v>
      </c>
      <c r="BJ42" s="158">
        <f t="shared" ref="BJ42" si="208">SUM(BJ43:BJ46)</f>
        <v>0</v>
      </c>
    </row>
    <row r="43" spans="2:62" x14ac:dyDescent="0.25">
      <c r="B43" s="155" t="s">
        <v>415</v>
      </c>
      <c r="C43" s="159">
        <f>+SPm!C62</f>
        <v>0</v>
      </c>
      <c r="D43" s="159">
        <f>+SPm!D62-SPm!C62</f>
        <v>0</v>
      </c>
      <c r="E43" s="159">
        <f>+SPm!E62-SPm!D62</f>
        <v>0</v>
      </c>
      <c r="F43" s="159">
        <f>+SPm!F62-SPm!E62</f>
        <v>0</v>
      </c>
      <c r="G43" s="159">
        <f>+SPm!G62-SPm!F62</f>
        <v>0</v>
      </c>
      <c r="H43" s="159">
        <f>+SPm!H62-SPm!G62</f>
        <v>0</v>
      </c>
      <c r="I43" s="159">
        <f>+SPm!I62-SPm!H62</f>
        <v>0</v>
      </c>
      <c r="J43" s="159">
        <f>+SPm!J62-SPm!I62</f>
        <v>0</v>
      </c>
      <c r="K43" s="159">
        <f>+SPm!K62-SPm!J62</f>
        <v>0</v>
      </c>
      <c r="L43" s="159">
        <f>+SPm!L62-SPm!K62</f>
        <v>0</v>
      </c>
      <c r="M43" s="159">
        <f>+SPm!M62-SPm!L62</f>
        <v>0</v>
      </c>
      <c r="N43" s="159">
        <f>+SPm!N62-SPm!M62</f>
        <v>0</v>
      </c>
      <c r="O43" s="159">
        <f>+SPm!O62-SPm!N62</f>
        <v>0</v>
      </c>
      <c r="P43" s="159">
        <f>+SPm!P62-SPm!O62</f>
        <v>0</v>
      </c>
      <c r="Q43" s="159">
        <f>+SPm!Q62-SPm!P62</f>
        <v>0</v>
      </c>
      <c r="R43" s="159">
        <f>+SPm!R62-SPm!Q62</f>
        <v>0</v>
      </c>
      <c r="S43" s="159">
        <f>+SPm!S62-SPm!R62</f>
        <v>0</v>
      </c>
      <c r="T43" s="159">
        <f>+SPm!T62-SPm!S62</f>
        <v>0</v>
      </c>
      <c r="U43" s="159">
        <f>+SPm!U62-SPm!T62</f>
        <v>0</v>
      </c>
      <c r="V43" s="159">
        <f>+SPm!V62-SPm!U62</f>
        <v>0</v>
      </c>
      <c r="W43" s="159">
        <f>+SPm!W62-SPm!V62</f>
        <v>0</v>
      </c>
      <c r="X43" s="159">
        <f>+SPm!X62-SPm!W62</f>
        <v>0</v>
      </c>
      <c r="Y43" s="159">
        <f>+SPm!Y62-SPm!X62</f>
        <v>0</v>
      </c>
      <c r="Z43" s="159">
        <f>+SPm!Z62-SPm!Y62</f>
        <v>0</v>
      </c>
      <c r="AA43" s="159">
        <f>+SPm!AA62-SPm!Z62</f>
        <v>0</v>
      </c>
      <c r="AB43" s="159">
        <f>+SPm!AB62-SPm!AA62</f>
        <v>0</v>
      </c>
      <c r="AC43" s="159">
        <f>+SPm!AC62-SPm!AB62</f>
        <v>0</v>
      </c>
      <c r="AD43" s="159">
        <f>+SPm!AD62-SPm!AC62</f>
        <v>0</v>
      </c>
      <c r="AE43" s="159">
        <f>+SPm!AE62-SPm!AD62</f>
        <v>0</v>
      </c>
      <c r="AF43" s="159">
        <f>+SPm!AF62-SPm!AE62</f>
        <v>0</v>
      </c>
      <c r="AG43" s="159">
        <f>+SPm!AG62-SPm!AF62</f>
        <v>0</v>
      </c>
      <c r="AH43" s="159">
        <f>+SPm!AH62-SPm!AG62</f>
        <v>0</v>
      </c>
      <c r="AI43" s="159">
        <f>+SPm!AI62-SPm!AH62</f>
        <v>0</v>
      </c>
      <c r="AJ43" s="159">
        <f>+SPm!AJ62-SPm!AI62</f>
        <v>0</v>
      </c>
      <c r="AK43" s="159">
        <f>+SPm!AK62-SPm!AJ62</f>
        <v>0</v>
      </c>
      <c r="AL43" s="159">
        <f>+SPm!AL62-SPm!AK62</f>
        <v>0</v>
      </c>
      <c r="AM43" s="159">
        <f>+SPm!AM62-SPm!AL62</f>
        <v>0</v>
      </c>
      <c r="AN43" s="159">
        <f>+SPm!AN62-SPm!AM62</f>
        <v>0</v>
      </c>
      <c r="AO43" s="159">
        <f>+SPm!AO62-SPm!AN62</f>
        <v>0</v>
      </c>
      <c r="AP43" s="159">
        <f>+SPm!AP62-SPm!AO62</f>
        <v>0</v>
      </c>
      <c r="AQ43" s="159">
        <f>+SPm!AQ62-SPm!AP62</f>
        <v>0</v>
      </c>
      <c r="AR43" s="159">
        <f>+SPm!AR62-SPm!AQ62</f>
        <v>0</v>
      </c>
      <c r="AS43" s="159">
        <f>+SPm!AS62-SPm!AR62</f>
        <v>0</v>
      </c>
      <c r="AT43" s="159">
        <f>+SPm!AT62-SPm!AS62</f>
        <v>0</v>
      </c>
      <c r="AU43" s="159">
        <f>+SPm!AU62-SPm!AT62</f>
        <v>0</v>
      </c>
      <c r="AV43" s="159">
        <f>+SPm!AV62-SPm!AU62</f>
        <v>0</v>
      </c>
      <c r="AW43" s="159">
        <f>+SPm!AW62-SPm!AV62</f>
        <v>0</v>
      </c>
      <c r="AX43" s="159">
        <f>+SPm!AX62-SPm!AW62</f>
        <v>0</v>
      </c>
      <c r="AY43" s="159">
        <f>+SPm!AY62-SPm!AX62</f>
        <v>0</v>
      </c>
      <c r="AZ43" s="159">
        <f>+SPm!AZ62-SPm!AY62</f>
        <v>0</v>
      </c>
      <c r="BA43" s="159">
        <f>+SPm!BA62-SPm!AZ62</f>
        <v>0</v>
      </c>
      <c r="BB43" s="159">
        <f>+SPm!BB62-SPm!BA62</f>
        <v>0</v>
      </c>
      <c r="BC43" s="159">
        <f>+SPm!BC62-SPm!BB62</f>
        <v>0</v>
      </c>
      <c r="BD43" s="159">
        <f>+SPm!BD62-SPm!BC62</f>
        <v>0</v>
      </c>
      <c r="BE43" s="159">
        <f>+SPm!BE62-SPm!BD62</f>
        <v>0</v>
      </c>
      <c r="BF43" s="159">
        <f>+SPm!BF62-SPm!BE62</f>
        <v>0</v>
      </c>
      <c r="BG43" s="159">
        <f>+SPm!BG62-SPm!BF62</f>
        <v>0</v>
      </c>
      <c r="BH43" s="159">
        <f>+SPm!BH62-SPm!BG62</f>
        <v>0</v>
      </c>
      <c r="BI43" s="159">
        <f>+SPm!BI62-SPm!BH62</f>
        <v>0</v>
      </c>
      <c r="BJ43" s="159">
        <f>+SPm!BJ62-SPm!BI62</f>
        <v>0</v>
      </c>
    </row>
    <row r="44" spans="2:62" x14ac:dyDescent="0.25">
      <c r="B44" s="155" t="s">
        <v>416</v>
      </c>
      <c r="C44" s="159">
        <f>+SPm!C63</f>
        <v>0</v>
      </c>
      <c r="D44" s="159">
        <f>+SPm!D63-SPm!C63</f>
        <v>0</v>
      </c>
      <c r="E44" s="159">
        <f>+SPm!E63-SPm!D63</f>
        <v>0</v>
      </c>
      <c r="F44" s="159">
        <f>+SPm!F63-SPm!E63</f>
        <v>0</v>
      </c>
      <c r="G44" s="159">
        <f>+SPm!G63-SPm!F63</f>
        <v>0</v>
      </c>
      <c r="H44" s="159">
        <f>+SPm!H63-SPm!G63</f>
        <v>0</v>
      </c>
      <c r="I44" s="159">
        <f>+SPm!I63-SPm!H63</f>
        <v>0</v>
      </c>
      <c r="J44" s="159">
        <f>+SPm!J63-SPm!I63</f>
        <v>0</v>
      </c>
      <c r="K44" s="159">
        <f>+SPm!K63-SPm!J63</f>
        <v>0</v>
      </c>
      <c r="L44" s="159">
        <f>+SPm!L63-SPm!K63</f>
        <v>0</v>
      </c>
      <c r="M44" s="159">
        <f>+SPm!M63-SPm!L63</f>
        <v>0</v>
      </c>
      <c r="N44" s="159">
        <f>+SPm!N63-SPm!M63</f>
        <v>0</v>
      </c>
      <c r="O44" s="159">
        <f>+SPm!O63-SPm!N63</f>
        <v>0</v>
      </c>
      <c r="P44" s="159">
        <f>+SPm!P63-SPm!O63</f>
        <v>0</v>
      </c>
      <c r="Q44" s="159">
        <f>+SPm!Q63-SPm!P63</f>
        <v>0</v>
      </c>
      <c r="R44" s="159">
        <f>+SPm!R63-SPm!Q63</f>
        <v>0</v>
      </c>
      <c r="S44" s="159">
        <f>+SPm!S63-SPm!R63</f>
        <v>0</v>
      </c>
      <c r="T44" s="159">
        <f>+SPm!T63-SPm!S63</f>
        <v>0</v>
      </c>
      <c r="U44" s="159">
        <f>+SPm!U63-SPm!T63</f>
        <v>0</v>
      </c>
      <c r="V44" s="159">
        <f>+SPm!V63-SPm!U63</f>
        <v>0</v>
      </c>
      <c r="W44" s="159">
        <f>+SPm!W63-SPm!V63</f>
        <v>0</v>
      </c>
      <c r="X44" s="159">
        <f>+SPm!X63-SPm!W63</f>
        <v>0</v>
      </c>
      <c r="Y44" s="159">
        <f>+SPm!Y63-SPm!X63</f>
        <v>0</v>
      </c>
      <c r="Z44" s="159">
        <f>+SPm!Z63-SPm!Y63</f>
        <v>0</v>
      </c>
      <c r="AA44" s="159">
        <f>+SPm!AA63-SPm!Z63</f>
        <v>0</v>
      </c>
      <c r="AB44" s="159">
        <f>+SPm!AB63-SPm!AA63</f>
        <v>0</v>
      </c>
      <c r="AC44" s="159">
        <f>+SPm!AC63-SPm!AB63</f>
        <v>0</v>
      </c>
      <c r="AD44" s="159">
        <f>+SPm!AD63-SPm!AC63</f>
        <v>0</v>
      </c>
      <c r="AE44" s="159">
        <f>+SPm!AE63-SPm!AD63</f>
        <v>0</v>
      </c>
      <c r="AF44" s="159">
        <f>+SPm!AF63-SPm!AE63</f>
        <v>0</v>
      </c>
      <c r="AG44" s="159">
        <f>+SPm!AG63-SPm!AF63</f>
        <v>0</v>
      </c>
      <c r="AH44" s="159">
        <f>+SPm!AH63-SPm!AG63</f>
        <v>0</v>
      </c>
      <c r="AI44" s="159">
        <f>+SPm!AI63-SPm!AH63</f>
        <v>0</v>
      </c>
      <c r="AJ44" s="159">
        <f>+SPm!AJ63-SPm!AI63</f>
        <v>0</v>
      </c>
      <c r="AK44" s="159">
        <f>+SPm!AK63-SPm!AJ63</f>
        <v>0</v>
      </c>
      <c r="AL44" s="159">
        <f>+SPm!AL63-SPm!AK63</f>
        <v>0</v>
      </c>
      <c r="AM44" s="159">
        <f>+SPm!AM63-SPm!AL63</f>
        <v>0</v>
      </c>
      <c r="AN44" s="159">
        <f>+SPm!AN63-SPm!AM63</f>
        <v>0</v>
      </c>
      <c r="AO44" s="159">
        <f>+SPm!AO63-SPm!AN63</f>
        <v>0</v>
      </c>
      <c r="AP44" s="159">
        <f>+SPm!AP63-SPm!AO63</f>
        <v>0</v>
      </c>
      <c r="AQ44" s="159">
        <f>+SPm!AQ63-SPm!AP63</f>
        <v>0</v>
      </c>
      <c r="AR44" s="159">
        <f>+SPm!AR63-SPm!AQ63</f>
        <v>0</v>
      </c>
      <c r="AS44" s="159">
        <f>+SPm!AS63-SPm!AR63</f>
        <v>0</v>
      </c>
      <c r="AT44" s="159">
        <f>+SPm!AT63-SPm!AS63</f>
        <v>0</v>
      </c>
      <c r="AU44" s="159">
        <f>+SPm!AU63-SPm!AT63</f>
        <v>0</v>
      </c>
      <c r="AV44" s="159">
        <f>+SPm!AV63-SPm!AU63</f>
        <v>0</v>
      </c>
      <c r="AW44" s="159">
        <f>+SPm!AW63-SPm!AV63</f>
        <v>0</v>
      </c>
      <c r="AX44" s="159">
        <f>+SPm!AX63-SPm!AW63</f>
        <v>0</v>
      </c>
      <c r="AY44" s="159">
        <f>+SPm!AY63-SPm!AX63</f>
        <v>0</v>
      </c>
      <c r="AZ44" s="159">
        <f>+SPm!AZ63-SPm!AY63</f>
        <v>0</v>
      </c>
      <c r="BA44" s="159">
        <f>+SPm!BA63-SPm!AZ63</f>
        <v>0</v>
      </c>
      <c r="BB44" s="159">
        <f>+SPm!BB63-SPm!BA63</f>
        <v>0</v>
      </c>
      <c r="BC44" s="159">
        <f>+SPm!BC63-SPm!BB63</f>
        <v>0</v>
      </c>
      <c r="BD44" s="159">
        <f>+SPm!BD63-SPm!BC63</f>
        <v>0</v>
      </c>
      <c r="BE44" s="159">
        <f>+SPm!BE63-SPm!BD63</f>
        <v>0</v>
      </c>
      <c r="BF44" s="159">
        <f>+SPm!BF63-SPm!BE63</f>
        <v>0</v>
      </c>
      <c r="BG44" s="159">
        <f>+SPm!BG63-SPm!BF63</f>
        <v>0</v>
      </c>
      <c r="BH44" s="159">
        <f>+SPm!BH63-SPm!BG63</f>
        <v>0</v>
      </c>
      <c r="BI44" s="159">
        <f>+SPm!BI63-SPm!BH63</f>
        <v>0</v>
      </c>
      <c r="BJ44" s="159">
        <f>+SPm!BJ63-SPm!BI63</f>
        <v>0</v>
      </c>
    </row>
    <row r="45" spans="2:62" x14ac:dyDescent="0.25">
      <c r="B45" s="155" t="s">
        <v>417</v>
      </c>
      <c r="C45" s="159">
        <f>+SPm!C64</f>
        <v>0</v>
      </c>
      <c r="D45" s="159">
        <f>+SPm!D64-SPm!C64</f>
        <v>0</v>
      </c>
      <c r="E45" s="159">
        <f>+SPm!E64-SPm!D64</f>
        <v>0</v>
      </c>
      <c r="F45" s="159">
        <f>+SPm!F64-SPm!E64</f>
        <v>0</v>
      </c>
      <c r="G45" s="159">
        <f>+SPm!G64-SPm!F64</f>
        <v>0</v>
      </c>
      <c r="H45" s="159">
        <f>+SPm!H64-SPm!G64</f>
        <v>0</v>
      </c>
      <c r="I45" s="159">
        <f>+SPm!I64-SPm!H64</f>
        <v>0</v>
      </c>
      <c r="J45" s="159">
        <f>+SPm!J64-SPm!I64</f>
        <v>0</v>
      </c>
      <c r="K45" s="159">
        <f>+SPm!K64-SPm!J64</f>
        <v>0</v>
      </c>
      <c r="L45" s="159">
        <f>+SPm!L64-SPm!K64</f>
        <v>0</v>
      </c>
      <c r="M45" s="159">
        <f>+SPm!M64-SPm!L64</f>
        <v>0</v>
      </c>
      <c r="N45" s="159">
        <f>+SPm!N64-SPm!M64</f>
        <v>0</v>
      </c>
      <c r="O45" s="159">
        <f>+SPm!O64-SPm!N64</f>
        <v>0</v>
      </c>
      <c r="P45" s="159">
        <f>+SPm!P64-SPm!O64</f>
        <v>0</v>
      </c>
      <c r="Q45" s="159">
        <f>+SPm!Q64-SPm!P64</f>
        <v>0</v>
      </c>
      <c r="R45" s="159">
        <f>+SPm!R64-SPm!Q64</f>
        <v>0</v>
      </c>
      <c r="S45" s="159">
        <f>+SPm!S64-SPm!R64</f>
        <v>0</v>
      </c>
      <c r="T45" s="159">
        <f>+SPm!T64-SPm!S64</f>
        <v>0</v>
      </c>
      <c r="U45" s="159">
        <f>+SPm!U64-SPm!T64</f>
        <v>0</v>
      </c>
      <c r="V45" s="159">
        <f>+SPm!V64-SPm!U64</f>
        <v>0</v>
      </c>
      <c r="W45" s="159">
        <f>+SPm!W64-SPm!V64</f>
        <v>0</v>
      </c>
      <c r="X45" s="159">
        <f>+SPm!X64-SPm!W64</f>
        <v>0</v>
      </c>
      <c r="Y45" s="159">
        <f>+SPm!Y64-SPm!X64</f>
        <v>0</v>
      </c>
      <c r="Z45" s="159">
        <f>+SPm!Z64-SPm!Y64</f>
        <v>0</v>
      </c>
      <c r="AA45" s="159">
        <f>+SPm!AA64-SPm!Z64</f>
        <v>0</v>
      </c>
      <c r="AB45" s="159">
        <f>+SPm!AB64-SPm!AA64</f>
        <v>0</v>
      </c>
      <c r="AC45" s="159">
        <f>+SPm!AC64-SPm!AB64</f>
        <v>0</v>
      </c>
      <c r="AD45" s="159">
        <f>+SPm!AD64-SPm!AC64</f>
        <v>0</v>
      </c>
      <c r="AE45" s="159">
        <f>+SPm!AE64-SPm!AD64</f>
        <v>0</v>
      </c>
      <c r="AF45" s="159">
        <f>+SPm!AF64-SPm!AE64</f>
        <v>0</v>
      </c>
      <c r="AG45" s="159">
        <f>+SPm!AG64-SPm!AF64</f>
        <v>0</v>
      </c>
      <c r="AH45" s="159">
        <f>+SPm!AH64-SPm!AG64</f>
        <v>0</v>
      </c>
      <c r="AI45" s="159">
        <f>+SPm!AI64-SPm!AH64</f>
        <v>0</v>
      </c>
      <c r="AJ45" s="159">
        <f>+SPm!AJ64-SPm!AI64</f>
        <v>0</v>
      </c>
      <c r="AK45" s="159">
        <f>+SPm!AK64-SPm!AJ64</f>
        <v>0</v>
      </c>
      <c r="AL45" s="159">
        <f>+SPm!AL64-SPm!AK64</f>
        <v>0</v>
      </c>
      <c r="AM45" s="159">
        <f>+SPm!AM64-SPm!AL64</f>
        <v>0</v>
      </c>
      <c r="AN45" s="159">
        <f>+SPm!AN64-SPm!AM64</f>
        <v>0</v>
      </c>
      <c r="AO45" s="159">
        <f>+SPm!AO64-SPm!AN64</f>
        <v>0</v>
      </c>
      <c r="AP45" s="159">
        <f>+SPm!AP64-SPm!AO64</f>
        <v>0</v>
      </c>
      <c r="AQ45" s="159">
        <f>+SPm!AQ64-SPm!AP64</f>
        <v>0</v>
      </c>
      <c r="AR45" s="159">
        <f>+SPm!AR64-SPm!AQ64</f>
        <v>0</v>
      </c>
      <c r="AS45" s="159">
        <f>+SPm!AS64-SPm!AR64</f>
        <v>0</v>
      </c>
      <c r="AT45" s="159">
        <f>+SPm!AT64-SPm!AS64</f>
        <v>0</v>
      </c>
      <c r="AU45" s="159">
        <f>+SPm!AU64-SPm!AT64</f>
        <v>0</v>
      </c>
      <c r="AV45" s="159">
        <f>+SPm!AV64-SPm!AU64</f>
        <v>0</v>
      </c>
      <c r="AW45" s="159">
        <f>+SPm!AW64-SPm!AV64</f>
        <v>0</v>
      </c>
      <c r="AX45" s="159">
        <f>+SPm!AX64-SPm!AW64</f>
        <v>0</v>
      </c>
      <c r="AY45" s="159">
        <f>+SPm!AY64-SPm!AX64</f>
        <v>0</v>
      </c>
      <c r="AZ45" s="159">
        <f>+SPm!AZ64-SPm!AY64</f>
        <v>0</v>
      </c>
      <c r="BA45" s="159">
        <f>+SPm!BA64-SPm!AZ64</f>
        <v>0</v>
      </c>
      <c r="BB45" s="159">
        <f>+SPm!BB64-SPm!BA64</f>
        <v>0</v>
      </c>
      <c r="BC45" s="159">
        <f>+SPm!BC64-SPm!BB64</f>
        <v>0</v>
      </c>
      <c r="BD45" s="159">
        <f>+SPm!BD64-SPm!BC64</f>
        <v>0</v>
      </c>
      <c r="BE45" s="159">
        <f>+SPm!BE64-SPm!BD64</f>
        <v>0</v>
      </c>
      <c r="BF45" s="159">
        <f>+SPm!BF64-SPm!BE64</f>
        <v>0</v>
      </c>
      <c r="BG45" s="159">
        <f>+SPm!BG64-SPm!BF64</f>
        <v>0</v>
      </c>
      <c r="BH45" s="159">
        <f>+SPm!BH64-SPm!BG64</f>
        <v>0</v>
      </c>
      <c r="BI45" s="159">
        <f>+SPm!BI64-SPm!BH64</f>
        <v>0</v>
      </c>
      <c r="BJ45" s="159">
        <f>+SPm!BJ64-SPm!BI64</f>
        <v>0</v>
      </c>
    </row>
    <row r="46" spans="2:62" x14ac:dyDescent="0.25">
      <c r="B46" s="155" t="s">
        <v>418</v>
      </c>
      <c r="C46" s="159"/>
      <c r="D46" s="159">
        <f>+SPm!D68-SPm!C68-SPm!C69</f>
        <v>0</v>
      </c>
      <c r="E46" s="159">
        <f>+SPm!E68-SPm!D68-SPm!D69</f>
        <v>0</v>
      </c>
      <c r="F46" s="159">
        <f>+SPm!F68-SPm!E68-SPm!E69</f>
        <v>0</v>
      </c>
      <c r="G46" s="159">
        <f>+SPm!G68-SPm!F68-SPm!F69</f>
        <v>0</v>
      </c>
      <c r="H46" s="159">
        <f>+SPm!H68-SPm!G68-SPm!G69</f>
        <v>0</v>
      </c>
      <c r="I46" s="159">
        <f>+SPm!I68-SPm!H68-SPm!H69</f>
        <v>0</v>
      </c>
      <c r="J46" s="159">
        <f>+SPm!J68-SPm!I68-SPm!I69</f>
        <v>0</v>
      </c>
      <c r="K46" s="159">
        <f>+SPm!K68-SPm!J68-SPm!J69</f>
        <v>0</v>
      </c>
      <c r="L46" s="159">
        <f>+SPm!L68-SPm!K68-SPm!K69</f>
        <v>0</v>
      </c>
      <c r="M46" s="159">
        <f>+SPm!M68-SPm!L68-SPm!L69</f>
        <v>0</v>
      </c>
      <c r="N46" s="159">
        <f>+SPm!N68-SPm!M68-SPm!M69</f>
        <v>0</v>
      </c>
      <c r="O46" s="159">
        <f>+SPm!O68-SPm!N68-SPm!N69</f>
        <v>0</v>
      </c>
      <c r="P46" s="159">
        <f>+SPm!P68-SPm!O68-SPm!O69</f>
        <v>0</v>
      </c>
      <c r="Q46" s="159">
        <f>+SPm!Q68-SPm!P68-SPm!P69</f>
        <v>0</v>
      </c>
      <c r="R46" s="159">
        <f>+SPm!R68-SPm!Q68-SPm!Q69</f>
        <v>0</v>
      </c>
      <c r="S46" s="159">
        <f>+SPm!S68-SPm!R68-SPm!R69</f>
        <v>0</v>
      </c>
      <c r="T46" s="159">
        <f>+SPm!T68-SPm!S68-SPm!S69</f>
        <v>0</v>
      </c>
      <c r="U46" s="159">
        <f>+SPm!U68-SPm!T68-SPm!T69</f>
        <v>0</v>
      </c>
      <c r="V46" s="159">
        <f>+SPm!V68-SPm!U68-SPm!U69</f>
        <v>0</v>
      </c>
      <c r="W46" s="159">
        <f>+SPm!W68-SPm!V68-SPm!V69</f>
        <v>0</v>
      </c>
      <c r="X46" s="159">
        <f>+SPm!X68-SPm!W68-SPm!W69</f>
        <v>0</v>
      </c>
      <c r="Y46" s="159">
        <f>+SPm!Y68-SPm!X68-SPm!X69</f>
        <v>0</v>
      </c>
      <c r="Z46" s="159">
        <f>+SPm!Z68-SPm!Y68-SPm!Y69</f>
        <v>0</v>
      </c>
      <c r="AA46" s="159">
        <f>+SPm!AA68-SPm!Z68-SPm!Z69</f>
        <v>0</v>
      </c>
      <c r="AB46" s="159">
        <f>+SPm!AB68-SPm!AA68-SPm!AA69</f>
        <v>0</v>
      </c>
      <c r="AC46" s="159">
        <f>+SPm!AC68-SPm!AB68-SPm!AB69</f>
        <v>0</v>
      </c>
      <c r="AD46" s="159">
        <f>+SPm!AD68-SPm!AC68-SPm!AC69</f>
        <v>0</v>
      </c>
      <c r="AE46" s="159">
        <f>+SPm!AE68-SPm!AD68-SPm!AD69</f>
        <v>0</v>
      </c>
      <c r="AF46" s="159">
        <f>+SPm!AF68-SPm!AE68-SPm!AE69</f>
        <v>0</v>
      </c>
      <c r="AG46" s="159">
        <f>+SPm!AG68-SPm!AF68-SPm!AF69</f>
        <v>0</v>
      </c>
      <c r="AH46" s="159">
        <f>+SPm!AH68-SPm!AG68-SPm!AG69</f>
        <v>0</v>
      </c>
      <c r="AI46" s="159">
        <f>+SPm!AI68-SPm!AH68-SPm!AH69</f>
        <v>0</v>
      </c>
      <c r="AJ46" s="159">
        <f>+SPm!AJ68-SPm!AI68-SPm!AI69</f>
        <v>0</v>
      </c>
      <c r="AK46" s="159">
        <f>+SPm!AK68-SPm!AJ68-SPm!AJ69</f>
        <v>0</v>
      </c>
      <c r="AL46" s="159">
        <f>+SPm!AL68-SPm!AK68-SPm!AK69</f>
        <v>0</v>
      </c>
      <c r="AM46" s="159">
        <f>+SPm!AM68-SPm!AL68-SPm!AL69</f>
        <v>0</v>
      </c>
      <c r="AN46" s="159">
        <f>+SPm!AN68-SPm!AM68-SPm!AM69</f>
        <v>0</v>
      </c>
      <c r="AO46" s="159">
        <f>+SPm!AO68-SPm!AN68-SPm!AN69</f>
        <v>0</v>
      </c>
      <c r="AP46" s="159">
        <f>+SPm!AP68-SPm!AO68-SPm!AO69</f>
        <v>0</v>
      </c>
      <c r="AQ46" s="159">
        <f>+SPm!AQ68-SPm!AP68-SPm!AP69</f>
        <v>0</v>
      </c>
      <c r="AR46" s="159">
        <f>+SPm!AR68-SPm!AQ68-SPm!AQ69</f>
        <v>0</v>
      </c>
      <c r="AS46" s="159">
        <f>+SPm!AS68-SPm!AR68-SPm!AR69</f>
        <v>0</v>
      </c>
      <c r="AT46" s="159">
        <f>+SPm!AT68-SPm!AS68-SPm!AS69</f>
        <v>0</v>
      </c>
      <c r="AU46" s="159">
        <f>+SPm!AU68-SPm!AT68-SPm!AT69</f>
        <v>0</v>
      </c>
      <c r="AV46" s="159">
        <f>+SPm!AV68-SPm!AU68-SPm!AU69</f>
        <v>0</v>
      </c>
      <c r="AW46" s="159">
        <f>+SPm!AW68-SPm!AV68-SPm!AV69</f>
        <v>0</v>
      </c>
      <c r="AX46" s="159">
        <f>+SPm!AX68-SPm!AW68-SPm!AW69</f>
        <v>0</v>
      </c>
      <c r="AY46" s="159">
        <f>+SPm!AY68-SPm!AX68-SPm!AX69</f>
        <v>0</v>
      </c>
      <c r="AZ46" s="159">
        <f>+SPm!AZ68-SPm!AY68-SPm!AY69</f>
        <v>0</v>
      </c>
      <c r="BA46" s="159">
        <f>+SPm!BA68-SPm!AZ68-SPm!AZ69</f>
        <v>0</v>
      </c>
      <c r="BB46" s="159">
        <f>+SPm!BB68-SPm!BA68-SPm!BA69</f>
        <v>0</v>
      </c>
      <c r="BC46" s="159">
        <f>+SPm!BC68-SPm!BB68-SPm!BB69</f>
        <v>0</v>
      </c>
      <c r="BD46" s="159">
        <f>+SPm!BD68-SPm!BC68-SPm!BC69</f>
        <v>0</v>
      </c>
      <c r="BE46" s="159">
        <f>+SPm!BE68-SPm!BD68-SPm!BD69</f>
        <v>0</v>
      </c>
      <c r="BF46" s="159">
        <f>+SPm!BF68-SPm!BE68-SPm!BE69</f>
        <v>0</v>
      </c>
      <c r="BG46" s="159">
        <f>+SPm!BG68-SPm!BF68-SPm!BF69</f>
        <v>0</v>
      </c>
      <c r="BH46" s="159">
        <f>+SPm!BH68-SPm!BG68-SPm!BG69</f>
        <v>0</v>
      </c>
      <c r="BI46" s="159">
        <f>+SPm!BI68-SPm!BH68-SPm!BH69</f>
        <v>0</v>
      </c>
      <c r="BJ46" s="159">
        <f>+SPm!BJ68-SPm!BI68-SPm!BI69</f>
        <v>0</v>
      </c>
    </row>
    <row r="47" spans="2:62" x14ac:dyDescent="0.25">
      <c r="B47" s="155"/>
    </row>
    <row r="48" spans="2:62" x14ac:dyDescent="0.25">
      <c r="B48" s="154" t="s">
        <v>419</v>
      </c>
      <c r="C48" s="158">
        <f t="shared" ref="C48:AH48" si="209">+C29+C31+C36+C42</f>
        <v>0</v>
      </c>
      <c r="D48" s="158">
        <f t="shared" si="209"/>
        <v>0</v>
      </c>
      <c r="E48" s="158">
        <f t="shared" si="209"/>
        <v>0</v>
      </c>
      <c r="F48" s="158">
        <f t="shared" si="209"/>
        <v>0</v>
      </c>
      <c r="G48" s="158">
        <f t="shared" si="209"/>
        <v>0</v>
      </c>
      <c r="H48" s="158">
        <f t="shared" si="209"/>
        <v>0</v>
      </c>
      <c r="I48" s="158">
        <f t="shared" si="209"/>
        <v>0</v>
      </c>
      <c r="J48" s="158">
        <f t="shared" si="209"/>
        <v>0</v>
      </c>
      <c r="K48" s="158">
        <f t="shared" si="209"/>
        <v>0</v>
      </c>
      <c r="L48" s="158">
        <f t="shared" si="209"/>
        <v>0</v>
      </c>
      <c r="M48" s="158">
        <f t="shared" si="209"/>
        <v>0</v>
      </c>
      <c r="N48" s="158">
        <f t="shared" si="209"/>
        <v>0</v>
      </c>
      <c r="O48" s="158">
        <f t="shared" si="209"/>
        <v>0</v>
      </c>
      <c r="P48" s="158">
        <f t="shared" si="209"/>
        <v>0</v>
      </c>
      <c r="Q48" s="158">
        <f t="shared" si="209"/>
        <v>0</v>
      </c>
      <c r="R48" s="158">
        <f t="shared" si="209"/>
        <v>0</v>
      </c>
      <c r="S48" s="158">
        <f t="shared" si="209"/>
        <v>0</v>
      </c>
      <c r="T48" s="158">
        <f t="shared" si="209"/>
        <v>0</v>
      </c>
      <c r="U48" s="158">
        <f t="shared" si="209"/>
        <v>0</v>
      </c>
      <c r="V48" s="158">
        <f t="shared" si="209"/>
        <v>0</v>
      </c>
      <c r="W48" s="158">
        <f t="shared" si="209"/>
        <v>0</v>
      </c>
      <c r="X48" s="158">
        <f t="shared" si="209"/>
        <v>0</v>
      </c>
      <c r="Y48" s="158">
        <f t="shared" si="209"/>
        <v>0</v>
      </c>
      <c r="Z48" s="158">
        <f t="shared" si="209"/>
        <v>0</v>
      </c>
      <c r="AA48" s="158">
        <f t="shared" si="209"/>
        <v>0</v>
      </c>
      <c r="AB48" s="158">
        <f t="shared" si="209"/>
        <v>0</v>
      </c>
      <c r="AC48" s="158">
        <f t="shared" si="209"/>
        <v>0</v>
      </c>
      <c r="AD48" s="158">
        <f t="shared" si="209"/>
        <v>0</v>
      </c>
      <c r="AE48" s="158">
        <f t="shared" si="209"/>
        <v>0</v>
      </c>
      <c r="AF48" s="158">
        <f t="shared" si="209"/>
        <v>0</v>
      </c>
      <c r="AG48" s="158">
        <f t="shared" si="209"/>
        <v>0</v>
      </c>
      <c r="AH48" s="158">
        <f t="shared" si="209"/>
        <v>0</v>
      </c>
      <c r="AI48" s="158">
        <f t="shared" ref="AI48:BJ48" si="210">+AI29+AI31+AI36+AI42</f>
        <v>0</v>
      </c>
      <c r="AJ48" s="158">
        <f t="shared" si="210"/>
        <v>0</v>
      </c>
      <c r="AK48" s="158">
        <f t="shared" si="210"/>
        <v>0</v>
      </c>
      <c r="AL48" s="158">
        <f t="shared" si="210"/>
        <v>0</v>
      </c>
      <c r="AM48" s="158">
        <f t="shared" si="210"/>
        <v>0</v>
      </c>
      <c r="AN48" s="158">
        <f t="shared" si="210"/>
        <v>0</v>
      </c>
      <c r="AO48" s="158">
        <f t="shared" si="210"/>
        <v>0</v>
      </c>
      <c r="AP48" s="158">
        <f t="shared" si="210"/>
        <v>0</v>
      </c>
      <c r="AQ48" s="158">
        <f t="shared" si="210"/>
        <v>0</v>
      </c>
      <c r="AR48" s="158">
        <f t="shared" si="210"/>
        <v>0</v>
      </c>
      <c r="AS48" s="158">
        <f t="shared" si="210"/>
        <v>0</v>
      </c>
      <c r="AT48" s="158">
        <f t="shared" si="210"/>
        <v>0</v>
      </c>
      <c r="AU48" s="158">
        <f t="shared" si="210"/>
        <v>0</v>
      </c>
      <c r="AV48" s="158">
        <f t="shared" si="210"/>
        <v>0</v>
      </c>
      <c r="AW48" s="158">
        <f t="shared" si="210"/>
        <v>0</v>
      </c>
      <c r="AX48" s="158">
        <f t="shared" si="210"/>
        <v>0</v>
      </c>
      <c r="AY48" s="158">
        <f t="shared" si="210"/>
        <v>0</v>
      </c>
      <c r="AZ48" s="158">
        <f t="shared" si="210"/>
        <v>0</v>
      </c>
      <c r="BA48" s="158">
        <f t="shared" si="210"/>
        <v>0</v>
      </c>
      <c r="BB48" s="158">
        <f t="shared" si="210"/>
        <v>0</v>
      </c>
      <c r="BC48" s="158">
        <f t="shared" si="210"/>
        <v>0</v>
      </c>
      <c r="BD48" s="158">
        <f t="shared" si="210"/>
        <v>0</v>
      </c>
      <c r="BE48" s="158">
        <f t="shared" si="210"/>
        <v>0</v>
      </c>
      <c r="BF48" s="158">
        <f t="shared" si="210"/>
        <v>0</v>
      </c>
      <c r="BG48" s="158">
        <f t="shared" si="210"/>
        <v>0</v>
      </c>
      <c r="BH48" s="158">
        <f t="shared" si="210"/>
        <v>0</v>
      </c>
      <c r="BI48" s="158">
        <f t="shared" si="210"/>
        <v>0</v>
      </c>
      <c r="BJ48" s="158">
        <f t="shared" si="210"/>
        <v>0</v>
      </c>
    </row>
    <row r="49" spans="2:62" x14ac:dyDescent="0.25">
      <c r="B49" s="154"/>
    </row>
    <row r="50" spans="2:62" x14ac:dyDescent="0.25">
      <c r="B50" s="155" t="s">
        <v>420</v>
      </c>
      <c r="D50">
        <f>+SPm!D5-SPm!C5+SPm!C43-SPm!D43</f>
        <v>0</v>
      </c>
      <c r="E50">
        <f>+SPm!E5-SPm!D5+SPm!D43-SPm!E43</f>
        <v>0</v>
      </c>
      <c r="F50">
        <f>+SPm!F5-SPm!E5+SPm!E43-SPm!F43</f>
        <v>0</v>
      </c>
      <c r="G50">
        <f>+SPm!G5-SPm!F5+SPm!F43-SPm!G43</f>
        <v>0</v>
      </c>
      <c r="H50">
        <f>+SPm!H5-SPm!G5+SPm!G43-SPm!H43</f>
        <v>0</v>
      </c>
      <c r="I50">
        <f>+SPm!I5-SPm!H5+SPm!H43-SPm!I43</f>
        <v>0</v>
      </c>
      <c r="J50">
        <f>+SPm!J5-SPm!I5+SPm!I43-SPm!J43</f>
        <v>0</v>
      </c>
      <c r="K50">
        <f>+SPm!K5-SPm!J5+SPm!J43-SPm!K43</f>
        <v>0</v>
      </c>
      <c r="L50">
        <f>+SPm!L5-SPm!K5+SPm!K43-SPm!L43</f>
        <v>0</v>
      </c>
      <c r="M50">
        <f>+SPm!M5-SPm!L5+SPm!L43-SPm!M43</f>
        <v>0</v>
      </c>
      <c r="N50">
        <f>+SPm!N5-SPm!M5+SPm!M43-SPm!N43</f>
        <v>0</v>
      </c>
      <c r="O50">
        <f>+SPm!O5-SPm!N5+SPm!N43-SPm!O43</f>
        <v>0</v>
      </c>
      <c r="P50">
        <f>+SPm!P5-SPm!O5+SPm!O43-SPm!P43</f>
        <v>0</v>
      </c>
      <c r="Q50">
        <f>+SPm!Q5-SPm!P5+SPm!P43-SPm!Q43</f>
        <v>0</v>
      </c>
      <c r="R50">
        <f>+SPm!R5-SPm!Q5+SPm!Q43-SPm!R43</f>
        <v>0</v>
      </c>
      <c r="S50">
        <f>+SPm!S5-SPm!R5+SPm!R43-SPm!S43</f>
        <v>0</v>
      </c>
      <c r="T50">
        <f>+SPm!T5-SPm!S5+SPm!S43-SPm!T43</f>
        <v>0</v>
      </c>
      <c r="U50">
        <f>+SPm!U5-SPm!T5+SPm!T43-SPm!U43</f>
        <v>0</v>
      </c>
      <c r="V50">
        <f>+SPm!V5-SPm!U5+SPm!U43-SPm!V43</f>
        <v>0</v>
      </c>
      <c r="W50">
        <f>+SPm!W5-SPm!V5+SPm!V43-SPm!W43</f>
        <v>0</v>
      </c>
      <c r="X50">
        <f>+SPm!X5-SPm!W5+SPm!W43-SPm!X43</f>
        <v>0</v>
      </c>
      <c r="Y50">
        <f>+SPm!Y5-SPm!X5+SPm!X43-SPm!Y43</f>
        <v>0</v>
      </c>
      <c r="Z50">
        <f>+SPm!Z5-SPm!Y5+SPm!Y43-SPm!Z43</f>
        <v>0</v>
      </c>
      <c r="AA50">
        <f>+SPm!AA5-SPm!Z5+SPm!Z43-SPm!AA43</f>
        <v>0</v>
      </c>
      <c r="AB50">
        <f>+SPm!AB5-SPm!AA5+SPm!AA43-SPm!AB43</f>
        <v>0</v>
      </c>
      <c r="AC50">
        <f>+SPm!AC5-SPm!AB5+SPm!AB43-SPm!AC43</f>
        <v>0</v>
      </c>
      <c r="AD50">
        <f>+SPm!AD5-SPm!AC5+SPm!AC43-SPm!AD43</f>
        <v>0</v>
      </c>
      <c r="AE50">
        <f>+SPm!AE5-SPm!AD5+SPm!AD43-SPm!AE43</f>
        <v>0</v>
      </c>
      <c r="AF50">
        <f>+SPm!AF5-SPm!AE5+SPm!AE43-SPm!AF43</f>
        <v>0</v>
      </c>
      <c r="AG50">
        <f>+SPm!AG5-SPm!AF5+SPm!AF43-SPm!AG43</f>
        <v>0</v>
      </c>
      <c r="AH50">
        <f>+SPm!AH5-SPm!AG5+SPm!AG43-SPm!AH43</f>
        <v>0</v>
      </c>
      <c r="AI50">
        <f>+SPm!AI5-SPm!AH5+SPm!AH43-SPm!AI43</f>
        <v>0</v>
      </c>
      <c r="AJ50">
        <f>+SPm!AJ5-SPm!AI5+SPm!AI43-SPm!AJ43</f>
        <v>0</v>
      </c>
      <c r="AK50">
        <f>+SPm!AK5-SPm!AJ5+SPm!AJ43-SPm!AK43</f>
        <v>0</v>
      </c>
      <c r="AL50">
        <f>+SPm!AL5-SPm!AK5+SPm!AK43-SPm!AL43</f>
        <v>0</v>
      </c>
      <c r="AM50">
        <f>+SPm!AM5-SPm!AL5+SPm!AL43-SPm!AM43</f>
        <v>0</v>
      </c>
      <c r="AN50">
        <f>+SPm!AN5-SPm!AM5+SPm!AM43-SPm!AN43</f>
        <v>0</v>
      </c>
      <c r="AO50">
        <f>+SPm!AO5-SPm!AN5+SPm!AN43-SPm!AO43</f>
        <v>0</v>
      </c>
      <c r="AP50">
        <f>+SPm!AP5-SPm!AO5+SPm!AO43-SPm!AP43</f>
        <v>0</v>
      </c>
      <c r="AQ50">
        <f>+SPm!AQ5-SPm!AP5+SPm!AP43-SPm!AQ43</f>
        <v>0</v>
      </c>
      <c r="AR50">
        <f>+SPm!AR5-SPm!AQ5+SPm!AQ43-SPm!AR43</f>
        <v>0</v>
      </c>
      <c r="AS50">
        <f>+SPm!AS5-SPm!AR5+SPm!AR43-SPm!AS43</f>
        <v>0</v>
      </c>
      <c r="AT50">
        <f>+SPm!AT5-SPm!AS5+SPm!AS43-SPm!AT43</f>
        <v>0</v>
      </c>
      <c r="AU50">
        <f>+SPm!AU5-SPm!AT5+SPm!AT43-SPm!AU43</f>
        <v>0</v>
      </c>
      <c r="AV50">
        <f>+SPm!AV5-SPm!AU5+SPm!AU43-SPm!AV43</f>
        <v>0</v>
      </c>
      <c r="AW50">
        <f>+SPm!AW5-SPm!AV5+SPm!AV43-SPm!AW43</f>
        <v>0</v>
      </c>
      <c r="AX50">
        <f>+SPm!AX5-SPm!AW5+SPm!AW43-SPm!AX43</f>
        <v>0</v>
      </c>
      <c r="AY50">
        <f>+SPm!AY5-SPm!AX5+SPm!AX43-SPm!AY43</f>
        <v>0</v>
      </c>
      <c r="AZ50">
        <f>+SPm!AZ5-SPm!AY5+SPm!AY43-SPm!AZ43</f>
        <v>0</v>
      </c>
      <c r="BA50">
        <f>+SPm!BA5-SPm!AZ5+SPm!AZ43-SPm!BA43</f>
        <v>0</v>
      </c>
      <c r="BB50">
        <f>+SPm!BB5-SPm!BA5+SPm!BA43-SPm!BB43</f>
        <v>0</v>
      </c>
      <c r="BC50">
        <f>+SPm!BC5-SPm!BB5+SPm!BB43-SPm!BC43</f>
        <v>0</v>
      </c>
      <c r="BD50">
        <f>+SPm!BD5-SPm!BC5+SPm!BC43-SPm!BD43</f>
        <v>0</v>
      </c>
      <c r="BE50">
        <f>+SPm!BE5-SPm!BD5+SPm!BD43-SPm!BE43</f>
        <v>0</v>
      </c>
      <c r="BF50">
        <f>+SPm!BF5-SPm!BE5+SPm!BE43-SPm!BF43</f>
        <v>0</v>
      </c>
      <c r="BG50">
        <f>+SPm!BG5-SPm!BF5+SPm!BF43-SPm!BG43</f>
        <v>0</v>
      </c>
      <c r="BH50">
        <f>+SPm!BH5-SPm!BG5+SPm!BG43-SPm!BH43</f>
        <v>0</v>
      </c>
      <c r="BI50">
        <f>+SPm!BI5-SPm!BH5+SPm!BH43-SPm!BI43</f>
        <v>0</v>
      </c>
      <c r="BJ50">
        <f>+SPm!BJ5-SPm!BI5+SPm!BI43-SPm!BJ43</f>
        <v>0</v>
      </c>
    </row>
  </sheetData>
  <hyperlinks>
    <hyperlink ref="A1" location="Input!A1" display="INDIC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75"/>
  <sheetViews>
    <sheetView showGridLines="0" workbookViewId="0"/>
  </sheetViews>
  <sheetFormatPr defaultRowHeight="15" x14ac:dyDescent="0.25"/>
  <cols>
    <col min="1" max="1" width="55.7109375" bestFit="1" customWidth="1"/>
    <col min="2" max="2" width="11.85546875" bestFit="1" customWidth="1"/>
    <col min="3" max="6" width="12.140625" bestFit="1" customWidth="1"/>
  </cols>
  <sheetData>
    <row r="1" spans="1:6" x14ac:dyDescent="0.25">
      <c r="A1" s="151" t="s">
        <v>383</v>
      </c>
    </row>
    <row r="2" spans="1:6" x14ac:dyDescent="0.25">
      <c r="A2" t="str">
        <f>+SPm!A2</f>
        <v>STATO PATRIMONIALE</v>
      </c>
      <c r="B2" s="160">
        <f>YEAR(+SPm!N2)</f>
        <v>2014</v>
      </c>
      <c r="C2" s="160">
        <f>YEAR(+SPm!Z2)</f>
        <v>2015</v>
      </c>
      <c r="D2" s="160">
        <f>YEAR(+SPm!AL2)</f>
        <v>2016</v>
      </c>
      <c r="E2" s="160">
        <f>YEAR(+SPm!AX2)</f>
        <v>2017</v>
      </c>
      <c r="F2" s="160">
        <f>YEAR(+SPm!BJ2)</f>
        <v>2018</v>
      </c>
    </row>
    <row r="3" spans="1:6" x14ac:dyDescent="0.25">
      <c r="A3" s="2" t="str">
        <f>+SPm!A3</f>
        <v>Attivo</v>
      </c>
    </row>
    <row r="4" spans="1:6" x14ac:dyDescent="0.25">
      <c r="A4" s="2"/>
    </row>
    <row r="5" spans="1:6" x14ac:dyDescent="0.25">
      <c r="A5" s="2" t="str">
        <f>+SPm!A5</f>
        <v>Cassa e Banca</v>
      </c>
      <c r="B5" s="43">
        <f>+SPm!N5</f>
        <v>0</v>
      </c>
      <c r="C5" s="43">
        <f>+SPm!Z5</f>
        <v>0</v>
      </c>
      <c r="D5" s="43">
        <f>+SPm!AL5</f>
        <v>0</v>
      </c>
      <c r="E5" s="43">
        <f>+SPm!AX5</f>
        <v>0</v>
      </c>
      <c r="F5" s="43">
        <f>+SPm!BJ5</f>
        <v>0</v>
      </c>
    </row>
    <row r="6" spans="1:6" x14ac:dyDescent="0.25">
      <c r="A6" s="2"/>
      <c r="B6" s="2"/>
    </row>
    <row r="7" spans="1:6" x14ac:dyDescent="0.25">
      <c r="A7" s="1"/>
      <c r="B7" s="1"/>
    </row>
    <row r="8" spans="1:6" x14ac:dyDescent="0.25">
      <c r="A8" s="2" t="str">
        <f>+SPm!A8</f>
        <v>Crediti esegibili nell'esercizio</v>
      </c>
      <c r="B8" s="3">
        <f>SUM(B9:B13)</f>
        <v>0</v>
      </c>
      <c r="C8" s="3">
        <f t="shared" ref="C8:F8" si="0">SUM(C9:C13)</f>
        <v>0</v>
      </c>
      <c r="D8" s="3">
        <f t="shared" si="0"/>
        <v>0</v>
      </c>
      <c r="E8" s="3">
        <f t="shared" si="0"/>
        <v>0</v>
      </c>
      <c r="F8" s="3">
        <f t="shared" si="0"/>
        <v>0</v>
      </c>
    </row>
    <row r="9" spans="1:6" x14ac:dyDescent="0.25">
      <c r="A9" s="1" t="str">
        <f>+SPm!A9</f>
        <v xml:space="preserve">       - Crediti v/clienti</v>
      </c>
      <c r="B9" s="6">
        <f>+SPm!N9</f>
        <v>0</v>
      </c>
      <c r="C9" s="43">
        <f>+SPm!Z9</f>
        <v>0</v>
      </c>
      <c r="D9" s="43">
        <f>+SPm!AL9</f>
        <v>0</v>
      </c>
      <c r="E9" s="43">
        <f>+SPm!AX9</f>
        <v>0</v>
      </c>
      <c r="F9" s="43">
        <f>+SPm!BJ9</f>
        <v>0</v>
      </c>
    </row>
    <row r="10" spans="1:6" x14ac:dyDescent="0.25">
      <c r="A10" s="1" t="str">
        <f>+SPm!A10</f>
        <v xml:space="preserve">      -  Enti Previd. ed Assistenziali</v>
      </c>
      <c r="B10" s="6">
        <f>+SPm!N10</f>
        <v>0</v>
      </c>
      <c r="C10" s="43">
        <f>+SPm!Z10</f>
        <v>0</v>
      </c>
      <c r="D10" s="43">
        <f>+SPm!AL10</f>
        <v>0</v>
      </c>
      <c r="E10" s="43">
        <f>+SPm!AX10</f>
        <v>0</v>
      </c>
      <c r="F10" s="43">
        <f>+SPm!BJ10</f>
        <v>0</v>
      </c>
    </row>
    <row r="11" spans="1:6" x14ac:dyDescent="0.25">
      <c r="A11" s="1" t="str">
        <f>+SPm!A11</f>
        <v xml:space="preserve">      - Crediti Tributari</v>
      </c>
      <c r="B11" s="6">
        <f>+SPm!N11</f>
        <v>0</v>
      </c>
      <c r="C11" s="43">
        <f>+SPm!Z11</f>
        <v>0</v>
      </c>
      <c r="D11" s="43">
        <f>+SPm!AL11</f>
        <v>0</v>
      </c>
      <c r="E11" s="43">
        <f>+SPm!AX11</f>
        <v>0</v>
      </c>
      <c r="F11" s="43">
        <f>+SPm!BJ11</f>
        <v>0</v>
      </c>
    </row>
    <row r="12" spans="1:6" x14ac:dyDescent="0.25">
      <c r="A12" s="1" t="str">
        <f>+SPm!A12</f>
        <v xml:space="preserve">      - Credito Iva</v>
      </c>
      <c r="B12" s="6">
        <f>+SPm!N12</f>
        <v>0</v>
      </c>
      <c r="C12" s="43">
        <f>+SPm!Z12</f>
        <v>0</v>
      </c>
      <c r="D12" s="43">
        <f>+SPm!AL12</f>
        <v>0</v>
      </c>
      <c r="E12" s="43">
        <f>+SPm!AX12</f>
        <v>0</v>
      </c>
      <c r="F12" s="43">
        <f>+SPm!BJ12</f>
        <v>0</v>
      </c>
    </row>
    <row r="13" spans="1:6" x14ac:dyDescent="0.25">
      <c r="A13" s="1" t="str">
        <f>+SPm!A13</f>
        <v xml:space="preserve">      - Ratei e Risconti Attivi</v>
      </c>
      <c r="B13" s="6">
        <f>+SPm!N13</f>
        <v>0</v>
      </c>
      <c r="C13" s="43">
        <f>+SPm!Z13</f>
        <v>0</v>
      </c>
      <c r="D13" s="43">
        <f>+SPm!AL13</f>
        <v>0</v>
      </c>
      <c r="E13" s="43">
        <f>+SPm!AX13</f>
        <v>0</v>
      </c>
      <c r="F13" s="43">
        <f>+SPm!BJ13</f>
        <v>0</v>
      </c>
    </row>
    <row r="14" spans="1:6" x14ac:dyDescent="0.25">
      <c r="A14" s="1"/>
      <c r="B14" s="1"/>
    </row>
    <row r="15" spans="1:6" x14ac:dyDescent="0.25">
      <c r="A15" s="2" t="str">
        <f>+SPm!A15</f>
        <v>Rim. Merci, Mat. Prime, Suss., Semilav.</v>
      </c>
      <c r="B15" s="44">
        <f>SUM(B16:B17)</f>
        <v>0</v>
      </c>
      <c r="C15" s="44">
        <f t="shared" ref="C15:F15" si="1">SUM(C16:C17)</f>
        <v>0</v>
      </c>
      <c r="D15" s="44">
        <f t="shared" si="1"/>
        <v>0</v>
      </c>
      <c r="E15" s="44">
        <f t="shared" si="1"/>
        <v>0</v>
      </c>
      <c r="F15" s="44">
        <f t="shared" si="1"/>
        <v>0</v>
      </c>
    </row>
    <row r="16" spans="1:6" x14ac:dyDescent="0.25">
      <c r="A16" s="1" t="str">
        <f>+SPm!A16</f>
        <v xml:space="preserve">     - Rimanenze prodotti in corso di lavorazione, semilavorati e finiti</v>
      </c>
      <c r="B16" s="6">
        <f>+SPm!N16</f>
        <v>0</v>
      </c>
      <c r="C16" s="43">
        <f>+SPm!Z16</f>
        <v>0</v>
      </c>
      <c r="D16" s="43">
        <f>+SPm!AL16</f>
        <v>0</v>
      </c>
      <c r="E16" s="43">
        <f>+SPm!AX16</f>
        <v>0</v>
      </c>
      <c r="F16" s="43">
        <f>+SPm!BJ16</f>
        <v>0</v>
      </c>
    </row>
    <row r="17" spans="1:6" x14ac:dyDescent="0.25">
      <c r="A17" s="1" t="str">
        <f>+SPm!A17</f>
        <v xml:space="preserve">     - Rimanenze materie prime, sussidiare di consumo e merci</v>
      </c>
      <c r="B17" s="6">
        <f>+SPm!N17</f>
        <v>0</v>
      </c>
      <c r="C17" s="43">
        <f>+SPm!Z17</f>
        <v>0</v>
      </c>
      <c r="D17" s="43">
        <f>+SPm!AL17</f>
        <v>0</v>
      </c>
      <c r="E17" s="43">
        <f>+SPm!AX17</f>
        <v>0</v>
      </c>
      <c r="F17" s="43">
        <f>+SPm!BJ17</f>
        <v>0</v>
      </c>
    </row>
    <row r="18" spans="1:6" x14ac:dyDescent="0.25">
      <c r="A18" s="4"/>
      <c r="B18" s="4"/>
    </row>
    <row r="19" spans="1:6" x14ac:dyDescent="0.25">
      <c r="A19" s="4"/>
      <c r="B19" s="4"/>
    </row>
    <row r="20" spans="1:6" x14ac:dyDescent="0.25">
      <c r="A20" s="2" t="str">
        <f>+SPm!A20</f>
        <v>Immobilizzazioni Materiali</v>
      </c>
      <c r="B20" s="3">
        <f>+B21-B23+B24-B27</f>
        <v>0</v>
      </c>
      <c r="C20" s="3">
        <f t="shared" ref="C20:F20" si="2">+C21-C23+C24-C27</f>
        <v>0</v>
      </c>
      <c r="D20" s="3">
        <f t="shared" si="2"/>
        <v>0</v>
      </c>
      <c r="E20" s="3">
        <f t="shared" si="2"/>
        <v>0</v>
      </c>
      <c r="F20" s="3">
        <f t="shared" si="2"/>
        <v>0</v>
      </c>
    </row>
    <row r="21" spans="1:6" x14ac:dyDescent="0.25">
      <c r="A21" s="4" t="str">
        <f>+SPm!A21</f>
        <v xml:space="preserve">    - Immobili</v>
      </c>
      <c r="B21" s="3">
        <f>+B22</f>
        <v>0</v>
      </c>
      <c r="C21" s="3">
        <f t="shared" ref="C21:F21" si="3">+C22</f>
        <v>0</v>
      </c>
      <c r="D21" s="3">
        <f t="shared" si="3"/>
        <v>0</v>
      </c>
      <c r="E21" s="3">
        <f t="shared" si="3"/>
        <v>0</v>
      </c>
      <c r="F21" s="3">
        <f t="shared" si="3"/>
        <v>0</v>
      </c>
    </row>
    <row r="22" spans="1:6" x14ac:dyDescent="0.25">
      <c r="A22" s="1" t="str">
        <f>+SPm!A22</f>
        <v xml:space="preserve">           1) Fabbricati </v>
      </c>
      <c r="B22" s="6">
        <f>+SPm!N22</f>
        <v>0</v>
      </c>
      <c r="C22" s="43">
        <f>+SPm!Z22</f>
        <v>0</v>
      </c>
      <c r="D22" s="43">
        <f>+SPm!AL22</f>
        <v>0</v>
      </c>
      <c r="E22" s="43">
        <f>+SPm!AX22</f>
        <v>0</v>
      </c>
      <c r="F22" s="43">
        <f>+SPm!BJ22</f>
        <v>0</v>
      </c>
    </row>
    <row r="23" spans="1:6" x14ac:dyDescent="0.25">
      <c r="A23" s="4" t="str">
        <f>+SPm!A23</f>
        <v xml:space="preserve">    - F.di Amm. Immobili</v>
      </c>
      <c r="B23" s="6">
        <f>+SPm!N23</f>
        <v>0</v>
      </c>
      <c r="C23" s="43">
        <f>+SPm!Z23</f>
        <v>0</v>
      </c>
      <c r="D23" s="43">
        <f>+SPm!AL23</f>
        <v>0</v>
      </c>
      <c r="E23" s="43">
        <f>+SPm!AX23</f>
        <v>0</v>
      </c>
      <c r="F23" s="43">
        <f>+SPm!BJ23</f>
        <v>0</v>
      </c>
    </row>
    <row r="24" spans="1:6" x14ac:dyDescent="0.25">
      <c r="A24" s="4" t="str">
        <f>+SPm!A24</f>
        <v xml:space="preserve">    - Impianti  Macchinari e Attrezzature</v>
      </c>
      <c r="B24" s="3">
        <f>+B25+B26</f>
        <v>0</v>
      </c>
      <c r="C24" s="3">
        <f t="shared" ref="C24:F24" si="4">+C25+C26</f>
        <v>0</v>
      </c>
      <c r="D24" s="3">
        <f t="shared" si="4"/>
        <v>0</v>
      </c>
      <c r="E24" s="3">
        <f t="shared" si="4"/>
        <v>0</v>
      </c>
      <c r="F24" s="3">
        <f t="shared" si="4"/>
        <v>0</v>
      </c>
    </row>
    <row r="25" spans="1:6" x14ac:dyDescent="0.25">
      <c r="A25" s="1" t="str">
        <f>+SPm!A25</f>
        <v xml:space="preserve">           1) Impianti e macchinari</v>
      </c>
      <c r="B25" s="6">
        <f>+SPm!N25</f>
        <v>0</v>
      </c>
      <c r="C25" s="43">
        <f>+SPm!Z25</f>
        <v>0</v>
      </c>
      <c r="D25" s="43">
        <f>+SPm!AL25</f>
        <v>0</v>
      </c>
      <c r="E25" s="43">
        <f>+SPm!AX25</f>
        <v>0</v>
      </c>
      <c r="F25" s="43">
        <f>+SPm!BJ25</f>
        <v>0</v>
      </c>
    </row>
    <row r="26" spans="1:6" x14ac:dyDescent="0.25">
      <c r="A26" s="1" t="str">
        <f>+SPm!A26</f>
        <v xml:space="preserve">           2) Attrezzature industriali e commerciali</v>
      </c>
      <c r="B26" s="6">
        <f>+SPm!N26</f>
        <v>0</v>
      </c>
      <c r="C26" s="43">
        <f>+SPm!Z26</f>
        <v>0</v>
      </c>
      <c r="D26" s="43">
        <f>+SPm!AL26</f>
        <v>0</v>
      </c>
      <c r="E26" s="43">
        <f>+SPm!AX26</f>
        <v>0</v>
      </c>
      <c r="F26" s="43">
        <f>+SPm!BJ26</f>
        <v>0</v>
      </c>
    </row>
    <row r="27" spans="1:6" x14ac:dyDescent="0.25">
      <c r="A27" s="4" t="str">
        <f>+SPm!A27</f>
        <v xml:space="preserve">    - F.di Amm. Impianti Macch. Attrezzature</v>
      </c>
      <c r="B27" s="6">
        <f>+SPm!N27</f>
        <v>0</v>
      </c>
      <c r="C27" s="43">
        <f>+SPm!Z27</f>
        <v>0</v>
      </c>
      <c r="D27" s="43">
        <f>+SPm!AL27</f>
        <v>0</v>
      </c>
      <c r="E27" s="43">
        <f>+SPm!AX27</f>
        <v>0</v>
      </c>
      <c r="F27" s="43">
        <f>+SPm!BJ27</f>
        <v>0</v>
      </c>
    </row>
    <row r="28" spans="1:6" x14ac:dyDescent="0.25">
      <c r="A28" s="4"/>
      <c r="B28" s="4"/>
    </row>
    <row r="29" spans="1:6" x14ac:dyDescent="0.25">
      <c r="A29" s="2" t="str">
        <f>+SPm!A29</f>
        <v>Immobilizzazioni immateriali</v>
      </c>
      <c r="B29" s="3">
        <f>+B30-B34</f>
        <v>0</v>
      </c>
      <c r="C29" s="3">
        <f t="shared" ref="C29:F29" si="5">+C30-C34</f>
        <v>0</v>
      </c>
      <c r="D29" s="3">
        <f t="shared" si="5"/>
        <v>0</v>
      </c>
      <c r="E29" s="3">
        <f t="shared" si="5"/>
        <v>0</v>
      </c>
      <c r="F29" s="3">
        <f t="shared" si="5"/>
        <v>0</v>
      </c>
    </row>
    <row r="30" spans="1:6" x14ac:dyDescent="0.25">
      <c r="A30" s="4" t="str">
        <f>+SPm!A30</f>
        <v xml:space="preserve">   - Altri Costi Pluriennali</v>
      </c>
      <c r="B30" s="3">
        <f>+SUM(B31:B33)</f>
        <v>0</v>
      </c>
      <c r="C30" s="3">
        <f t="shared" ref="C30:F30" si="6">+SUM(C31:C33)</f>
        <v>0</v>
      </c>
      <c r="D30" s="3">
        <f t="shared" si="6"/>
        <v>0</v>
      </c>
      <c r="E30" s="3">
        <f t="shared" si="6"/>
        <v>0</v>
      </c>
      <c r="F30" s="3">
        <f t="shared" si="6"/>
        <v>0</v>
      </c>
    </row>
    <row r="31" spans="1:6" x14ac:dyDescent="0.25">
      <c r="A31" s="1" t="str">
        <f>+SPm!A31</f>
        <v xml:space="preserve">           1) Costi d'impianto e ampliamento</v>
      </c>
      <c r="B31" s="6">
        <f>+SPm!N31</f>
        <v>0</v>
      </c>
      <c r="C31" s="43">
        <f>+SPm!Z31</f>
        <v>0</v>
      </c>
      <c r="D31" s="43">
        <f>+SPm!AL31</f>
        <v>0</v>
      </c>
      <c r="E31" s="43">
        <f>+SPm!AX31</f>
        <v>0</v>
      </c>
      <c r="F31" s="43">
        <f>+SPm!BJ31</f>
        <v>0</v>
      </c>
    </row>
    <row r="32" spans="1:6" x14ac:dyDescent="0.25">
      <c r="A32" s="1" t="str">
        <f>+SPm!A32</f>
        <v xml:space="preserve">           2) Ricerca&amp; Sviluppo</v>
      </c>
      <c r="B32" s="6">
        <f>+SPm!N32</f>
        <v>0</v>
      </c>
      <c r="C32" s="43">
        <f>+SPm!Z32</f>
        <v>0</v>
      </c>
      <c r="D32" s="43">
        <f>+SPm!AL32</f>
        <v>0</v>
      </c>
      <c r="E32" s="43">
        <f>+SPm!AX32</f>
        <v>0</v>
      </c>
      <c r="F32" s="43">
        <f>+SPm!BJ32</f>
        <v>0</v>
      </c>
    </row>
    <row r="33" spans="1:6" x14ac:dyDescent="0.25">
      <c r="A33" s="1" t="str">
        <f>+SPm!A33</f>
        <v xml:space="preserve">           3) Altre immobilizzazioni immateriali</v>
      </c>
      <c r="B33" s="6">
        <f>+SPm!N33</f>
        <v>0</v>
      </c>
      <c r="C33" s="43">
        <f>+SPm!Z33</f>
        <v>0</v>
      </c>
      <c r="D33" s="43">
        <f>+SPm!AL33</f>
        <v>0</v>
      </c>
      <c r="E33" s="43">
        <f>+SPm!AX33</f>
        <v>0</v>
      </c>
      <c r="F33" s="43">
        <f>+SPm!BJ33</f>
        <v>0</v>
      </c>
    </row>
    <row r="34" spans="1:6" x14ac:dyDescent="0.25">
      <c r="A34" s="4" t="str">
        <f>+SPm!A34</f>
        <v xml:space="preserve">  - F.di Amm. Imm.ni immateriali</v>
      </c>
      <c r="B34" s="6">
        <f>+SPm!N34</f>
        <v>0</v>
      </c>
      <c r="C34" s="43">
        <f>+SPm!Z34</f>
        <v>0</v>
      </c>
      <c r="D34" s="43">
        <f>+SPm!AL34</f>
        <v>0</v>
      </c>
      <c r="E34" s="43">
        <f>+SPm!AX34</f>
        <v>0</v>
      </c>
      <c r="F34" s="43">
        <f>+SPm!BJ34</f>
        <v>0</v>
      </c>
    </row>
    <row r="35" spans="1:6" x14ac:dyDescent="0.25">
      <c r="A35" s="1"/>
      <c r="B35" s="1"/>
    </row>
    <row r="36" spans="1:6" x14ac:dyDescent="0.25">
      <c r="A36" s="2" t="str">
        <f>+SPm!A36</f>
        <v>Risconto Leasing</v>
      </c>
      <c r="B36" s="6">
        <f>+SPm!N36</f>
        <v>0</v>
      </c>
      <c r="C36" s="43">
        <f>+SPm!Z36</f>
        <v>0</v>
      </c>
      <c r="D36" s="43">
        <f>+SPm!AL36</f>
        <v>0</v>
      </c>
      <c r="E36" s="43">
        <f>+SPm!AX36</f>
        <v>0</v>
      </c>
      <c r="F36" s="43">
        <f>+SPm!BJ36</f>
        <v>0</v>
      </c>
    </row>
    <row r="37" spans="1:6" x14ac:dyDescent="0.25">
      <c r="A37" s="1"/>
      <c r="B37" s="1"/>
    </row>
    <row r="38" spans="1:6" x14ac:dyDescent="0.25">
      <c r="A38" s="142" t="str">
        <f>+SPm!A38</f>
        <v>TOTALE ATTIVO</v>
      </c>
      <c r="B38" s="3">
        <f>+B29+B20+B15+B8+B5+B36</f>
        <v>0</v>
      </c>
      <c r="C38" s="3">
        <f t="shared" ref="C38:F38" si="7">+C29+C20+C15+C8+C5+C36</f>
        <v>0</v>
      </c>
      <c r="D38" s="3">
        <f t="shared" si="7"/>
        <v>0</v>
      </c>
      <c r="E38" s="3">
        <f t="shared" si="7"/>
        <v>0</v>
      </c>
      <c r="F38" s="3">
        <f t="shared" si="7"/>
        <v>0</v>
      </c>
    </row>
    <row r="39" spans="1:6" x14ac:dyDescent="0.25">
      <c r="A39" s="1"/>
      <c r="B39" s="1"/>
    </row>
    <row r="40" spans="1:6" x14ac:dyDescent="0.25">
      <c r="A40" s="2" t="str">
        <f>+SPm!A40</f>
        <v>Passivo</v>
      </c>
      <c r="B40" s="6"/>
    </row>
    <row r="41" spans="1:6" x14ac:dyDescent="0.25">
      <c r="A41" s="1"/>
      <c r="B41" s="1"/>
    </row>
    <row r="42" spans="1:6" x14ac:dyDescent="0.25">
      <c r="A42" s="2" t="str">
        <f>+SPm!A42</f>
        <v>Banche a breve termine</v>
      </c>
      <c r="B42" s="3">
        <f>+B43</f>
        <v>0</v>
      </c>
      <c r="C42" s="3">
        <f t="shared" ref="C42:F42" si="8">+C43</f>
        <v>0</v>
      </c>
      <c r="D42" s="3">
        <f t="shared" si="8"/>
        <v>0</v>
      </c>
      <c r="E42" s="3">
        <f t="shared" si="8"/>
        <v>0</v>
      </c>
      <c r="F42" s="3">
        <f t="shared" si="8"/>
        <v>0</v>
      </c>
    </row>
    <row r="43" spans="1:6" x14ac:dyDescent="0.25">
      <c r="A43" s="4" t="str">
        <f>+SPm!A43</f>
        <v xml:space="preserve">    - Banche e Depositi postali</v>
      </c>
      <c r="B43" s="6">
        <f>+SPm!N43</f>
        <v>0</v>
      </c>
      <c r="C43" s="43">
        <f>+SPm!Z43</f>
        <v>0</v>
      </c>
      <c r="D43" s="43">
        <f>+SPm!AL43</f>
        <v>0</v>
      </c>
      <c r="E43" s="43">
        <f>+SPm!AX43</f>
        <v>0</v>
      </c>
      <c r="F43" s="43">
        <f>+SPm!BJ43</f>
        <v>0</v>
      </c>
    </row>
    <row r="44" spans="1:6" x14ac:dyDescent="0.25">
      <c r="A44" s="4"/>
      <c r="B44" s="4"/>
    </row>
    <row r="45" spans="1:6" x14ac:dyDescent="0.25">
      <c r="A45" s="2" t="str">
        <f>+SPm!A45</f>
        <v>Debiti Correnti</v>
      </c>
      <c r="B45" s="3">
        <f>+B46+SUM(B49:B54)</f>
        <v>0</v>
      </c>
      <c r="C45" s="3">
        <f t="shared" ref="C45:F45" si="9">+C46+SUM(C49:C54)</f>
        <v>0</v>
      </c>
      <c r="D45" s="3">
        <f t="shared" si="9"/>
        <v>0</v>
      </c>
      <c r="E45" s="3">
        <f t="shared" si="9"/>
        <v>0</v>
      </c>
      <c r="F45" s="3">
        <f t="shared" si="9"/>
        <v>0</v>
      </c>
    </row>
    <row r="46" spans="1:6" x14ac:dyDescent="0.25">
      <c r="A46" s="4" t="str">
        <f>+SPm!A46</f>
        <v xml:space="preserve">    - Fornitori</v>
      </c>
      <c r="B46" s="3">
        <f>+B47+B48</f>
        <v>0</v>
      </c>
      <c r="C46" s="3">
        <f t="shared" ref="C46:F46" si="10">+C47+C48</f>
        <v>0</v>
      </c>
      <c r="D46" s="3">
        <f t="shared" si="10"/>
        <v>0</v>
      </c>
      <c r="E46" s="3">
        <f t="shared" si="10"/>
        <v>0</v>
      </c>
      <c r="F46" s="3">
        <f t="shared" si="10"/>
        <v>0</v>
      </c>
    </row>
    <row r="47" spans="1:6" x14ac:dyDescent="0.25">
      <c r="A47" s="1" t="str">
        <f>+SPm!A47</f>
        <v xml:space="preserve">          1)  Commerciali</v>
      </c>
      <c r="B47" s="6">
        <f>+SPm!N47</f>
        <v>0</v>
      </c>
      <c r="C47" s="43">
        <f>+SPm!Z47</f>
        <v>0</v>
      </c>
      <c r="D47" s="43">
        <f>+SPm!AL47</f>
        <v>0</v>
      </c>
      <c r="E47" s="43">
        <f>+SPm!AX47</f>
        <v>0</v>
      </c>
      <c r="F47" s="43">
        <f>+SPm!BJ47</f>
        <v>0</v>
      </c>
    </row>
    <row r="48" spans="1:6" x14ac:dyDescent="0.25">
      <c r="A48" s="1" t="str">
        <f>+SPm!A48</f>
        <v xml:space="preserve">          2)  Immobilizzazioni</v>
      </c>
      <c r="B48" s="6">
        <f>+SPm!N48</f>
        <v>0</v>
      </c>
      <c r="C48" s="43">
        <f>+SPm!Z48</f>
        <v>0</v>
      </c>
      <c r="D48" s="43">
        <f>+SPm!AL48</f>
        <v>0</v>
      </c>
      <c r="E48" s="43">
        <f>+SPm!AX48</f>
        <v>0</v>
      </c>
      <c r="F48" s="43">
        <f>+SPm!BJ48</f>
        <v>0</v>
      </c>
    </row>
    <row r="49" spans="1:6" x14ac:dyDescent="0.25">
      <c r="A49" s="1" t="str">
        <f>+SPm!A49</f>
        <v xml:space="preserve">    - Impiegati c/stipendi</v>
      </c>
      <c r="B49" s="6">
        <f>+SPm!N49</f>
        <v>0</v>
      </c>
      <c r="C49" s="43">
        <f>+SPm!Z49</f>
        <v>0</v>
      </c>
      <c r="D49" s="43">
        <f>+SPm!AL49</f>
        <v>0</v>
      </c>
      <c r="E49" s="43">
        <f>+SPm!AX49</f>
        <v>0</v>
      </c>
      <c r="F49" s="43">
        <f>+SPm!BJ49</f>
        <v>0</v>
      </c>
    </row>
    <row r="50" spans="1:6" x14ac:dyDescent="0.25">
      <c r="A50" s="4" t="str">
        <f>+SPm!A50</f>
        <v xml:space="preserve">    - Enti Previd., Assistenziali, Ritenute personale</v>
      </c>
      <c r="B50" s="6">
        <f>+SPm!N50</f>
        <v>0</v>
      </c>
      <c r="C50" s="43">
        <f>+SPm!Z50</f>
        <v>0</v>
      </c>
      <c r="D50" s="43">
        <f>+SPm!AL50</f>
        <v>0</v>
      </c>
      <c r="E50" s="43">
        <f>+SPm!AX50</f>
        <v>0</v>
      </c>
      <c r="F50" s="43">
        <f>+SPm!BJ50</f>
        <v>0</v>
      </c>
    </row>
    <row r="51" spans="1:6" x14ac:dyDescent="0.25">
      <c r="A51" s="4" t="str">
        <f>+SPm!A51</f>
        <v xml:space="preserve">    - Debito Iva</v>
      </c>
      <c r="B51" s="6">
        <f>+SPm!N51</f>
        <v>0</v>
      </c>
      <c r="C51" s="43">
        <f>+SPm!Z51</f>
        <v>0</v>
      </c>
      <c r="D51" s="43">
        <f>+SPm!AL51</f>
        <v>0</v>
      </c>
      <c r="E51" s="43">
        <f>+SPm!AX51</f>
        <v>0</v>
      </c>
      <c r="F51" s="43">
        <f>+SPm!BJ51</f>
        <v>0</v>
      </c>
    </row>
    <row r="52" spans="1:6" x14ac:dyDescent="0.25">
      <c r="A52" s="4" t="str">
        <f>+SPm!A52</f>
        <v xml:space="preserve">    - Debiti tributari</v>
      </c>
      <c r="B52" s="6">
        <f>+SPm!N52</f>
        <v>0</v>
      </c>
      <c r="C52" s="43">
        <f>+SPm!Z52</f>
        <v>0</v>
      </c>
      <c r="D52" s="43">
        <f>+SPm!AL52</f>
        <v>0</v>
      </c>
      <c r="E52" s="43">
        <f>+SPm!AX52</f>
        <v>0</v>
      </c>
      <c r="F52" s="43">
        <f>+SPm!BJ52</f>
        <v>0</v>
      </c>
    </row>
    <row r="53" spans="1:6" x14ac:dyDescent="0.25">
      <c r="A53" s="4" t="str">
        <f>+SPm!A53</f>
        <v xml:space="preserve">    - Ratei e Risconti Passivi</v>
      </c>
      <c r="B53" s="6">
        <f>+SPm!N53</f>
        <v>0</v>
      </c>
      <c r="C53" s="43">
        <f>+SPm!Z53</f>
        <v>0</v>
      </c>
      <c r="D53" s="43">
        <f>+SPm!AL53</f>
        <v>0</v>
      </c>
      <c r="E53" s="43">
        <f>+SPm!AX53</f>
        <v>0</v>
      </c>
      <c r="F53" s="43">
        <f>+SPm!BJ53</f>
        <v>0</v>
      </c>
    </row>
    <row r="54" spans="1:6" x14ac:dyDescent="0.25">
      <c r="A54" s="2"/>
      <c r="B54" s="6"/>
    </row>
    <row r="55" spans="1:6" x14ac:dyDescent="0.25">
      <c r="A55" s="2" t="str">
        <f>+SPm!A55</f>
        <v>Debito a m/lungo termine</v>
      </c>
      <c r="B55" s="3">
        <f>+SUM(B56:B59)</f>
        <v>0</v>
      </c>
      <c r="C55" s="3">
        <f t="shared" ref="C55:F55" si="11">+SUM(C56:C59)</f>
        <v>0</v>
      </c>
      <c r="D55" s="3">
        <f t="shared" si="11"/>
        <v>0</v>
      </c>
      <c r="E55" s="3">
        <f t="shared" si="11"/>
        <v>0</v>
      </c>
      <c r="F55" s="3">
        <f t="shared" si="11"/>
        <v>0</v>
      </c>
    </row>
    <row r="56" spans="1:6" x14ac:dyDescent="0.25">
      <c r="A56" s="4" t="str">
        <f>+SPm!A56</f>
        <v xml:space="preserve"> '  - Mutui e Finanziamenti</v>
      </c>
      <c r="B56" s="6">
        <f>+SPm!N56</f>
        <v>0</v>
      </c>
      <c r="C56" s="43">
        <f>+SPm!Z56</f>
        <v>0</v>
      </c>
      <c r="D56" s="43">
        <f>+SPm!AL56</f>
        <v>0</v>
      </c>
      <c r="E56" s="43">
        <f>+SPm!AX56</f>
        <v>0</v>
      </c>
      <c r="F56" s="43">
        <f>+SPm!BJ56</f>
        <v>0</v>
      </c>
    </row>
    <row r="57" spans="1:6" x14ac:dyDescent="0.25">
      <c r="A57" s="4" t="str">
        <f>+SPm!A57</f>
        <v xml:space="preserve"> '  - Leasing</v>
      </c>
      <c r="B57" s="6">
        <f>+SPm!N57</f>
        <v>0</v>
      </c>
      <c r="C57" s="43">
        <f>+SPm!Z57</f>
        <v>0</v>
      </c>
      <c r="D57" s="43">
        <f>+SPm!AL57</f>
        <v>0</v>
      </c>
      <c r="E57" s="43">
        <f>+SPm!AX57</f>
        <v>0</v>
      </c>
      <c r="F57" s="43">
        <f>+SPm!BJ57</f>
        <v>0</v>
      </c>
    </row>
    <row r="58" spans="1:6" x14ac:dyDescent="0.25">
      <c r="A58" s="4" t="str">
        <f>+SPm!A58</f>
        <v xml:space="preserve">    - Fondo TFR</v>
      </c>
      <c r="B58" s="6">
        <f>+SPm!N58</f>
        <v>0</v>
      </c>
      <c r="C58" s="43">
        <f>+SPm!Z58</f>
        <v>0</v>
      </c>
      <c r="D58" s="43">
        <f>+SPm!AL58</f>
        <v>0</v>
      </c>
      <c r="E58" s="43">
        <f>+SPm!AX58</f>
        <v>0</v>
      </c>
      <c r="F58" s="43">
        <f>+SPm!BJ58</f>
        <v>0</v>
      </c>
    </row>
    <row r="59" spans="1:6" x14ac:dyDescent="0.25">
      <c r="A59" s="4" t="str">
        <f>+SPm!A59</f>
        <v xml:space="preserve">    - Altri Fondi</v>
      </c>
      <c r="B59" s="6">
        <f>+SPm!N59</f>
        <v>0</v>
      </c>
      <c r="C59" s="43">
        <f>+SPm!Z59</f>
        <v>0</v>
      </c>
      <c r="D59" s="43">
        <f>+SPm!AL59</f>
        <v>0</v>
      </c>
      <c r="E59" s="43">
        <f>+SPm!AX59</f>
        <v>0</v>
      </c>
      <c r="F59" s="43">
        <f>+SPm!BJ59</f>
        <v>0</v>
      </c>
    </row>
    <row r="60" spans="1:6" x14ac:dyDescent="0.25">
      <c r="A60" s="4"/>
      <c r="B60" s="4"/>
    </row>
    <row r="61" spans="1:6" x14ac:dyDescent="0.25">
      <c r="A61" s="2" t="str">
        <f>+SPm!A61</f>
        <v>Capitale Netto</v>
      </c>
      <c r="B61" s="3">
        <f>+B62+B63+B64+B68+B69</f>
        <v>0</v>
      </c>
      <c r="C61" s="3">
        <f t="shared" ref="C61:F61" si="12">+C62+C63+C64+C68+C69</f>
        <v>0</v>
      </c>
      <c r="D61" s="3">
        <f t="shared" si="12"/>
        <v>0</v>
      </c>
      <c r="E61" s="3">
        <f t="shared" si="12"/>
        <v>0</v>
      </c>
      <c r="F61" s="3">
        <f t="shared" si="12"/>
        <v>0</v>
      </c>
    </row>
    <row r="62" spans="1:6" x14ac:dyDescent="0.25">
      <c r="A62" s="2" t="str">
        <f>+SPm!A62</f>
        <v xml:space="preserve">    - Capitale Sociale</v>
      </c>
      <c r="B62" s="6">
        <f>+SPm!N62</f>
        <v>0</v>
      </c>
      <c r="C62" s="43">
        <f>+SPm!Z62</f>
        <v>0</v>
      </c>
      <c r="D62" s="43">
        <f>+SPm!AL62</f>
        <v>0</v>
      </c>
      <c r="E62" s="43">
        <f>+SPm!AX62</f>
        <v>0</v>
      </c>
      <c r="F62" s="43">
        <f>+SPm!BJ62</f>
        <v>0</v>
      </c>
    </row>
    <row r="63" spans="1:6" x14ac:dyDescent="0.25">
      <c r="A63" s="2" t="str">
        <f>+SPm!A63</f>
        <v xml:space="preserve">    -  Riserva Legale</v>
      </c>
      <c r="B63" s="6">
        <f>+SPm!N63</f>
        <v>0</v>
      </c>
      <c r="C63" s="43">
        <f>+SPm!Z63</f>
        <v>0</v>
      </c>
      <c r="D63" s="43">
        <f>+SPm!AL63</f>
        <v>0</v>
      </c>
      <c r="E63" s="43">
        <f>+SPm!AX63</f>
        <v>0</v>
      </c>
      <c r="F63" s="43">
        <f>+SPm!BJ63</f>
        <v>0</v>
      </c>
    </row>
    <row r="64" spans="1:6" x14ac:dyDescent="0.25">
      <c r="A64" s="2" t="str">
        <f>+SPm!A64</f>
        <v xml:space="preserve">    - Altre Riserve</v>
      </c>
      <c r="B64" s="3">
        <f>+SUM(B65:B67)</f>
        <v>0</v>
      </c>
      <c r="C64" s="3">
        <f t="shared" ref="C64:F64" si="13">+SUM(C65:C67)</f>
        <v>0</v>
      </c>
      <c r="D64" s="3">
        <f t="shared" si="13"/>
        <v>0</v>
      </c>
      <c r="E64" s="3">
        <f t="shared" si="13"/>
        <v>0</v>
      </c>
      <c r="F64" s="3">
        <f t="shared" si="13"/>
        <v>0</v>
      </c>
    </row>
    <row r="65" spans="1:6" x14ac:dyDescent="0.25">
      <c r="A65" s="1" t="str">
        <f>+SPm!A65</f>
        <v xml:space="preserve">       1) Riserva statutaria</v>
      </c>
      <c r="B65" s="6">
        <f>+SPm!N65</f>
        <v>0</v>
      </c>
      <c r="C65" s="43">
        <f>+SPm!Z65</f>
        <v>0</v>
      </c>
      <c r="D65" s="43">
        <f>+SPm!AL65</f>
        <v>0</v>
      </c>
      <c r="E65" s="43">
        <f>+SPm!AX65</f>
        <v>0</v>
      </c>
      <c r="F65" s="43">
        <f>+SPm!BJ65</f>
        <v>0</v>
      </c>
    </row>
    <row r="66" spans="1:6" x14ac:dyDescent="0.25">
      <c r="A66" s="1" t="str">
        <f>+SPm!A66</f>
        <v xml:space="preserve">       2) Altre Riserve</v>
      </c>
      <c r="B66" s="6">
        <f>+SPm!N66</f>
        <v>0</v>
      </c>
      <c r="C66" s="43">
        <f>+SPm!Z66</f>
        <v>0</v>
      </c>
      <c r="D66" s="43">
        <f>+SPm!AL66</f>
        <v>0</v>
      </c>
      <c r="E66" s="43">
        <f>+SPm!AX66</f>
        <v>0</v>
      </c>
      <c r="F66" s="43">
        <f>+SPm!BJ66</f>
        <v>0</v>
      </c>
    </row>
    <row r="67" spans="1:6" x14ac:dyDescent="0.25">
      <c r="A67" s="1" t="str">
        <f>+SPm!A67</f>
        <v xml:space="preserve">       3) Riserva Ammortamenti anticipati</v>
      </c>
      <c r="B67" s="6">
        <f>+SPm!N67</f>
        <v>0</v>
      </c>
      <c r="C67" s="43">
        <f>+SPm!Z67</f>
        <v>0</v>
      </c>
      <c r="D67" s="43">
        <f>+SPm!AL67</f>
        <v>0</v>
      </c>
      <c r="E67" s="43">
        <f>+SPm!AX67</f>
        <v>0</v>
      </c>
      <c r="F67" s="43">
        <f>+SPm!BJ67</f>
        <v>0</v>
      </c>
    </row>
    <row r="68" spans="1:6" x14ac:dyDescent="0.25">
      <c r="A68" s="2" t="str">
        <f>+SPm!A68</f>
        <v xml:space="preserve">   - Utile a nuovo</v>
      </c>
      <c r="B68" s="6">
        <f>+SPm!N68</f>
        <v>0</v>
      </c>
      <c r="C68" s="43">
        <f>+SPm!Z68</f>
        <v>0</v>
      </c>
      <c r="D68" s="43">
        <f>+SPm!AL68</f>
        <v>0</v>
      </c>
      <c r="E68" s="43">
        <f>+SPm!AX68</f>
        <v>0</v>
      </c>
      <c r="F68" s="43">
        <f>+SPm!BJ68</f>
        <v>0</v>
      </c>
    </row>
    <row r="69" spans="1:6" x14ac:dyDescent="0.25">
      <c r="A69" s="2" t="str">
        <f>+SPm!A69</f>
        <v xml:space="preserve">   - Risultato di Esercizio</v>
      </c>
      <c r="B69" s="6">
        <f>+SPm!N69</f>
        <v>0</v>
      </c>
      <c r="C69" s="43">
        <f>+SPm!Z69</f>
        <v>0</v>
      </c>
      <c r="D69" s="43">
        <f>+SPm!AL69</f>
        <v>0</v>
      </c>
      <c r="E69" s="43">
        <f>+SPm!AX69</f>
        <v>0</v>
      </c>
      <c r="F69" s="43">
        <f>+SPm!BJ69</f>
        <v>0</v>
      </c>
    </row>
    <row r="70" spans="1:6" x14ac:dyDescent="0.25">
      <c r="A70" s="1"/>
      <c r="B70" s="1"/>
    </row>
    <row r="71" spans="1:6" x14ac:dyDescent="0.25">
      <c r="A71" s="2" t="str">
        <f>+SPm!A71</f>
        <v>TOTALE PASSIVO</v>
      </c>
      <c r="B71" s="3">
        <f>+B61+B55+B45+B42+B40</f>
        <v>0</v>
      </c>
      <c r="C71" s="3">
        <f t="shared" ref="C71:F71" si="14">+C61+C55+C45+C42+C40</f>
        <v>0</v>
      </c>
      <c r="D71" s="3">
        <f t="shared" si="14"/>
        <v>0</v>
      </c>
      <c r="E71" s="3">
        <f t="shared" si="14"/>
        <v>0</v>
      </c>
      <c r="F71" s="3">
        <f t="shared" si="14"/>
        <v>0</v>
      </c>
    </row>
    <row r="72" spans="1:6" x14ac:dyDescent="0.25">
      <c r="A72" s="1"/>
      <c r="B72" s="1"/>
    </row>
    <row r="73" spans="1:6" x14ac:dyDescent="0.25">
      <c r="A73" s="1"/>
      <c r="B73" s="1"/>
    </row>
    <row r="74" spans="1:6" x14ac:dyDescent="0.25">
      <c r="A74" s="1"/>
      <c r="B74" s="1"/>
    </row>
    <row r="75" spans="1:6" x14ac:dyDescent="0.25">
      <c r="A75" s="2"/>
      <c r="B75" s="3">
        <f t="shared" ref="B75:F75" si="15">+B38-B71</f>
        <v>0</v>
      </c>
      <c r="C75" s="3">
        <f t="shared" si="15"/>
        <v>0</v>
      </c>
      <c r="D75" s="3">
        <f t="shared" si="15"/>
        <v>0</v>
      </c>
      <c r="E75" s="3">
        <f t="shared" si="15"/>
        <v>0</v>
      </c>
      <c r="F75" s="3">
        <f t="shared" si="15"/>
        <v>0</v>
      </c>
    </row>
  </sheetData>
  <hyperlinks>
    <hyperlink ref="A1" location="Input!A1" display="INDICE"/>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109"/>
  <sheetViews>
    <sheetView showGridLines="0" workbookViewId="0"/>
  </sheetViews>
  <sheetFormatPr defaultRowHeight="15" x14ac:dyDescent="0.25"/>
  <cols>
    <col min="1" max="1" width="62.28515625" bestFit="1" customWidth="1"/>
    <col min="2" max="6" width="12.7109375" bestFit="1" customWidth="1"/>
  </cols>
  <sheetData>
    <row r="1" spans="1:6" x14ac:dyDescent="0.25">
      <c r="A1" s="151" t="s">
        <v>383</v>
      </c>
    </row>
    <row r="2" spans="1:6" x14ac:dyDescent="0.25">
      <c r="A2" t="str">
        <f>+CEm!A2</f>
        <v>CONTO ECONOMICO</v>
      </c>
      <c r="B2" s="161">
        <f>+'SP Anno'!B2</f>
        <v>2014</v>
      </c>
      <c r="C2" s="161">
        <f>+'SP Anno'!C2</f>
        <v>2015</v>
      </c>
      <c r="D2" s="161">
        <f>+'SP Anno'!D2</f>
        <v>2016</v>
      </c>
      <c r="E2" s="161">
        <f>+'SP Anno'!E2</f>
        <v>2017</v>
      </c>
      <c r="F2" s="161">
        <f>+'SP Anno'!F2</f>
        <v>2018</v>
      </c>
    </row>
    <row r="3" spans="1:6" x14ac:dyDescent="0.25">
      <c r="A3" s="1"/>
      <c r="C3" s="6"/>
      <c r="D3" s="6"/>
      <c r="E3" s="6"/>
      <c r="F3" s="6"/>
    </row>
    <row r="4" spans="1:6" x14ac:dyDescent="0.25">
      <c r="A4" s="1" t="str">
        <f>+CEm!A4</f>
        <v xml:space="preserve">     - Fatturato</v>
      </c>
      <c r="B4" s="6">
        <f>+SUM(CEm!B4:M4)</f>
        <v>0</v>
      </c>
      <c r="C4" s="6">
        <f>+SUM(CEm!N4:Y4)</f>
        <v>0</v>
      </c>
      <c r="D4" s="6">
        <f>+SUM(CEm!Z4:AK4)</f>
        <v>0</v>
      </c>
      <c r="E4" s="6">
        <f>+SUM(CEm!AL4:AW4)</f>
        <v>0</v>
      </c>
      <c r="F4" s="6">
        <f>+SUM(CEm!AX4:BI4)</f>
        <v>0</v>
      </c>
    </row>
    <row r="5" spans="1:6" x14ac:dyDescent="0.25">
      <c r="A5" s="1"/>
      <c r="B5" s="6"/>
      <c r="C5" s="6"/>
      <c r="D5" s="6"/>
      <c r="E5" s="6"/>
      <c r="F5" s="6"/>
    </row>
    <row r="6" spans="1:6" x14ac:dyDescent="0.25">
      <c r="A6" s="11" t="str">
        <f>+CEm!A6</f>
        <v xml:space="preserve">       Valore della Produzione Tipica</v>
      </c>
      <c r="B6" s="10">
        <f>+B4+B5-B3</f>
        <v>0</v>
      </c>
      <c r="C6" s="10">
        <f t="shared" ref="C6:F6" si="0">+C4+C5-C3</f>
        <v>0</v>
      </c>
      <c r="D6" s="10">
        <f t="shared" si="0"/>
        <v>0</v>
      </c>
      <c r="E6" s="10">
        <f t="shared" si="0"/>
        <v>0</v>
      </c>
      <c r="F6" s="10">
        <f t="shared" si="0"/>
        <v>0</v>
      </c>
    </row>
    <row r="7" spans="1:6" x14ac:dyDescent="0.25">
      <c r="A7" s="11"/>
    </row>
    <row r="8" spans="1:6" hidden="1" x14ac:dyDescent="0.25">
      <c r="A8" s="1" t="str">
        <f>+CEm!A8</f>
        <v xml:space="preserve">     - Rimanenze iniziali materie prime, sussidiare di consumo e merci</v>
      </c>
      <c r="C8" s="6">
        <f>+B10</f>
        <v>0</v>
      </c>
      <c r="D8" s="6">
        <f t="shared" ref="D8:F8" si="1">+C10</f>
        <v>0</v>
      </c>
      <c r="E8" s="6">
        <f t="shared" si="1"/>
        <v>0</v>
      </c>
      <c r="F8" s="6">
        <f t="shared" si="1"/>
        <v>0</v>
      </c>
    </row>
    <row r="9" spans="1:6" hidden="1" x14ac:dyDescent="0.25">
      <c r="A9" s="1" t="str">
        <f>+CEm!A9</f>
        <v xml:space="preserve">     - Acquisti Materie Prime</v>
      </c>
      <c r="B9" s="6">
        <f>+SUM(CEm!B9:M9)</f>
        <v>0</v>
      </c>
      <c r="C9" s="6">
        <f>+SUM(CEm!N9:Y9)</f>
        <v>0</v>
      </c>
      <c r="D9" s="6">
        <f>+SUM(CEm!Z9:AK9)</f>
        <v>0</v>
      </c>
      <c r="E9" s="6">
        <f>+SUM(CEm!AL9:AW9)</f>
        <v>0</v>
      </c>
      <c r="F9" s="6">
        <f>+SUM(CEm!AX9:BI9)</f>
        <v>0</v>
      </c>
    </row>
    <row r="10" spans="1:6" hidden="1" x14ac:dyDescent="0.25">
      <c r="A10" s="1" t="str">
        <f>+CEm!A10</f>
        <v xml:space="preserve">     - Rimanenze finali  materie prime, sussidiare di consumo e merci</v>
      </c>
      <c r="B10" s="6">
        <f>+CEm!M10</f>
        <v>0</v>
      </c>
      <c r="C10" s="6">
        <f>+CEm!Y10</f>
        <v>0</v>
      </c>
      <c r="D10" s="6">
        <f>+CEm!AK10</f>
        <v>0</v>
      </c>
      <c r="E10" s="6">
        <f>+CEm!AW10</f>
        <v>0</v>
      </c>
      <c r="F10" s="6">
        <f>+CEm!BI10</f>
        <v>0</v>
      </c>
    </row>
    <row r="11" spans="1:6" hidden="1" x14ac:dyDescent="0.25">
      <c r="A11" s="11" t="str">
        <f>+CEm!A11</f>
        <v xml:space="preserve">       Costo del venduto</v>
      </c>
      <c r="B11" s="10">
        <f>+B9+B8-B10</f>
        <v>0</v>
      </c>
      <c r="C11" s="10">
        <f t="shared" ref="C11:F11" si="2">+C9+C8-C10</f>
        <v>0</v>
      </c>
      <c r="D11" s="10">
        <f t="shared" si="2"/>
        <v>0</v>
      </c>
      <c r="E11" s="10">
        <f t="shared" si="2"/>
        <v>0</v>
      </c>
      <c r="F11" s="10">
        <f t="shared" si="2"/>
        <v>0</v>
      </c>
    </row>
    <row r="12" spans="1:6" x14ac:dyDescent="0.25">
      <c r="A12" s="11"/>
    </row>
    <row r="13" spans="1:6" x14ac:dyDescent="0.25">
      <c r="A13" s="8" t="str">
        <f>+CEm!A13</f>
        <v xml:space="preserve">       MARGINE CONTRIBUZIONELORDO</v>
      </c>
      <c r="B13" s="10">
        <f>+B6-B11</f>
        <v>0</v>
      </c>
      <c r="C13" s="10">
        <f t="shared" ref="C13:F13" si="3">+C6-C11</f>
        <v>0</v>
      </c>
      <c r="D13" s="10">
        <f t="shared" si="3"/>
        <v>0</v>
      </c>
      <c r="E13" s="10">
        <f t="shared" si="3"/>
        <v>0</v>
      </c>
      <c r="F13" s="10">
        <f t="shared" si="3"/>
        <v>0</v>
      </c>
    </row>
    <row r="14" spans="1:6" x14ac:dyDescent="0.25">
      <c r="A14" s="11"/>
    </row>
    <row r="15" spans="1:6" x14ac:dyDescent="0.25">
      <c r="A15" s="12" t="str">
        <f>+CEm!A15</f>
        <v xml:space="preserve">    - Costi variabili di produzione</v>
      </c>
      <c r="B15" s="6">
        <f>+SUM(CEm!B15:M15)</f>
        <v>0</v>
      </c>
      <c r="C15" s="6">
        <f>+SUM(CEm!N15:Y15)</f>
        <v>0</v>
      </c>
      <c r="D15" s="6">
        <f>+SUM(CEm!Z15:AK15)</f>
        <v>0</v>
      </c>
      <c r="E15" s="6">
        <f>+SUM(CEm!AL15:AW15)</f>
        <v>0</v>
      </c>
      <c r="F15" s="6">
        <f>+SUM(CEm!AX15:BI15)</f>
        <v>0</v>
      </c>
    </row>
    <row r="16" spans="1:6" x14ac:dyDescent="0.25">
      <c r="A16" s="12" t="str">
        <f>+CEm!A16</f>
        <v xml:space="preserve">    - Costi variabili commerciali</v>
      </c>
      <c r="B16" s="6">
        <f>+SUM(CEm!B16:M16)</f>
        <v>0</v>
      </c>
      <c r="C16" s="6">
        <f>+SUM(CEm!N16:Y16)</f>
        <v>0</v>
      </c>
      <c r="D16" s="6">
        <f>+SUM(CEm!Z16:AK16)</f>
        <v>0</v>
      </c>
      <c r="E16" s="6">
        <f>+SUM(CEm!AL16:AW16)</f>
        <v>0</v>
      </c>
      <c r="F16" s="6">
        <f>+SUM(CEm!AX16:BI16)</f>
        <v>0</v>
      </c>
    </row>
    <row r="17" spans="1:6" x14ac:dyDescent="0.25">
      <c r="A17" s="12" t="str">
        <f>+CEm!A17</f>
        <v xml:space="preserve">    - Altri costi variabili</v>
      </c>
      <c r="B17" s="6">
        <f>+SUM(CEm!B17:M17)</f>
        <v>0</v>
      </c>
      <c r="C17" s="6">
        <f>+SUM(CEm!N17:Y17)</f>
        <v>0</v>
      </c>
      <c r="D17" s="6">
        <f>+SUM(CEm!Z17:AK17)</f>
        <v>0</v>
      </c>
      <c r="E17" s="6">
        <f>+SUM(CEm!AL17:AW17)</f>
        <v>0</v>
      </c>
      <c r="F17" s="6">
        <f>+SUM(CEm!AX17:BI17)</f>
        <v>0</v>
      </c>
    </row>
    <row r="18" spans="1:6" x14ac:dyDescent="0.25">
      <c r="A18" s="11" t="str">
        <f>+CEm!A18</f>
        <v xml:space="preserve">       Costi Variabili</v>
      </c>
      <c r="B18" s="10">
        <f>SUM(B15:B17)</f>
        <v>0</v>
      </c>
      <c r="C18" s="10">
        <f t="shared" ref="C18:F18" si="4">SUM(C15:C17)</f>
        <v>0</v>
      </c>
      <c r="D18" s="10">
        <f t="shared" si="4"/>
        <v>0</v>
      </c>
      <c r="E18" s="10">
        <f t="shared" si="4"/>
        <v>0</v>
      </c>
      <c r="F18" s="10">
        <f t="shared" si="4"/>
        <v>0</v>
      </c>
    </row>
    <row r="19" spans="1:6" x14ac:dyDescent="0.25">
      <c r="A19" s="11"/>
    </row>
    <row r="20" spans="1:6" x14ac:dyDescent="0.25">
      <c r="A20" s="12" t="str">
        <f>+CEm!A20</f>
        <v xml:space="preserve">    - Costi fissi di produzione</v>
      </c>
      <c r="B20" s="6">
        <f>+SUM(CEm!B20:M20)</f>
        <v>0</v>
      </c>
      <c r="C20" s="6">
        <f>+SUM(CEm!N20:Y20)</f>
        <v>0</v>
      </c>
      <c r="D20" s="6">
        <f>+SUM(CEm!Z20:AK20)</f>
        <v>0</v>
      </c>
      <c r="E20" s="6">
        <f>+SUM(CEm!AL20:AW20)</f>
        <v>0</v>
      </c>
      <c r="F20" s="6">
        <f>+SUM(CEm!AX20:BI20)</f>
        <v>0</v>
      </c>
    </row>
    <row r="21" spans="1:6" x14ac:dyDescent="0.25">
      <c r="A21" s="12" t="str">
        <f>+CEm!A21</f>
        <v xml:space="preserve">    - spese di trasporto</v>
      </c>
      <c r="B21" s="6">
        <f>+SUM(CEm!B21:M21)</f>
        <v>0</v>
      </c>
      <c r="C21" s="6">
        <f>+SUM(CEm!N21:Y21)</f>
        <v>0</v>
      </c>
      <c r="D21" s="6">
        <f>+SUM(CEm!Z21:AK21)</f>
        <v>0</v>
      </c>
      <c r="E21" s="6">
        <f>+SUM(CEm!AL21:AW21)</f>
        <v>0</v>
      </c>
      <c r="F21" s="6">
        <f>+SUM(CEm!AX21:BI21)</f>
        <v>0</v>
      </c>
    </row>
    <row r="22" spans="1:6" x14ac:dyDescent="0.25">
      <c r="A22" s="12" t="str">
        <f>+CEm!A22</f>
        <v xml:space="preserve">    - lavorazioni presso terzi</v>
      </c>
      <c r="B22" s="6">
        <f>+SUM(CEm!B22:M22)</f>
        <v>0</v>
      </c>
      <c r="C22" s="6">
        <f>+SUM(CEm!N22:Y22)</f>
        <v>0</v>
      </c>
      <c r="D22" s="6">
        <f>+SUM(CEm!Z22:AK22)</f>
        <v>0</v>
      </c>
      <c r="E22" s="6">
        <f>+SUM(CEm!AL22:AW22)</f>
        <v>0</v>
      </c>
      <c r="F22" s="6">
        <f>+SUM(CEm!AX22:BI22)</f>
        <v>0</v>
      </c>
    </row>
    <row r="23" spans="1:6" x14ac:dyDescent="0.25">
      <c r="A23" s="12" t="str">
        <f>+CEm!A23</f>
        <v xml:space="preserve">    - consulenze tecnico-produttive</v>
      </c>
      <c r="B23" s="6">
        <f>+SUM(CEm!B23:M23)</f>
        <v>0</v>
      </c>
      <c r="C23" s="6">
        <f>+SUM(CEm!N23:Y23)</f>
        <v>0</v>
      </c>
      <c r="D23" s="6">
        <f>+SUM(CEm!Z23:AK23)</f>
        <v>0</v>
      </c>
      <c r="E23" s="6">
        <f>+SUM(CEm!AL23:AW23)</f>
        <v>0</v>
      </c>
      <c r="F23" s="6">
        <f>+SUM(CEm!AX23:BI23)</f>
        <v>0</v>
      </c>
    </row>
    <row r="24" spans="1:6" x14ac:dyDescent="0.25">
      <c r="A24" s="12" t="str">
        <f>+CEm!A24</f>
        <v xml:space="preserve">    - manutenzioni industriali</v>
      </c>
      <c r="B24" s="6">
        <f>+SUM(CEm!B24:M24)</f>
        <v>0</v>
      </c>
      <c r="C24" s="6">
        <f>+SUM(CEm!N24:Y24)</f>
        <v>0</v>
      </c>
      <c r="D24" s="6">
        <f>+SUM(CEm!Z24:AK24)</f>
        <v>0</v>
      </c>
      <c r="E24" s="6">
        <f>+SUM(CEm!AL24:AW24)</f>
        <v>0</v>
      </c>
      <c r="F24" s="6">
        <f>+SUM(CEm!AX24:BI24)</f>
        <v>0</v>
      </c>
    </row>
    <row r="25" spans="1:6" x14ac:dyDescent="0.25">
      <c r="A25" s="12" t="str">
        <f>+CEm!A25</f>
        <v xml:space="preserve">    - servizi vari</v>
      </c>
      <c r="B25" s="6">
        <f>+SUM(CEm!B25:M25)</f>
        <v>0</v>
      </c>
      <c r="C25" s="6">
        <f>+SUM(CEm!N25:Y25)</f>
        <v>0</v>
      </c>
      <c r="D25" s="6">
        <f>+SUM(CEm!Z25:AK25)</f>
        <v>0</v>
      </c>
      <c r="E25" s="6">
        <f>+SUM(CEm!AL25:AW25)</f>
        <v>0</v>
      </c>
      <c r="F25" s="6">
        <f>+SUM(CEm!AX25:BI25)</f>
        <v>0</v>
      </c>
    </row>
    <row r="26" spans="1:6" x14ac:dyDescent="0.25">
      <c r="A26" s="12" t="str">
        <f>+CEm!A26</f>
        <v xml:space="preserve">    - canoni </v>
      </c>
      <c r="B26" s="6">
        <f>+SUM(CEm!B26:M26)</f>
        <v>0</v>
      </c>
      <c r="C26" s="6">
        <f>+SUM(CEm!N26:Y26)</f>
        <v>0</v>
      </c>
      <c r="D26" s="6">
        <f>+SUM(CEm!Z26:AK26)</f>
        <v>0</v>
      </c>
      <c r="E26" s="6">
        <f>+SUM(CEm!AL26:AW26)</f>
        <v>0</v>
      </c>
      <c r="F26" s="6">
        <f>+SUM(CEm!AX26:BI26)</f>
        <v>0</v>
      </c>
    </row>
    <row r="27" spans="1:6" x14ac:dyDescent="0.25">
      <c r="A27" s="12" t="str">
        <f>+CEm!A27</f>
        <v xml:space="preserve">    - canoni leasing</v>
      </c>
      <c r="B27" s="6">
        <f>+SUM(CEm!B27:M27)</f>
        <v>0</v>
      </c>
      <c r="C27" s="6">
        <f>+SUM(CEm!N27:Y27)</f>
        <v>0</v>
      </c>
      <c r="D27" s="6">
        <f>+SUM(CEm!Z27:AK27)</f>
        <v>0</v>
      </c>
      <c r="E27" s="6">
        <f>+SUM(CEm!AL27:AW27)</f>
        <v>0</v>
      </c>
      <c r="F27" s="6">
        <f>+SUM(CEm!AX27:BI27)</f>
        <v>0</v>
      </c>
    </row>
    <row r="28" spans="1:6" x14ac:dyDescent="0.25">
      <c r="A28" s="12" t="str">
        <f>+CEm!A28</f>
        <v xml:space="preserve">    - spese di trasporto</v>
      </c>
      <c r="B28" s="6">
        <f>+SUM(CEm!B28:M28)</f>
        <v>0</v>
      </c>
      <c r="C28" s="6">
        <f>+SUM(CEm!N28:Y28)</f>
        <v>0</v>
      </c>
      <c r="D28" s="6">
        <f>+SUM(CEm!Z28:AK28)</f>
        <v>0</v>
      </c>
      <c r="E28" s="6">
        <f>+SUM(CEm!AL28:AW28)</f>
        <v>0</v>
      </c>
      <c r="F28" s="6">
        <f>+SUM(CEm!AX28:BI28)</f>
        <v>0</v>
      </c>
    </row>
    <row r="29" spans="1:6" x14ac:dyDescent="0.25">
      <c r="A29" s="12" t="str">
        <f>+CEm!A29</f>
        <v xml:space="preserve">    - spese varie</v>
      </c>
      <c r="B29" s="6">
        <f>+SUM(CEm!B29:M29)</f>
        <v>0</v>
      </c>
      <c r="C29" s="6">
        <f>+SUM(CEm!N29:Y29)</f>
        <v>0</v>
      </c>
      <c r="D29" s="6">
        <f>+SUM(CEm!Z29:AK29)</f>
        <v>0</v>
      </c>
      <c r="E29" s="6">
        <f>+SUM(CEm!AL29:AW29)</f>
        <v>0</v>
      </c>
      <c r="F29" s="6">
        <f>+SUM(CEm!AX29:BI29)</f>
        <v>0</v>
      </c>
    </row>
    <row r="30" spans="1:6" x14ac:dyDescent="0.25">
      <c r="A30" s="12" t="str">
        <f>+CEm!A30</f>
        <v xml:space="preserve">    - royalties</v>
      </c>
      <c r="B30" s="6">
        <f>+SUM(CEm!B30:M30)</f>
        <v>0</v>
      </c>
      <c r="C30" s="6">
        <f>+SUM(CEm!N30:Y30)</f>
        <v>0</v>
      </c>
      <c r="D30" s="6">
        <f>+SUM(CEm!Z30:AK30)</f>
        <v>0</v>
      </c>
      <c r="E30" s="6">
        <f>+SUM(CEm!AL30:AW30)</f>
        <v>0</v>
      </c>
      <c r="F30" s="6">
        <f>+SUM(CEm!AX30:BI30)</f>
        <v>0</v>
      </c>
    </row>
    <row r="31" spans="1:6" x14ac:dyDescent="0.25">
      <c r="A31" s="12" t="str">
        <f>+CEm!A31</f>
        <v xml:space="preserve">    - consulenze legali, fiscali, notarili, ecc…</v>
      </c>
      <c r="B31" s="6">
        <f>+SUM(CEm!B31:M31)</f>
        <v>0</v>
      </c>
      <c r="C31" s="6">
        <f>+SUM(CEm!N31:Y31)</f>
        <v>0</v>
      </c>
      <c r="D31" s="6">
        <f>+SUM(CEm!Z31:AK31)</f>
        <v>0</v>
      </c>
      <c r="E31" s="6">
        <f>+SUM(CEm!AL31:AW31)</f>
        <v>0</v>
      </c>
      <c r="F31" s="6">
        <f>+SUM(CEm!AX31:BI31)</f>
        <v>0</v>
      </c>
    </row>
    <row r="32" spans="1:6" x14ac:dyDescent="0.25">
      <c r="A32" s="12" t="str">
        <f>+CEm!A32</f>
        <v xml:space="preserve">    - compensi amministratori</v>
      </c>
      <c r="B32" s="6">
        <f>+SUM(CEm!B32:M32)</f>
        <v>0</v>
      </c>
      <c r="C32" s="6">
        <f>+SUM(CEm!N32:Y32)</f>
        <v>0</v>
      </c>
      <c r="D32" s="6">
        <f>+SUM(CEm!Z32:AK32)</f>
        <v>0</v>
      </c>
      <c r="E32" s="6">
        <f>+SUM(CEm!AL32:AW32)</f>
        <v>0</v>
      </c>
      <c r="F32" s="6">
        <f>+SUM(CEm!AX32:BI32)</f>
        <v>0</v>
      </c>
    </row>
    <row r="33" spans="1:6" x14ac:dyDescent="0.25">
      <c r="A33" s="12" t="str">
        <f>+CEm!A33</f>
        <v xml:space="preserve">    - spese postali</v>
      </c>
      <c r="B33" s="6">
        <f>+SUM(CEm!B33:M33)</f>
        <v>0</v>
      </c>
      <c r="C33" s="6">
        <f>+SUM(CEm!N33:Y33)</f>
        <v>0</v>
      </c>
      <c r="D33" s="6">
        <f>+SUM(CEm!Z33:AK33)</f>
        <v>0</v>
      </c>
      <c r="E33" s="6">
        <f>+SUM(CEm!AL33:AW33)</f>
        <v>0</v>
      </c>
      <c r="F33" s="6">
        <f>+SUM(CEm!AX33:BI33)</f>
        <v>0</v>
      </c>
    </row>
    <row r="34" spans="1:6" x14ac:dyDescent="0.25">
      <c r="A34" s="12" t="str">
        <f>+CEm!A34</f>
        <v xml:space="preserve">    - oneri bancari</v>
      </c>
      <c r="B34" s="6">
        <f>+SUM(CEm!B34:M34)</f>
        <v>0</v>
      </c>
      <c r="C34" s="6">
        <f>+SUM(CEm!N34:Y34)</f>
        <v>0</v>
      </c>
      <c r="D34" s="6">
        <f>+SUM(CEm!Z34:AK34)</f>
        <v>0</v>
      </c>
      <c r="E34" s="6">
        <f>+SUM(CEm!AL34:AW34)</f>
        <v>0</v>
      </c>
      <c r="F34" s="6">
        <f>+SUM(CEm!AX34:BI34)</f>
        <v>0</v>
      </c>
    </row>
    <row r="35" spans="1:6" x14ac:dyDescent="0.25">
      <c r="A35" s="12" t="str">
        <f>+CEm!A35</f>
        <v xml:space="preserve">    - utenze</v>
      </c>
      <c r="B35" s="6">
        <f>+SUM(CEm!B35:M35)</f>
        <v>0</v>
      </c>
      <c r="C35" s="6">
        <f>+SUM(CEm!N35:Y35)</f>
        <v>0</v>
      </c>
      <c r="D35" s="6">
        <f>+SUM(CEm!Z35:AK35)</f>
        <v>0</v>
      </c>
      <c r="E35" s="6">
        <f>+SUM(CEm!AL35:AW35)</f>
        <v>0</v>
      </c>
      <c r="F35" s="6">
        <f>+SUM(CEm!AX35:BI35)</f>
        <v>0</v>
      </c>
    </row>
    <row r="36" spans="1:6" x14ac:dyDescent="0.25">
      <c r="A36" s="12" t="str">
        <f>+CEm!A36</f>
        <v xml:space="preserve">    - affitti e locazioni passive</v>
      </c>
      <c r="B36" s="6">
        <f>+SUM(CEm!B36:M36)</f>
        <v>0</v>
      </c>
      <c r="C36" s="6">
        <f>+SUM(CEm!N36:Y36)</f>
        <v>0</v>
      </c>
      <c r="D36" s="6">
        <f>+SUM(CEm!Z36:AK36)</f>
        <v>0</v>
      </c>
      <c r="E36" s="6">
        <f>+SUM(CEm!AL36:AW36)</f>
        <v>0</v>
      </c>
      <c r="F36" s="6">
        <f>+SUM(CEm!AX36:BI36)</f>
        <v>0</v>
      </c>
    </row>
    <row r="37" spans="1:6" x14ac:dyDescent="0.25">
      <c r="A37" s="12" t="str">
        <f>+CEm!A37</f>
        <v xml:space="preserve">    - altri costi amministrativi</v>
      </c>
      <c r="B37" s="6">
        <f>+SUM(CEm!B37:M37)</f>
        <v>0</v>
      </c>
      <c r="C37" s="6">
        <f>+SUM(CEm!N37:Y37)</f>
        <v>0</v>
      </c>
      <c r="D37" s="6">
        <f>+SUM(CEm!Z37:AK37)</f>
        <v>0</v>
      </c>
      <c r="E37" s="6">
        <f>+SUM(CEm!AL37:AW37)</f>
        <v>0</v>
      </c>
      <c r="F37" s="6">
        <f>+SUM(CEm!AX37:BI37)</f>
        <v>0</v>
      </c>
    </row>
    <row r="38" spans="1:6" x14ac:dyDescent="0.25">
      <c r="A38" s="12" t="str">
        <f>+CEm!A38</f>
        <v xml:space="preserve">    - costi diversi</v>
      </c>
      <c r="B38" s="6">
        <f>+SUM(CEm!B38:M38)</f>
        <v>0</v>
      </c>
      <c r="C38" s="6">
        <f>+SUM(CEm!N38:Y38)</f>
        <v>0</v>
      </c>
      <c r="D38" s="6">
        <f>+SUM(CEm!Z38:AK38)</f>
        <v>0</v>
      </c>
      <c r="E38" s="6">
        <f>+SUM(CEm!AL38:AW38)</f>
        <v>0</v>
      </c>
      <c r="F38" s="6">
        <f>+SUM(CEm!AX38:BI38)</f>
        <v>0</v>
      </c>
    </row>
    <row r="39" spans="1:6" x14ac:dyDescent="0.25">
      <c r="A39" s="12" t="str">
        <f>+CEm!A39</f>
        <v xml:space="preserve">    - premi assicurativi</v>
      </c>
      <c r="B39" s="6">
        <f>+SUM(CEm!B39:M39)</f>
        <v>0</v>
      </c>
      <c r="C39" s="6">
        <f>+SUM(CEm!N39:Y39)</f>
        <v>0</v>
      </c>
      <c r="D39" s="6">
        <f>+SUM(CEm!Z39:AK39)</f>
        <v>0</v>
      </c>
      <c r="E39" s="6">
        <f>+SUM(CEm!AL39:AW39)</f>
        <v>0</v>
      </c>
      <c r="F39" s="6">
        <f>+SUM(CEm!AX39:BI39)</f>
        <v>0</v>
      </c>
    </row>
    <row r="40" spans="1:6" x14ac:dyDescent="0.25">
      <c r="A40" s="11" t="str">
        <f>+CEm!A40</f>
        <v xml:space="preserve">       Costi Fissi</v>
      </c>
      <c r="B40" s="10">
        <f t="shared" ref="B40:F40" si="5">SUM(B20:B39)</f>
        <v>0</v>
      </c>
      <c r="C40" s="10">
        <f t="shared" si="5"/>
        <v>0</v>
      </c>
      <c r="D40" s="10">
        <f t="shared" si="5"/>
        <v>0</v>
      </c>
      <c r="E40" s="10">
        <f t="shared" si="5"/>
        <v>0</v>
      </c>
      <c r="F40" s="10">
        <f t="shared" si="5"/>
        <v>0</v>
      </c>
    </row>
    <row r="41" spans="1:6" x14ac:dyDescent="0.25">
      <c r="A41" s="11"/>
    </row>
    <row r="42" spans="1:6" x14ac:dyDescent="0.25">
      <c r="A42" s="1" t="str">
        <f>+CEm!A42</f>
        <v xml:space="preserve">     - Costo del personale</v>
      </c>
      <c r="B42" s="6">
        <f>+SUM(CEm!B42:M42)</f>
        <v>0</v>
      </c>
      <c r="C42" s="6">
        <f>+SUM(CEm!N42:Y42)</f>
        <v>0</v>
      </c>
      <c r="D42" s="6">
        <f>+SUM(CEm!Z42:AK42)</f>
        <v>0</v>
      </c>
      <c r="E42" s="6">
        <f>+SUM(CEm!AL42:AW42)</f>
        <v>0</v>
      </c>
      <c r="F42" s="6">
        <f>+SUM(CEm!AX42:BI42)</f>
        <v>0</v>
      </c>
    </row>
    <row r="43" spans="1:6" x14ac:dyDescent="0.25">
      <c r="A43" s="1" t="str">
        <f>+CEm!A43</f>
        <v xml:space="preserve">     - Acc.to TFR</v>
      </c>
      <c r="B43" s="6">
        <f>+SUM(CEm!B43:M43)</f>
        <v>0</v>
      </c>
      <c r="C43" s="6">
        <f>+SUM(CEm!N43:Y43)</f>
        <v>0</v>
      </c>
      <c r="D43" s="6">
        <f>+SUM(CEm!Z43:AK43)</f>
        <v>0</v>
      </c>
      <c r="E43" s="6">
        <f>+SUM(CEm!AL43:AW43)</f>
        <v>0</v>
      </c>
      <c r="F43" s="6">
        <f>+SUM(CEm!AX43:BI43)</f>
        <v>0</v>
      </c>
    </row>
    <row r="44" spans="1:6" x14ac:dyDescent="0.25">
      <c r="A44" s="11" t="str">
        <f>+CEm!A44</f>
        <v xml:space="preserve">       Costo del Lavoro</v>
      </c>
      <c r="B44" s="10">
        <f>+B42+B43</f>
        <v>0</v>
      </c>
      <c r="C44" s="10">
        <f t="shared" ref="C44:F44" si="6">+C42+C43</f>
        <v>0</v>
      </c>
      <c r="D44" s="10">
        <f t="shared" si="6"/>
        <v>0</v>
      </c>
      <c r="E44" s="10">
        <f t="shared" si="6"/>
        <v>0</v>
      </c>
      <c r="F44" s="10">
        <f t="shared" si="6"/>
        <v>0</v>
      </c>
    </row>
    <row r="45" spans="1:6" x14ac:dyDescent="0.25">
      <c r="A45" s="8"/>
    </row>
    <row r="46" spans="1:6" x14ac:dyDescent="0.25">
      <c r="A46" s="8" t="str">
        <f>+CEm!A46</f>
        <v xml:space="preserve">       MARGINE OPERATIVO LORDO</v>
      </c>
      <c r="B46" s="14">
        <f t="shared" ref="B46:F46" si="7">+B13-B18-B40-B44</f>
        <v>0</v>
      </c>
      <c r="C46" s="14">
        <f t="shared" si="7"/>
        <v>0</v>
      </c>
      <c r="D46" s="14">
        <f t="shared" si="7"/>
        <v>0</v>
      </c>
      <c r="E46" s="14">
        <f t="shared" si="7"/>
        <v>0</v>
      </c>
      <c r="F46" s="14">
        <f t="shared" si="7"/>
        <v>0</v>
      </c>
    </row>
    <row r="47" spans="1:6" x14ac:dyDescent="0.25">
      <c r="A47" s="8"/>
    </row>
    <row r="48" spans="1:6" x14ac:dyDescent="0.25">
      <c r="A48" s="1" t="str">
        <f>+CEm!A48</f>
        <v xml:space="preserve">     - Ammortamenti materiali immobili</v>
      </c>
      <c r="B48" s="6">
        <f>+SUM(CEm!B48:M48)</f>
        <v>0</v>
      </c>
      <c r="C48" s="6">
        <f>+SUM(CEm!N48:Y48)</f>
        <v>0</v>
      </c>
      <c r="D48" s="6">
        <f>+SUM(CEm!Z48:AK48)</f>
        <v>0</v>
      </c>
      <c r="E48" s="6">
        <f>+SUM(CEm!AL48:AW48)</f>
        <v>0</v>
      </c>
      <c r="F48" s="6">
        <f>+SUM(CEm!AX48:BI48)</f>
        <v>0</v>
      </c>
    </row>
    <row r="49" spans="1:6" x14ac:dyDescent="0.25">
      <c r="A49" s="1" t="str">
        <f>+CEm!A49</f>
        <v xml:space="preserve">     - Ammortamenti materiali macchinari e attrezzature</v>
      </c>
      <c r="B49" s="6">
        <f>+SUM(CEm!B49:M49)</f>
        <v>0</v>
      </c>
      <c r="C49" s="6">
        <f>+SUM(CEm!N49:Y49)</f>
        <v>0</v>
      </c>
      <c r="D49" s="6">
        <f>+SUM(CEm!Z49:AK49)</f>
        <v>0</v>
      </c>
      <c r="E49" s="6">
        <f>+SUM(CEm!AL49:AW49)</f>
        <v>0</v>
      </c>
      <c r="F49" s="6">
        <f>+SUM(CEm!AX49:BI49)</f>
        <v>0</v>
      </c>
    </row>
    <row r="50" spans="1:6" x14ac:dyDescent="0.25">
      <c r="A50" s="1" t="str">
        <f>+CEm!A50</f>
        <v xml:space="preserve">     - Ammortamenti immateriali</v>
      </c>
      <c r="B50" s="6">
        <f>+SUM(CEm!B50:M50)</f>
        <v>0</v>
      </c>
      <c r="C50" s="6">
        <f>+SUM(CEm!N50:Y50)</f>
        <v>0</v>
      </c>
      <c r="D50" s="6">
        <f>+SUM(CEm!Z50:AK50)</f>
        <v>0</v>
      </c>
      <c r="E50" s="6">
        <f>+SUM(CEm!AL50:AW50)</f>
        <v>0</v>
      </c>
      <c r="F50" s="6">
        <f>+SUM(CEm!AX50:BI50)</f>
        <v>0</v>
      </c>
    </row>
    <row r="51" spans="1:6" x14ac:dyDescent="0.25">
      <c r="A51" s="1" t="str">
        <f>+CEm!A51</f>
        <v xml:space="preserve">     - Altri Accantonamenti</v>
      </c>
      <c r="B51" s="6">
        <f>+SUM(CEm!B51:M51)</f>
        <v>0</v>
      </c>
      <c r="C51" s="6">
        <f>+SUM(CEm!N51:Y51)</f>
        <v>0</v>
      </c>
      <c r="D51" s="6">
        <f>+SUM(CEm!Z51:AK51)</f>
        <v>0</v>
      </c>
      <c r="E51" s="6">
        <f>+SUM(CEm!AL51:AW51)</f>
        <v>0</v>
      </c>
      <c r="F51" s="6">
        <f>+SUM(CEm!AX51:BI51)</f>
        <v>0</v>
      </c>
    </row>
    <row r="52" spans="1:6" x14ac:dyDescent="0.25">
      <c r="A52" s="11" t="str">
        <f>+CEm!A52</f>
        <v xml:space="preserve">       Ammortamenti e Accontonamenti</v>
      </c>
      <c r="B52" s="10">
        <f>SUM(B48:B51)</f>
        <v>0</v>
      </c>
      <c r="C52" s="10">
        <f t="shared" ref="C52:F52" si="8">SUM(C48:C51)</f>
        <v>0</v>
      </c>
      <c r="D52" s="10">
        <f t="shared" si="8"/>
        <v>0</v>
      </c>
      <c r="E52" s="10">
        <f t="shared" si="8"/>
        <v>0</v>
      </c>
      <c r="F52" s="10">
        <f t="shared" si="8"/>
        <v>0</v>
      </c>
    </row>
    <row r="53" spans="1:6" x14ac:dyDescent="0.25">
      <c r="A53" s="12"/>
      <c r="B53" s="10"/>
      <c r="C53" s="10"/>
      <c r="D53" s="10"/>
      <c r="E53" s="10"/>
      <c r="F53" s="10"/>
    </row>
    <row r="54" spans="1:6" x14ac:dyDescent="0.25">
      <c r="A54" s="8" t="str">
        <f>+CEm!A54</f>
        <v xml:space="preserve">       REDDITO OPERATIVO</v>
      </c>
      <c r="B54" s="14">
        <f>+B46-B52</f>
        <v>0</v>
      </c>
      <c r="C54" s="14">
        <f t="shared" ref="C54:F54" si="9">+C46-C52</f>
        <v>0</v>
      </c>
      <c r="D54" s="14">
        <f t="shared" si="9"/>
        <v>0</v>
      </c>
      <c r="E54" s="14">
        <f t="shared" si="9"/>
        <v>0</v>
      </c>
      <c r="F54" s="14">
        <f t="shared" si="9"/>
        <v>0</v>
      </c>
    </row>
    <row r="55" spans="1:6" x14ac:dyDescent="0.25">
      <c r="A55" s="12"/>
    </row>
    <row r="56" spans="1:6" x14ac:dyDescent="0.25">
      <c r="A56" s="8"/>
    </row>
    <row r="57" spans="1:6" x14ac:dyDescent="0.25">
      <c r="A57" s="12" t="str">
        <f>+CEm!A57</f>
        <v xml:space="preserve">    - Oneri diversi</v>
      </c>
      <c r="B57" s="6">
        <f>+SUM(CEm!B57:M57)</f>
        <v>0</v>
      </c>
      <c r="C57" s="6">
        <f>+SUM(CEm!N57:Y57)</f>
        <v>0</v>
      </c>
      <c r="D57" s="6">
        <f>+SUM(CEm!Z57:AK57)</f>
        <v>0</v>
      </c>
      <c r="E57" s="6">
        <f>+SUM(CEm!AL57:AW57)</f>
        <v>0</v>
      </c>
      <c r="F57" s="6">
        <f>+SUM(CEm!AX57:BI57)</f>
        <v>0</v>
      </c>
    </row>
    <row r="58" spans="1:6" x14ac:dyDescent="0.25">
      <c r="A58" s="12" t="str">
        <f>+CEm!A58</f>
        <v xml:space="preserve">    - Plusvalenze/Minusvalenze Materiali</v>
      </c>
      <c r="B58" s="6">
        <f>+SUM(CEm!B58:M58)</f>
        <v>0</v>
      </c>
      <c r="C58" s="6">
        <f>+SUM(CEm!N58:Y58)</f>
        <v>0</v>
      </c>
      <c r="D58" s="6">
        <f>+SUM(CEm!Z58:AK58)</f>
        <v>0</v>
      </c>
      <c r="E58" s="6">
        <f>+SUM(CEm!AL58:AW58)</f>
        <v>0</v>
      </c>
      <c r="F58" s="6">
        <f>+SUM(CEm!AX58:BI58)</f>
        <v>0</v>
      </c>
    </row>
    <row r="59" spans="1:6" x14ac:dyDescent="0.25">
      <c r="A59" s="8" t="str">
        <f>+CEm!A59</f>
        <v xml:space="preserve">      Gestione Straordinaria</v>
      </c>
      <c r="B59" s="10">
        <f>+B57+B58</f>
        <v>0</v>
      </c>
      <c r="C59" s="10">
        <f t="shared" ref="C59:F59" si="10">+C57+C58</f>
        <v>0</v>
      </c>
      <c r="D59" s="10">
        <f t="shared" si="10"/>
        <v>0</v>
      </c>
      <c r="E59" s="10">
        <f t="shared" si="10"/>
        <v>0</v>
      </c>
      <c r="F59" s="10">
        <f t="shared" si="10"/>
        <v>0</v>
      </c>
    </row>
    <row r="61" spans="1:6" x14ac:dyDescent="0.25">
      <c r="A61" s="12" t="str">
        <f>+CEm!A61</f>
        <v xml:space="preserve">    - Oneri/Proventi Finanziari a breve termine</v>
      </c>
      <c r="B61" s="6">
        <f>+SUM(CEm!B61:M61)</f>
        <v>0</v>
      </c>
      <c r="C61" s="6">
        <f>+SUM(CEm!N61:Y61)</f>
        <v>0</v>
      </c>
      <c r="D61" s="6">
        <f>+SUM(CEm!Z61:AK61)</f>
        <v>0</v>
      </c>
      <c r="E61" s="6">
        <f>+SUM(CEm!AL61:AW61)</f>
        <v>0</v>
      </c>
      <c r="F61" s="6">
        <f>+SUM(CEm!AX61:BI61)</f>
        <v>0</v>
      </c>
    </row>
    <row r="62" spans="1:6" x14ac:dyDescent="0.25">
      <c r="A62" s="12" t="str">
        <f>+CEm!A62</f>
        <v xml:space="preserve">    - Oneri Finanziari Leasing</v>
      </c>
      <c r="B62" s="6">
        <f>+SUM(CEm!B62:M62)</f>
        <v>0</v>
      </c>
      <c r="C62" s="6">
        <f>+SUM(CEm!N62:Y62)</f>
        <v>0</v>
      </c>
      <c r="D62" s="6">
        <f>+SUM(CEm!Z62:AK62)</f>
        <v>0</v>
      </c>
      <c r="E62" s="6">
        <f>+SUM(CEm!AL62:AW62)</f>
        <v>0</v>
      </c>
      <c r="F62" s="6">
        <f>+SUM(CEm!AX62:BI62)</f>
        <v>0</v>
      </c>
    </row>
    <row r="63" spans="1:6" x14ac:dyDescent="0.25">
      <c r="A63" s="12" t="str">
        <f>+CEm!A63</f>
        <v xml:space="preserve">    - Oneri Finanziari a medio/lungo termine</v>
      </c>
      <c r="B63" s="6">
        <f>+SUM(CEm!B63:M63)</f>
        <v>0</v>
      </c>
      <c r="C63" s="6">
        <f>+SUM(CEm!N63:Y63)</f>
        <v>0</v>
      </c>
      <c r="D63" s="6">
        <f>+SUM(CEm!Z63:AK63)</f>
        <v>0</v>
      </c>
      <c r="E63" s="6">
        <f>+SUM(CEm!AL63:AW63)</f>
        <v>0</v>
      </c>
      <c r="F63" s="6">
        <f>+SUM(CEm!AX63:BI63)</f>
        <v>0</v>
      </c>
    </row>
    <row r="64" spans="1:6" x14ac:dyDescent="0.25">
      <c r="A64" s="12" t="str">
        <f>+CEm!A64</f>
        <v xml:space="preserve">    - Proventi Finanziari</v>
      </c>
      <c r="B64" s="6">
        <f>+SUM(CEm!B64:M64)</f>
        <v>0</v>
      </c>
      <c r="C64" s="6">
        <f>+SUM(CEm!N64:Y64)</f>
        <v>0</v>
      </c>
      <c r="D64" s="6">
        <f>+SUM(CEm!Z64:AK64)</f>
        <v>0</v>
      </c>
      <c r="E64" s="6">
        <f>+SUM(CEm!AL64:AW64)</f>
        <v>0</v>
      </c>
      <c r="F64" s="6">
        <f>+SUM(CEm!AX64:BI64)</f>
        <v>0</v>
      </c>
    </row>
    <row r="65" spans="1:8" x14ac:dyDescent="0.25">
      <c r="A65" s="8" t="str">
        <f>+CEm!A65</f>
        <v xml:space="preserve">     Gestione finaziaria</v>
      </c>
      <c r="B65" s="10">
        <f>SUM(B61:B64)</f>
        <v>0</v>
      </c>
      <c r="C65" s="10">
        <f t="shared" ref="C65:F65" si="11">SUM(C61:C64)</f>
        <v>0</v>
      </c>
      <c r="D65" s="10">
        <f t="shared" si="11"/>
        <v>0</v>
      </c>
      <c r="E65" s="10">
        <f t="shared" si="11"/>
        <v>0</v>
      </c>
      <c r="F65" s="10">
        <f t="shared" si="11"/>
        <v>0</v>
      </c>
    </row>
    <row r="66" spans="1:8" x14ac:dyDescent="0.25">
      <c r="A66" s="12"/>
    </row>
    <row r="67" spans="1:8" x14ac:dyDescent="0.25">
      <c r="A67" s="8" t="str">
        <f>+CEm!A67</f>
        <v xml:space="preserve">     REDDITO ANTEIMPOSTE</v>
      </c>
      <c r="B67" s="10">
        <f>+B54+B59+B65</f>
        <v>0</v>
      </c>
      <c r="C67" s="10">
        <f t="shared" ref="C67:F67" si="12">+C54+C59+C65</f>
        <v>0</v>
      </c>
      <c r="D67" s="10">
        <f t="shared" si="12"/>
        <v>0</v>
      </c>
      <c r="E67" s="10">
        <f t="shared" si="12"/>
        <v>0</v>
      </c>
      <c r="F67" s="10">
        <f t="shared" si="12"/>
        <v>0</v>
      </c>
    </row>
    <row r="68" spans="1:8" x14ac:dyDescent="0.25">
      <c r="A68" s="8"/>
    </row>
    <row r="69" spans="1:8" x14ac:dyDescent="0.25">
      <c r="A69" s="17" t="str">
        <f>+CEm!A69</f>
        <v xml:space="preserve">    - Ires</v>
      </c>
      <c r="B69" s="6">
        <f>+SUM(CEm!B69:M69)</f>
        <v>0</v>
      </c>
      <c r="C69" s="6">
        <f>+SUM(CEm!N69:Y69)</f>
        <v>0</v>
      </c>
      <c r="D69" s="6">
        <f>+SUM(CEm!Z69:AK69)</f>
        <v>0</v>
      </c>
      <c r="E69" s="6">
        <f>+SUM(CEm!AL69:AW69)</f>
        <v>0</v>
      </c>
      <c r="F69" s="6">
        <f>+SUM(CEm!AX69:BI69)</f>
        <v>0</v>
      </c>
    </row>
    <row r="70" spans="1:8" x14ac:dyDescent="0.25">
      <c r="A70" s="17" t="str">
        <f>+CEm!A70</f>
        <v xml:space="preserve">    - Irap</v>
      </c>
      <c r="B70" s="6">
        <f>+SUM(CEm!B70:M70)</f>
        <v>0</v>
      </c>
      <c r="C70" s="6">
        <f>+SUM(CEm!N70:Y70)</f>
        <v>0</v>
      </c>
      <c r="D70" s="6">
        <f>+SUM(CEm!Z70:AK70)</f>
        <v>0</v>
      </c>
      <c r="E70" s="6">
        <f>+SUM(CEm!AL70:AW70)</f>
        <v>0</v>
      </c>
      <c r="F70" s="6">
        <f>+SUM(CEm!AX70:BI70)</f>
        <v>0</v>
      </c>
    </row>
    <row r="71" spans="1:8" x14ac:dyDescent="0.25">
      <c r="A71" s="18" t="str">
        <f>+CEm!A71</f>
        <v xml:space="preserve">    REDDITO NETTO</v>
      </c>
      <c r="B71" s="10">
        <f>+B67-B69-B70</f>
        <v>0</v>
      </c>
      <c r="C71" s="10">
        <f>+C67-C69-C70</f>
        <v>0</v>
      </c>
      <c r="D71" s="10">
        <f t="shared" ref="D71:E71" si="13">+D67-D69-D70</f>
        <v>0</v>
      </c>
      <c r="E71" s="10">
        <f t="shared" si="13"/>
        <v>0</v>
      </c>
      <c r="F71" s="10">
        <f t="shared" ref="F71" si="14">+F67-F69-F70</f>
        <v>0</v>
      </c>
    </row>
    <row r="72" spans="1:8" x14ac:dyDescent="0.25">
      <c r="A72" s="12"/>
      <c r="B72" s="6"/>
      <c r="C72" s="6"/>
      <c r="D72" s="6"/>
      <c r="E72" s="6"/>
      <c r="F72" s="6"/>
    </row>
    <row r="73" spans="1:8" x14ac:dyDescent="0.25">
      <c r="A73" s="12"/>
      <c r="B73" s="163">
        <f>+IF(B71&lt;0,1,0)</f>
        <v>0</v>
      </c>
      <c r="C73" s="163">
        <f t="shared" ref="C73:F73" si="15">+IF(C71&lt;0,1,0)</f>
        <v>0</v>
      </c>
      <c r="D73" s="163">
        <f t="shared" si="15"/>
        <v>0</v>
      </c>
      <c r="E73" s="163">
        <f t="shared" si="15"/>
        <v>0</v>
      </c>
      <c r="F73" s="163">
        <f t="shared" si="15"/>
        <v>0</v>
      </c>
    </row>
    <row r="74" spans="1:8" x14ac:dyDescent="0.25">
      <c r="A74" s="12"/>
    </row>
    <row r="75" spans="1:8" x14ac:dyDescent="0.25">
      <c r="A75" s="12"/>
      <c r="B75" t="str">
        <f>+IF(B71&lt;0,"1","")</f>
        <v/>
      </c>
      <c r="C75" t="str">
        <f>+IF(C71&lt;0," 2","")</f>
        <v/>
      </c>
      <c r="D75" t="str">
        <f>+IF(D71&lt;0," 3","")</f>
        <v/>
      </c>
      <c r="E75" t="str">
        <f>+IF(E71&lt;0," 4","")</f>
        <v/>
      </c>
      <c r="F75" t="str">
        <f>+IF(F71&lt;0," 5","")</f>
        <v/>
      </c>
      <c r="H75" t="str">
        <f>+"PERDITA ANNO"&amp;B75&amp;C75&amp;D75&amp;E75&amp;F75</f>
        <v>PERDITA ANNO</v>
      </c>
    </row>
    <row r="76" spans="1:8" x14ac:dyDescent="0.25">
      <c r="A76" s="12"/>
    </row>
    <row r="77" spans="1:8" x14ac:dyDescent="0.25">
      <c r="A77" s="12"/>
    </row>
    <row r="78" spans="1:8" x14ac:dyDescent="0.25">
      <c r="A78" s="12"/>
    </row>
    <row r="79" spans="1:8" x14ac:dyDescent="0.25">
      <c r="A79" s="12"/>
    </row>
    <row r="80" spans="1:8" x14ac:dyDescent="0.25">
      <c r="A80" s="12"/>
    </row>
    <row r="81" spans="1:1" x14ac:dyDescent="0.25">
      <c r="A81" s="12"/>
    </row>
    <row r="82" spans="1:1" x14ac:dyDescent="0.25">
      <c r="A82" s="12"/>
    </row>
    <row r="83" spans="1:1" x14ac:dyDescent="0.25">
      <c r="A83" s="12"/>
    </row>
    <row r="84" spans="1:1" x14ac:dyDescent="0.25">
      <c r="A84" s="12"/>
    </row>
    <row r="85" spans="1:1" x14ac:dyDescent="0.25">
      <c r="A85" s="12"/>
    </row>
    <row r="86" spans="1:1" x14ac:dyDescent="0.25">
      <c r="A86" s="12"/>
    </row>
    <row r="87" spans="1:1" x14ac:dyDescent="0.25">
      <c r="A87" s="12"/>
    </row>
    <row r="88" spans="1:1" x14ac:dyDescent="0.25">
      <c r="A88" s="12"/>
    </row>
    <row r="89" spans="1:1" x14ac:dyDescent="0.25">
      <c r="A89" s="12"/>
    </row>
    <row r="90" spans="1:1" x14ac:dyDescent="0.25">
      <c r="A90" s="12"/>
    </row>
    <row r="91" spans="1:1" x14ac:dyDescent="0.25">
      <c r="A91" s="12"/>
    </row>
    <row r="92" spans="1:1" x14ac:dyDescent="0.25">
      <c r="A92" s="12"/>
    </row>
    <row r="93" spans="1:1" x14ac:dyDescent="0.25">
      <c r="A93" s="12"/>
    </row>
    <row r="94" spans="1:1" x14ac:dyDescent="0.25">
      <c r="A94" s="8"/>
    </row>
    <row r="95" spans="1:1" x14ac:dyDescent="0.25">
      <c r="A95" s="12"/>
    </row>
    <row r="96" spans="1:1" x14ac:dyDescent="0.25">
      <c r="A96" s="8"/>
    </row>
    <row r="97" spans="1:1" x14ac:dyDescent="0.25">
      <c r="A97" s="12"/>
    </row>
    <row r="98" spans="1:1" x14ac:dyDescent="0.25">
      <c r="A98" s="17"/>
    </row>
    <row r="99" spans="1:1" x14ac:dyDescent="0.25">
      <c r="A99" s="12"/>
    </row>
    <row r="100" spans="1:1" x14ac:dyDescent="0.25">
      <c r="A100" s="8"/>
    </row>
    <row r="101" spans="1:1" x14ac:dyDescent="0.25">
      <c r="A101" s="12"/>
    </row>
    <row r="102" spans="1:1" x14ac:dyDescent="0.25">
      <c r="A102" s="12"/>
    </row>
    <row r="103" spans="1:1" x14ac:dyDescent="0.25">
      <c r="A103" s="12"/>
    </row>
    <row r="104" spans="1:1" x14ac:dyDescent="0.25">
      <c r="A104" s="12"/>
    </row>
    <row r="105" spans="1:1" x14ac:dyDescent="0.25">
      <c r="A105" s="8"/>
    </row>
    <row r="106" spans="1:1" x14ac:dyDescent="0.25">
      <c r="A106" s="8"/>
    </row>
    <row r="107" spans="1:1" x14ac:dyDescent="0.25">
      <c r="A107" s="12"/>
    </row>
    <row r="108" spans="1:1" x14ac:dyDescent="0.25">
      <c r="A108" s="12"/>
    </row>
    <row r="109" spans="1:1" x14ac:dyDescent="0.25">
      <c r="A109" s="8"/>
    </row>
  </sheetData>
  <hyperlinks>
    <hyperlink ref="A1" location="Input!A1" display="INDIC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50"/>
  <sheetViews>
    <sheetView showGridLines="0" workbookViewId="0"/>
  </sheetViews>
  <sheetFormatPr defaultRowHeight="15" x14ac:dyDescent="0.25"/>
  <cols>
    <col min="2" max="2" width="49.5703125" bestFit="1" customWidth="1"/>
    <col min="3" max="7" width="12.7109375" bestFit="1" customWidth="1"/>
  </cols>
  <sheetData>
    <row r="1" spans="1:7" x14ac:dyDescent="0.25">
      <c r="A1" s="151" t="s">
        <v>383</v>
      </c>
    </row>
    <row r="3" spans="1:7" x14ac:dyDescent="0.25">
      <c r="B3" s="153" t="str">
        <f>+'Cash Flow'!B3</f>
        <v>CASH FLOW</v>
      </c>
      <c r="C3" s="161">
        <f>+'SP Anno'!B2</f>
        <v>2014</v>
      </c>
      <c r="D3" s="161">
        <f>+'SP Anno'!C2</f>
        <v>2015</v>
      </c>
      <c r="E3" s="161">
        <f>+'SP Anno'!D2</f>
        <v>2016</v>
      </c>
      <c r="F3" s="161">
        <f>+'SP Anno'!E2</f>
        <v>2017</v>
      </c>
      <c r="G3" s="161">
        <f>+'SP Anno'!F2</f>
        <v>2018</v>
      </c>
    </row>
    <row r="4" spans="1:7" x14ac:dyDescent="0.25">
      <c r="B4" s="154" t="str">
        <f>+'Cash Flow'!B4</f>
        <v>Reddito Operativo</v>
      </c>
      <c r="C4" s="158">
        <f>+SUM('Cash Flow'!C4:N4)</f>
        <v>0</v>
      </c>
      <c r="D4" s="158">
        <f>+SUM('Cash Flow'!O4:Z4)</f>
        <v>0</v>
      </c>
      <c r="E4" s="158">
        <f>+SUM('Cash Flow'!AA4:AL4)</f>
        <v>0</v>
      </c>
      <c r="F4" s="158">
        <f>+SUM('Cash Flow'!AM4:AX4)</f>
        <v>0</v>
      </c>
      <c r="G4" s="158">
        <f>+SUM('Cash Flow'!AY4:BJ4)</f>
        <v>0</v>
      </c>
    </row>
    <row r="5" spans="1:7" x14ac:dyDescent="0.25">
      <c r="B5" s="155" t="str">
        <f>+'Cash Flow'!B5</f>
        <v xml:space="preserve">    -   Accantonamento TFR ed Altri Fondi</v>
      </c>
      <c r="C5" s="159">
        <f>+SUM('Cash Flow'!C5:N5)</f>
        <v>0</v>
      </c>
      <c r="D5" s="159">
        <f>+SUM('Cash Flow'!O5:Z5)</f>
        <v>0</v>
      </c>
      <c r="E5" s="159">
        <f>+SUM('Cash Flow'!AA5:AL5)</f>
        <v>0</v>
      </c>
      <c r="F5" s="159">
        <f>+SUM('Cash Flow'!AM5:AX5)</f>
        <v>0</v>
      </c>
      <c r="G5" s="159">
        <f>+SUM('Cash Flow'!AY5:BJ5)</f>
        <v>0</v>
      </c>
    </row>
    <row r="6" spans="1:7" x14ac:dyDescent="0.25">
      <c r="B6" s="156" t="str">
        <f>+'Cash Flow'!B6</f>
        <v xml:space="preserve">    -   AmmortamentI</v>
      </c>
      <c r="C6" s="159">
        <f>+SUM('Cash Flow'!C6:N6)</f>
        <v>0</v>
      </c>
      <c r="D6" s="159">
        <f>+SUM('Cash Flow'!O6:Z6)</f>
        <v>0</v>
      </c>
      <c r="E6" s="159">
        <f>+SUM('Cash Flow'!AA6:AL6)</f>
        <v>0</v>
      </c>
      <c r="F6" s="159">
        <f>+SUM('Cash Flow'!AM6:AX6)</f>
        <v>0</v>
      </c>
      <c r="G6" s="159">
        <f>+SUM('Cash Flow'!AY6:BJ6)</f>
        <v>0</v>
      </c>
    </row>
    <row r="7" spans="1:7" x14ac:dyDescent="0.25">
      <c r="B7" s="154" t="str">
        <f>+'Cash Flow'!B7</f>
        <v>1° MARGINE</v>
      </c>
      <c r="C7" s="158">
        <f>+SUM(C4:C6)</f>
        <v>0</v>
      </c>
      <c r="D7" s="158">
        <f t="shared" ref="D7:G7" si="0">+SUM(D4:D6)</f>
        <v>0</v>
      </c>
      <c r="E7" s="158">
        <f t="shared" si="0"/>
        <v>0</v>
      </c>
      <c r="F7" s="158">
        <f t="shared" si="0"/>
        <v>0</v>
      </c>
      <c r="G7" s="158">
        <f t="shared" si="0"/>
        <v>0</v>
      </c>
    </row>
    <row r="8" spans="1:7" x14ac:dyDescent="0.25">
      <c r="B8" s="153"/>
    </row>
    <row r="9" spans="1:7" x14ac:dyDescent="0.25">
      <c r="B9" s="154" t="str">
        <f>+'Cash Flow'!B9</f>
        <v xml:space="preserve"> Variazione Circolante Netto</v>
      </c>
      <c r="C9" s="158">
        <f>SUM(C10:C19)</f>
        <v>0</v>
      </c>
      <c r="D9" s="158">
        <f t="shared" ref="D9:G9" si="1">SUM(D10:D19)</f>
        <v>0</v>
      </c>
      <c r="E9" s="158">
        <f t="shared" si="1"/>
        <v>0</v>
      </c>
      <c r="F9" s="158">
        <f t="shared" si="1"/>
        <v>0</v>
      </c>
      <c r="G9" s="158">
        <f t="shared" si="1"/>
        <v>0</v>
      </c>
    </row>
    <row r="10" spans="1:7" x14ac:dyDescent="0.25">
      <c r="B10" s="157" t="str">
        <f>+'Cash Flow'!B10</f>
        <v xml:space="preserve">     - Variazione Crediti v/clienti</v>
      </c>
      <c r="C10" s="159">
        <f>+SUM('Cash Flow'!C10:N10)</f>
        <v>0</v>
      </c>
      <c r="D10" s="159">
        <f>+SUM('Cash Flow'!O10:Z10)</f>
        <v>0</v>
      </c>
      <c r="E10" s="159">
        <f>+SUM('Cash Flow'!AA10:AL10)</f>
        <v>0</v>
      </c>
      <c r="F10" s="159">
        <f>+SUM('Cash Flow'!AM10:AX10)</f>
        <v>0</v>
      </c>
      <c r="G10" s="159">
        <f>+SUM('Cash Flow'!AY10:BJ10)</f>
        <v>0</v>
      </c>
    </row>
    <row r="11" spans="1:7" x14ac:dyDescent="0.25">
      <c r="B11" s="157" t="str">
        <f>+'Cash Flow'!B11</f>
        <v xml:space="preserve">     - Variazione Erario Iva</v>
      </c>
      <c r="C11" s="159">
        <f>+SUM('Cash Flow'!C11:N11)</f>
        <v>0</v>
      </c>
      <c r="D11" s="159">
        <f>+SUM('Cash Flow'!O11:Z11)</f>
        <v>0</v>
      </c>
      <c r="E11" s="159">
        <f>+SUM('Cash Flow'!AA11:AL11)</f>
        <v>0</v>
      </c>
      <c r="F11" s="159">
        <f>+SUM('Cash Flow'!AM11:AX11)</f>
        <v>0</v>
      </c>
      <c r="G11" s="159">
        <f>+SUM('Cash Flow'!AY11:BJ11)</f>
        <v>0</v>
      </c>
    </row>
    <row r="12" spans="1:7" x14ac:dyDescent="0.25">
      <c r="B12" s="157" t="str">
        <f>+'Cash Flow'!B12</f>
        <v xml:space="preserve">     - Variazionealtri crediti</v>
      </c>
      <c r="C12" s="159">
        <f>+SUM('Cash Flow'!C12:N12)</f>
        <v>0</v>
      </c>
      <c r="D12" s="159">
        <f>+SUM('Cash Flow'!O12:Z12)</f>
        <v>0</v>
      </c>
      <c r="E12" s="159">
        <f>+SUM('Cash Flow'!AA12:AL12)</f>
        <v>0</v>
      </c>
      <c r="F12" s="159">
        <f>+SUM('Cash Flow'!AM12:AX12)</f>
        <v>0</v>
      </c>
      <c r="G12" s="159">
        <f>+SUM('Cash Flow'!AY12:BJ12)</f>
        <v>0</v>
      </c>
    </row>
    <row r="13" spans="1:7" x14ac:dyDescent="0.25">
      <c r="B13" s="155" t="str">
        <f>+'Cash Flow'!B13</f>
        <v xml:space="preserve">     - Valori finale lavori in corso su ordinazione</v>
      </c>
      <c r="C13" s="159">
        <f>+SUM('Cash Flow'!C13:N13)</f>
        <v>0</v>
      </c>
      <c r="D13" s="159">
        <f>+SUM('Cash Flow'!O13:Z13)</f>
        <v>0</v>
      </c>
      <c r="E13" s="159">
        <f>+SUM('Cash Flow'!AA13:AL13)</f>
        <v>0</v>
      </c>
      <c r="F13" s="159">
        <f>+SUM('Cash Flow'!AM13:AX13)</f>
        <v>0</v>
      </c>
      <c r="G13" s="159">
        <f>+SUM('Cash Flow'!AY13:BJ13)</f>
        <v>0</v>
      </c>
    </row>
    <row r="14" spans="1:7" x14ac:dyDescent="0.25">
      <c r="B14" s="157" t="str">
        <f>+'Cash Flow'!B14</f>
        <v xml:space="preserve">     - Variazione Rim. Merci, Mat. Prime, Suss., Semilav.</v>
      </c>
      <c r="C14" s="159">
        <f>+SUM('Cash Flow'!C14:N14)</f>
        <v>0</v>
      </c>
      <c r="D14" s="159">
        <f>+SUM('Cash Flow'!O14:Z14)</f>
        <v>0</v>
      </c>
      <c r="E14" s="159">
        <f>+SUM('Cash Flow'!AA14:AL14)</f>
        <v>0</v>
      </c>
      <c r="F14" s="159">
        <f>+SUM('Cash Flow'!AM14:AX14)</f>
        <v>0</v>
      </c>
      <c r="G14" s="159">
        <f>+SUM('Cash Flow'!AY14:BJ14)</f>
        <v>0</v>
      </c>
    </row>
    <row r="15" spans="1:7" x14ac:dyDescent="0.25">
      <c r="B15" s="155" t="str">
        <f>+'Cash Flow'!B15</f>
        <v xml:space="preserve">     - Variazione Fornitori Commerciali</v>
      </c>
      <c r="C15" s="159">
        <f>+SUM('Cash Flow'!C15:N15)</f>
        <v>0</v>
      </c>
      <c r="D15" s="159">
        <f>+SUM('Cash Flow'!O15:Z15)</f>
        <v>0</v>
      </c>
      <c r="E15" s="159">
        <f>+SUM('Cash Flow'!AA15:AL15)</f>
        <v>0</v>
      </c>
      <c r="F15" s="159">
        <f>+SUM('Cash Flow'!AM15:AX15)</f>
        <v>0</v>
      </c>
      <c r="G15" s="159">
        <f>+SUM('Cash Flow'!AY15:BJ15)</f>
        <v>0</v>
      </c>
    </row>
    <row r="16" spans="1:7" x14ac:dyDescent="0.25">
      <c r="B16" s="155" t="str">
        <f>+'Cash Flow'!B16</f>
        <v xml:space="preserve">     - Variazione Fornitori Immobilizzazioni</v>
      </c>
      <c r="C16" s="159">
        <f>+SUM('Cash Flow'!C16:N16)</f>
        <v>0</v>
      </c>
      <c r="D16" s="159">
        <f>+SUM('Cash Flow'!O16:Z16)</f>
        <v>0</v>
      </c>
      <c r="E16" s="159">
        <f>+SUM('Cash Flow'!AA16:AL16)</f>
        <v>0</v>
      </c>
      <c r="F16" s="159">
        <f>+SUM('Cash Flow'!AM16:AX16)</f>
        <v>0</v>
      </c>
      <c r="G16" s="159">
        <f>+SUM('Cash Flow'!AY16:BJ16)</f>
        <v>0</v>
      </c>
    </row>
    <row r="17" spans="2:7" x14ac:dyDescent="0.25">
      <c r="B17" s="155" t="str">
        <f>+'Cash Flow'!B17</f>
        <v xml:space="preserve">     - Variazione Impiegati c/stipendi</v>
      </c>
      <c r="C17" s="159">
        <f>+SUM('Cash Flow'!C17:N17)</f>
        <v>0</v>
      </c>
      <c r="D17" s="159">
        <f>+SUM('Cash Flow'!O17:Z17)</f>
        <v>0</v>
      </c>
      <c r="E17" s="159">
        <f>+SUM('Cash Flow'!AA17:AL17)</f>
        <v>0</v>
      </c>
      <c r="F17" s="159">
        <f>+SUM('Cash Flow'!AM17:AX17)</f>
        <v>0</v>
      </c>
      <c r="G17" s="159">
        <f>+SUM('Cash Flow'!AY17:BJ17)</f>
        <v>0</v>
      </c>
    </row>
    <row r="18" spans="2:7" x14ac:dyDescent="0.25">
      <c r="B18" s="155" t="str">
        <f>+'Cash Flow'!B18</f>
        <v xml:space="preserve">     - Variazione enti previdenziali, ass.li</v>
      </c>
      <c r="C18" s="159">
        <f>+SUM('Cash Flow'!C18:N18)</f>
        <v>0</v>
      </c>
      <c r="D18" s="159">
        <f>+SUM('Cash Flow'!O18:Z18)</f>
        <v>0</v>
      </c>
      <c r="E18" s="159">
        <f>+SUM('Cash Flow'!AA18:AL18)</f>
        <v>0</v>
      </c>
      <c r="F18" s="159">
        <f>+SUM('Cash Flow'!AM18:AX18)</f>
        <v>0</v>
      </c>
      <c r="G18" s="159">
        <f>+SUM('Cash Flow'!AY18:BJ18)</f>
        <v>0</v>
      </c>
    </row>
    <row r="19" spans="2:7" x14ac:dyDescent="0.25">
      <c r="B19" s="155" t="str">
        <f>+'Cash Flow'!B19</f>
        <v xml:space="preserve">     - Variazione altri debiti</v>
      </c>
      <c r="C19" s="159">
        <f>+SUM('Cash Flow'!C19:N19)</f>
        <v>0</v>
      </c>
      <c r="D19" s="159">
        <f>+SUM('Cash Flow'!O19:Z19)</f>
        <v>0</v>
      </c>
      <c r="E19" s="159">
        <f>+SUM('Cash Flow'!AA19:AL19)</f>
        <v>0</v>
      </c>
      <c r="F19" s="159">
        <f>+SUM('Cash Flow'!AM19:AX19)</f>
        <v>0</v>
      </c>
      <c r="G19" s="159">
        <f>+SUM('Cash Flow'!AY19:BJ19)</f>
        <v>0</v>
      </c>
    </row>
    <row r="20" spans="2:7" x14ac:dyDescent="0.25">
      <c r="B20" s="155"/>
    </row>
    <row r="21" spans="2:7" x14ac:dyDescent="0.25">
      <c r="B21" s="155"/>
    </row>
    <row r="22" spans="2:7" x14ac:dyDescent="0.25">
      <c r="B22" s="154" t="str">
        <f>+'Cash Flow'!B22</f>
        <v>CASH FLOW DELLA GESTIONE CARATTERISTICA</v>
      </c>
      <c r="C22" s="158">
        <f>+C7+C9</f>
        <v>0</v>
      </c>
      <c r="D22" s="158">
        <f t="shared" ref="D22:G22" si="2">+D7+D9</f>
        <v>0</v>
      </c>
      <c r="E22" s="158">
        <f t="shared" si="2"/>
        <v>0</v>
      </c>
      <c r="F22" s="158">
        <f t="shared" si="2"/>
        <v>0</v>
      </c>
      <c r="G22" s="158">
        <f t="shared" si="2"/>
        <v>0</v>
      </c>
    </row>
    <row r="23" spans="2:7" x14ac:dyDescent="0.25">
      <c r="B23" s="153"/>
    </row>
    <row r="24" spans="2:7" x14ac:dyDescent="0.25">
      <c r="B24" s="153" t="str">
        <f>+'Cash Flow'!B24</f>
        <v>Investimenti/Disinvestimenti</v>
      </c>
      <c r="C24" s="158">
        <f>+SUM(C26:C27)</f>
        <v>0</v>
      </c>
      <c r="D24" s="158">
        <f t="shared" ref="D24:G24" si="3">+SUM(D26:D27)</f>
        <v>0</v>
      </c>
      <c r="E24" s="158">
        <f t="shared" si="3"/>
        <v>0</v>
      </c>
      <c r="F24" s="158">
        <f t="shared" si="3"/>
        <v>0</v>
      </c>
      <c r="G24" s="158">
        <f t="shared" si="3"/>
        <v>0</v>
      </c>
    </row>
    <row r="25" spans="2:7" x14ac:dyDescent="0.25">
      <c r="B25" s="155" t="str">
        <f>+'Cash Flow'!B25</f>
        <v xml:space="preserve">     - Investimenti</v>
      </c>
    </row>
    <row r="26" spans="2:7" x14ac:dyDescent="0.25">
      <c r="B26" s="155" t="str">
        <f>+'Cash Flow'!B26</f>
        <v xml:space="preserve">          1) Materiali</v>
      </c>
      <c r="C26" s="159">
        <f>+SUM('Cash Flow'!C26:N26)</f>
        <v>0</v>
      </c>
      <c r="D26" s="159">
        <f>+SUM('Cash Flow'!O26:Z26)</f>
        <v>0</v>
      </c>
      <c r="E26" s="159">
        <f>+SUM('Cash Flow'!AA26:AL26)</f>
        <v>0</v>
      </c>
      <c r="F26" s="159">
        <f>+SUM('Cash Flow'!AM26:AX26)</f>
        <v>0</v>
      </c>
      <c r="G26" s="159">
        <f>+SUM('Cash Flow'!AY26:BJ26)</f>
        <v>0</v>
      </c>
    </row>
    <row r="27" spans="2:7" x14ac:dyDescent="0.25">
      <c r="B27" s="155" t="str">
        <f>+'Cash Flow'!B27</f>
        <v xml:space="preserve">          2) Immateriali</v>
      </c>
      <c r="C27" s="159">
        <f>+SUM('Cash Flow'!C27:N27)</f>
        <v>0</v>
      </c>
      <c r="D27" s="159">
        <f>+SUM('Cash Flow'!O27:Z27)</f>
        <v>0</v>
      </c>
      <c r="E27" s="159">
        <f>+SUM('Cash Flow'!AA27:AL27)</f>
        <v>0</v>
      </c>
      <c r="F27" s="159">
        <f>+SUM('Cash Flow'!AM27:AX27)</f>
        <v>0</v>
      </c>
      <c r="G27" s="159">
        <f>+SUM('Cash Flow'!AY27:BJ27)</f>
        <v>0</v>
      </c>
    </row>
    <row r="28" spans="2:7" x14ac:dyDescent="0.25">
      <c r="B28" s="155"/>
    </row>
    <row r="29" spans="2:7" x14ac:dyDescent="0.25">
      <c r="B29" s="154" t="str">
        <f>+'Cash Flow'!B29</f>
        <v>CASH FLOW OPERAZIONALE</v>
      </c>
      <c r="C29" s="158">
        <f>+C22+C24</f>
        <v>0</v>
      </c>
      <c r="D29" s="158">
        <f t="shared" ref="D29:G29" si="4">+D22+D24</f>
        <v>0</v>
      </c>
      <c r="E29" s="158">
        <f t="shared" si="4"/>
        <v>0</v>
      </c>
      <c r="F29" s="158">
        <f t="shared" si="4"/>
        <v>0</v>
      </c>
      <c r="G29" s="158">
        <f t="shared" si="4"/>
        <v>0</v>
      </c>
    </row>
    <row r="30" spans="2:7" x14ac:dyDescent="0.25">
      <c r="B30" s="155"/>
    </row>
    <row r="31" spans="2:7" x14ac:dyDescent="0.25">
      <c r="B31" s="154" t="str">
        <f>+'Cash Flow'!B31</f>
        <v>Variazione debiti A m/l termine</v>
      </c>
      <c r="C31" s="158">
        <f>+SUM(C32:C34)</f>
        <v>0</v>
      </c>
      <c r="D31" s="158">
        <f t="shared" ref="D31:G31" si="5">+SUM(D32:D34)</f>
        <v>0</v>
      </c>
      <c r="E31" s="158">
        <f t="shared" si="5"/>
        <v>0</v>
      </c>
      <c r="F31" s="158">
        <f t="shared" si="5"/>
        <v>0</v>
      </c>
      <c r="G31" s="158">
        <f t="shared" si="5"/>
        <v>0</v>
      </c>
    </row>
    <row r="32" spans="2:7" x14ac:dyDescent="0.25">
      <c r="B32" s="155" t="str">
        <f>+'Cash Flow'!B32</f>
        <v xml:space="preserve">     - Mutui e Finanziamenti</v>
      </c>
      <c r="C32" s="159">
        <f>+SUM('Cash Flow'!C32:N32)</f>
        <v>0</v>
      </c>
      <c r="D32" s="159">
        <f>+SUM('Cash Flow'!O32:Z32)</f>
        <v>0</v>
      </c>
      <c r="E32" s="159">
        <f>+SUM('Cash Flow'!AA32:AL32)</f>
        <v>0</v>
      </c>
      <c r="F32" s="159">
        <f>+SUM('Cash Flow'!AM32:AX32)</f>
        <v>0</v>
      </c>
      <c r="G32" s="159">
        <f>+SUM('Cash Flow'!AY32:BJ32)</f>
        <v>0</v>
      </c>
    </row>
    <row r="33" spans="2:8" x14ac:dyDescent="0.25">
      <c r="B33" s="155" t="str">
        <f>+'Cash Flow'!B33</f>
        <v xml:space="preserve">     - Leasing</v>
      </c>
      <c r="C33" s="159">
        <f>+SUM('Cash Flow'!C33:N33)</f>
        <v>0</v>
      </c>
      <c r="D33" s="159">
        <f>+SUM('Cash Flow'!O33:Z33)</f>
        <v>0</v>
      </c>
      <c r="E33" s="159">
        <f>+SUM('Cash Flow'!AA33:AL33)</f>
        <v>0</v>
      </c>
      <c r="F33" s="159">
        <f>+SUM('Cash Flow'!AM33:AX33)</f>
        <v>0</v>
      </c>
      <c r="G33" s="159">
        <f>+SUM('Cash Flow'!AY33:BJ33)</f>
        <v>0</v>
      </c>
    </row>
    <row r="34" spans="2:8" x14ac:dyDescent="0.25">
      <c r="B34" s="155" t="str">
        <f>+'Cash Flow'!B34</f>
        <v xml:space="preserve">     - Utilizzo TFR</v>
      </c>
      <c r="C34" s="159">
        <f>+SUM('Cash Flow'!C34:N34)</f>
        <v>0</v>
      </c>
      <c r="D34" s="159">
        <f>+SUM('Cash Flow'!O34:Z34)</f>
        <v>0</v>
      </c>
      <c r="E34" s="159">
        <f>+SUM('Cash Flow'!AA34:AL34)</f>
        <v>0</v>
      </c>
      <c r="F34" s="159">
        <f>+SUM('Cash Flow'!AM34:AX34)</f>
        <v>0</v>
      </c>
      <c r="G34" s="159">
        <f>+SUM('Cash Flow'!AY34:BJ34)</f>
        <v>0</v>
      </c>
    </row>
    <row r="35" spans="2:8" x14ac:dyDescent="0.25">
      <c r="B35" s="155"/>
    </row>
    <row r="36" spans="2:8" x14ac:dyDescent="0.25">
      <c r="B36" s="154" t="str">
        <f>+'Cash Flow'!B36</f>
        <v>CASH FLOW DELLA GESTIONe EXTRA CARATTERISTICA</v>
      </c>
      <c r="C36" s="158">
        <f>SUM(C37:C40)</f>
        <v>0</v>
      </c>
      <c r="D36" s="158">
        <f>SUM(D37:D40)</f>
        <v>0</v>
      </c>
      <c r="E36" s="158">
        <f>SUM(E37:E40)</f>
        <v>0</v>
      </c>
      <c r="F36" s="158">
        <f>SUM(F37:F40)</f>
        <v>0</v>
      </c>
      <c r="G36" s="158">
        <f>SUM(G37:G40)</f>
        <v>0</v>
      </c>
    </row>
    <row r="37" spans="2:8" x14ac:dyDescent="0.25">
      <c r="B37" s="155" t="str">
        <f>+'Cash Flow'!B37</f>
        <v xml:space="preserve">     - Oneri finanziari </v>
      </c>
      <c r="C37" s="159">
        <f>+SUM('Cash Flow'!C37:N37)</f>
        <v>0</v>
      </c>
      <c r="D37" s="159">
        <f>+SUM('Cash Flow'!O37:Z37)</f>
        <v>0</v>
      </c>
      <c r="E37" s="159">
        <f>+SUM('Cash Flow'!AA37:AL37)</f>
        <v>0</v>
      </c>
      <c r="F37" s="159">
        <f>+SUM('Cash Flow'!AM37:AX37)</f>
        <v>0</v>
      </c>
      <c r="G37" s="159">
        <f>+SUM('Cash Flow'!AY37:BJ37)</f>
        <v>0</v>
      </c>
    </row>
    <row r="38" spans="2:8" x14ac:dyDescent="0.25">
      <c r="B38" s="155" t="str">
        <f>+'Cash Flow'!B38</f>
        <v xml:space="preserve">     - Gestione straordinaria</v>
      </c>
      <c r="C38" s="159">
        <f>+SUM('Cash Flow'!C38:N38)</f>
        <v>0</v>
      </c>
      <c r="D38" s="159">
        <f>+SUM('Cash Flow'!O38:Z38)</f>
        <v>0</v>
      </c>
      <c r="E38" s="159">
        <f>+SUM('Cash Flow'!AA38:AL38)</f>
        <v>0</v>
      </c>
      <c r="F38" s="159">
        <f>+SUM('Cash Flow'!AM38:AX38)</f>
        <v>0</v>
      </c>
      <c r="G38" s="159">
        <f>+SUM('Cash Flow'!AY38:BJ38)</f>
        <v>0</v>
      </c>
    </row>
    <row r="39" spans="2:8" x14ac:dyDescent="0.25">
      <c r="B39" s="155" t="str">
        <f>+'Cash Flow'!B39</f>
        <v xml:space="preserve">     - Imposte di competenza</v>
      </c>
      <c r="C39" s="159">
        <f>+SUM('Cash Flow'!C39:N39)</f>
        <v>0</v>
      </c>
      <c r="D39" s="159">
        <f>+SUM('Cash Flow'!O39:Z39)</f>
        <v>0</v>
      </c>
      <c r="E39" s="159">
        <f>+SUM('Cash Flow'!AA39:AL39)</f>
        <v>0</v>
      </c>
      <c r="F39" s="159">
        <f>+SUM('Cash Flow'!AM39:AX39)</f>
        <v>0</v>
      </c>
      <c r="G39" s="159">
        <f>+SUM('Cash Flow'!AY39:BJ39)</f>
        <v>0</v>
      </c>
    </row>
    <row r="40" spans="2:8" x14ac:dyDescent="0.25">
      <c r="B40" s="155" t="str">
        <f>+'Cash Flow'!B40</f>
        <v xml:space="preserve">     - Variazione debiti tributari</v>
      </c>
      <c r="C40" s="159">
        <f>+SUM('Cash Flow'!C40:N40)</f>
        <v>0</v>
      </c>
      <c r="D40" s="159">
        <f>+SUM('Cash Flow'!O40:Z40)</f>
        <v>0</v>
      </c>
      <c r="E40" s="159">
        <f>+SUM('Cash Flow'!AA40:AL40)</f>
        <v>0</v>
      </c>
      <c r="F40" s="159">
        <f>+SUM('Cash Flow'!AM40:AX40)</f>
        <v>0</v>
      </c>
      <c r="G40" s="159">
        <f>+SUM('Cash Flow'!AY40:BJ40)</f>
        <v>0</v>
      </c>
    </row>
    <row r="41" spans="2:8" x14ac:dyDescent="0.25">
      <c r="B41" s="155"/>
    </row>
    <row r="42" spans="2:8" x14ac:dyDescent="0.25">
      <c r="B42" s="154" t="str">
        <f>+'Cash Flow'!B42</f>
        <v>Variazione Capitale Netto</v>
      </c>
      <c r="C42" s="158">
        <f>SUM(C43:C46)</f>
        <v>0</v>
      </c>
      <c r="D42" s="158">
        <f t="shared" ref="D42:G42" si="6">SUM(D43:D46)</f>
        <v>0</v>
      </c>
      <c r="E42" s="158">
        <f t="shared" si="6"/>
        <v>0</v>
      </c>
      <c r="F42" s="158">
        <f t="shared" si="6"/>
        <v>0</v>
      </c>
      <c r="G42" s="158">
        <f t="shared" si="6"/>
        <v>0</v>
      </c>
      <c r="H42" s="158"/>
    </row>
    <row r="43" spans="2:8" x14ac:dyDescent="0.25">
      <c r="B43" s="155" t="str">
        <f>+'Cash Flow'!B43</f>
        <v xml:space="preserve">     - Capitale Sociale</v>
      </c>
      <c r="C43" s="159">
        <f>+SUM('Cash Flow'!C43:N43)</f>
        <v>0</v>
      </c>
      <c r="D43" s="159">
        <f>+SUM('Cash Flow'!O43:Z43)</f>
        <v>0</v>
      </c>
      <c r="E43" s="159">
        <f>+SUM('Cash Flow'!AA43:AL43)</f>
        <v>0</v>
      </c>
      <c r="F43" s="159">
        <f>+SUM('Cash Flow'!AM43:AX43)</f>
        <v>0</v>
      </c>
      <c r="G43" s="159">
        <f>+SUM('Cash Flow'!AY43:BJ43)</f>
        <v>0</v>
      </c>
    </row>
    <row r="44" spans="2:8" x14ac:dyDescent="0.25">
      <c r="B44" s="155" t="str">
        <f>+'Cash Flow'!B44</f>
        <v xml:space="preserve">     - Riserva Legale</v>
      </c>
      <c r="C44" s="159">
        <f>+SUM('Cash Flow'!C44:N44)</f>
        <v>0</v>
      </c>
      <c r="D44" s="159">
        <f>+SUM('Cash Flow'!O44:Z44)</f>
        <v>0</v>
      </c>
      <c r="E44" s="159">
        <f>+SUM('Cash Flow'!AA44:AL44)</f>
        <v>0</v>
      </c>
      <c r="F44" s="159">
        <f>+SUM('Cash Flow'!AM44:AX44)</f>
        <v>0</v>
      </c>
      <c r="G44" s="159">
        <f>+SUM('Cash Flow'!AY44:BJ44)</f>
        <v>0</v>
      </c>
    </row>
    <row r="45" spans="2:8" x14ac:dyDescent="0.25">
      <c r="B45" s="155" t="str">
        <f>+'Cash Flow'!B45</f>
        <v xml:space="preserve">     - Altre Riserve</v>
      </c>
      <c r="C45" s="159">
        <f>+SUM('Cash Flow'!C45:N45)</f>
        <v>0</v>
      </c>
      <c r="D45" s="159">
        <f>+SUM('Cash Flow'!O45:Z45)</f>
        <v>0</v>
      </c>
      <c r="E45" s="159">
        <f>+SUM('Cash Flow'!AA45:AL45)</f>
        <v>0</v>
      </c>
      <c r="F45" s="159">
        <f>+SUM('Cash Flow'!AM45:AX45)</f>
        <v>0</v>
      </c>
      <c r="G45" s="159">
        <f>+SUM('Cash Flow'!AY45:BJ45)</f>
        <v>0</v>
      </c>
    </row>
    <row r="46" spans="2:8" x14ac:dyDescent="0.25">
      <c r="B46" s="155" t="str">
        <f>+'Cash Flow'!B46</f>
        <v xml:space="preserve">     - Distribuzione Utili</v>
      </c>
      <c r="C46" s="159">
        <f>+SUM('Cash Flow'!C46:N46)</f>
        <v>0</v>
      </c>
      <c r="D46" s="159">
        <f>+SUM('Cash Flow'!O46:Z46)</f>
        <v>0</v>
      </c>
      <c r="E46" s="159">
        <f>+SUM('Cash Flow'!AA46:AL46)</f>
        <v>0</v>
      </c>
      <c r="F46" s="159">
        <f>+SUM('Cash Flow'!AM46:AX46)</f>
        <v>0</v>
      </c>
      <c r="G46" s="159">
        <f>+SUM('Cash Flow'!AY46:BJ46)</f>
        <v>0</v>
      </c>
    </row>
    <row r="47" spans="2:8" x14ac:dyDescent="0.25">
      <c r="B47" s="155"/>
    </row>
    <row r="48" spans="2:8" x14ac:dyDescent="0.25">
      <c r="B48" s="154" t="str">
        <f>+'Cash Flow'!B48</f>
        <v>CASH FLOW (VARIAZIONE LIQUIDITA' A BREVE)</v>
      </c>
      <c r="C48" s="158">
        <f>+C29+C31+C36+C42</f>
        <v>0</v>
      </c>
      <c r="D48" s="158">
        <f>+D29+D31+D36+D42</f>
        <v>0</v>
      </c>
      <c r="E48" s="158">
        <f>+E29+E31+E36+E42</f>
        <v>0</v>
      </c>
      <c r="F48" s="158">
        <f>+F29+F31+F36+F42</f>
        <v>0</v>
      </c>
      <c r="G48" s="158">
        <f>+G29+G31+G36+G42</f>
        <v>0</v>
      </c>
    </row>
    <row r="49" spans="2:7" x14ac:dyDescent="0.25">
      <c r="B49" s="154"/>
    </row>
    <row r="50" spans="2:7" x14ac:dyDescent="0.25">
      <c r="B50" s="153"/>
      <c r="C50" s="158"/>
      <c r="D50" s="158"/>
      <c r="E50" s="158"/>
      <c r="F50" s="158"/>
      <c r="G50" s="158"/>
    </row>
  </sheetData>
  <hyperlinks>
    <hyperlink ref="A1" location="Input!A1" display="INDICE"/>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K21"/>
  <sheetViews>
    <sheetView showGridLines="0" workbookViewId="0"/>
  </sheetViews>
  <sheetFormatPr defaultRowHeight="15" x14ac:dyDescent="0.25"/>
  <cols>
    <col min="3" max="3" width="17.5703125" bestFit="1" customWidth="1"/>
    <col min="4" max="4" width="13.5703125" bestFit="1" customWidth="1"/>
    <col min="5" max="40" width="13.28515625" bestFit="1" customWidth="1"/>
    <col min="63" max="63" width="11.28515625" bestFit="1" customWidth="1"/>
  </cols>
  <sheetData>
    <row r="1" spans="1:63" x14ac:dyDescent="0.25">
      <c r="A1" s="151" t="s">
        <v>383</v>
      </c>
    </row>
    <row r="4" spans="1:63" x14ac:dyDescent="0.25">
      <c r="B4" s="24"/>
      <c r="C4" t="s">
        <v>426</v>
      </c>
      <c r="D4" s="33" t="str">
        <f>+CEm!B2</f>
        <v>gen 2014</v>
      </c>
      <c r="E4" s="33">
        <f>+CEm!C2</f>
        <v>41698</v>
      </c>
      <c r="F4" s="33">
        <f>+CEm!D2</f>
        <v>41729</v>
      </c>
      <c r="G4" s="33">
        <f>+CEm!E2</f>
        <v>41759</v>
      </c>
      <c r="H4" s="33">
        <f>+CEm!F2</f>
        <v>41790</v>
      </c>
      <c r="I4" s="33">
        <f>+CEm!G2</f>
        <v>41820</v>
      </c>
      <c r="J4" s="33">
        <f>+CEm!H2</f>
        <v>41851</v>
      </c>
      <c r="K4" s="33">
        <f>+CEm!I2</f>
        <v>41882</v>
      </c>
      <c r="L4" s="33">
        <f>+CEm!J2</f>
        <v>41912</v>
      </c>
      <c r="M4" s="33">
        <f>+CEm!K2</f>
        <v>41943</v>
      </c>
      <c r="N4" s="33">
        <f>+CEm!L2</f>
        <v>41973</v>
      </c>
      <c r="O4" s="33">
        <f>+CEm!M2</f>
        <v>42004</v>
      </c>
      <c r="P4" s="33">
        <f>+CEm!N2</f>
        <v>42035</v>
      </c>
      <c r="Q4" s="33">
        <f>+CEm!O2</f>
        <v>42063</v>
      </c>
      <c r="R4" s="33">
        <f>+CEm!P2</f>
        <v>42094</v>
      </c>
      <c r="S4" s="33">
        <f>+CEm!Q2</f>
        <v>42124</v>
      </c>
      <c r="T4" s="33">
        <f>+CEm!R2</f>
        <v>42155</v>
      </c>
      <c r="U4" s="33">
        <f>+CEm!S2</f>
        <v>42185</v>
      </c>
      <c r="V4" s="33">
        <f>+CEm!T2</f>
        <v>42216</v>
      </c>
      <c r="W4" s="33">
        <f>+CEm!U2</f>
        <v>42247</v>
      </c>
      <c r="X4" s="33">
        <f>+CEm!V2</f>
        <v>42277</v>
      </c>
      <c r="Y4" s="33">
        <f>+CEm!W2</f>
        <v>42308</v>
      </c>
      <c r="Z4" s="33">
        <f>+CEm!X2</f>
        <v>42338</v>
      </c>
      <c r="AA4" s="33">
        <f>+CEm!Y2</f>
        <v>42369</v>
      </c>
      <c r="AB4" s="33">
        <f>+CEm!Z2</f>
        <v>42400</v>
      </c>
      <c r="AC4" s="33">
        <f>+CEm!AA2</f>
        <v>42429</v>
      </c>
      <c r="AD4" s="33">
        <f>+CEm!AB2</f>
        <v>42460</v>
      </c>
      <c r="AE4" s="33">
        <f>+CEm!AC2</f>
        <v>42490</v>
      </c>
      <c r="AF4" s="33">
        <f>+CEm!AD2</f>
        <v>42521</v>
      </c>
      <c r="AG4" s="33">
        <f>+CEm!AE2</f>
        <v>42551</v>
      </c>
      <c r="AH4" s="33">
        <f>+CEm!AF2</f>
        <v>42582</v>
      </c>
      <c r="AI4" s="33">
        <f>+CEm!AG2</f>
        <v>42613</v>
      </c>
      <c r="AJ4" s="33">
        <f>+CEm!AH2</f>
        <v>42643</v>
      </c>
      <c r="AK4" s="33">
        <f>+CEm!AI2</f>
        <v>42674</v>
      </c>
      <c r="AL4" s="33">
        <f>+CEm!AJ2</f>
        <v>42704</v>
      </c>
      <c r="AM4" s="33">
        <f>+CEm!AK2</f>
        <v>42735</v>
      </c>
      <c r="AN4" s="33">
        <f>+CEm!AL2</f>
        <v>42766</v>
      </c>
      <c r="AO4" s="33">
        <f>+CEm!AM2</f>
        <v>42794</v>
      </c>
      <c r="AP4" s="33">
        <f>+CEm!AN2</f>
        <v>42825</v>
      </c>
      <c r="AQ4" s="33">
        <f>+CEm!AO2</f>
        <v>42855</v>
      </c>
      <c r="AR4" s="33">
        <f>+CEm!AP2</f>
        <v>42886</v>
      </c>
      <c r="AS4" s="33">
        <f>+CEm!AQ2</f>
        <v>42916</v>
      </c>
      <c r="AT4" s="33">
        <f>+CEm!AR2</f>
        <v>42947</v>
      </c>
      <c r="AU4" s="33">
        <f>+CEm!AS2</f>
        <v>42978</v>
      </c>
      <c r="AV4" s="33">
        <f>+CEm!AT2</f>
        <v>43008</v>
      </c>
      <c r="AW4" s="33">
        <f>+CEm!AU2</f>
        <v>43039</v>
      </c>
      <c r="AX4" s="33">
        <f>+CEm!AV2</f>
        <v>43069</v>
      </c>
      <c r="AY4" s="33">
        <f>+CEm!AW2</f>
        <v>43100</v>
      </c>
      <c r="AZ4" s="33">
        <f>+CEm!AX2</f>
        <v>43131</v>
      </c>
      <c r="BA4" s="33">
        <f>+CEm!AY2</f>
        <v>43159</v>
      </c>
      <c r="BB4" s="33">
        <f>+CEm!AZ2</f>
        <v>43190</v>
      </c>
      <c r="BC4" s="33">
        <f>+CEm!BA2</f>
        <v>43220</v>
      </c>
      <c r="BD4" s="33">
        <f>+CEm!BB2</f>
        <v>43251</v>
      </c>
      <c r="BE4" s="33">
        <f>+CEm!BC2</f>
        <v>43281</v>
      </c>
      <c r="BF4" s="33">
        <f>+CEm!BD2</f>
        <v>43312</v>
      </c>
      <c r="BG4" s="33">
        <f>+CEm!BE2</f>
        <v>43343</v>
      </c>
      <c r="BH4" s="33">
        <f>+CEm!BF2</f>
        <v>43373</v>
      </c>
      <c r="BI4" s="33">
        <f>+CEm!BG2</f>
        <v>43404</v>
      </c>
      <c r="BJ4" s="33">
        <f>+CEm!BH2</f>
        <v>43434</v>
      </c>
      <c r="BK4" s="33">
        <f>+CEm!BI2</f>
        <v>43465</v>
      </c>
    </row>
    <row r="5" spans="1:63" x14ac:dyDescent="0.25">
      <c r="C5" s="171" t="s">
        <v>172</v>
      </c>
      <c r="D5" s="28">
        <f>+CEm!B4</f>
        <v>0</v>
      </c>
      <c r="E5" s="28">
        <f>+CEm!C4</f>
        <v>0</v>
      </c>
      <c r="F5" s="28">
        <f>+CEm!D4</f>
        <v>0</v>
      </c>
      <c r="G5" s="28">
        <f>+CEm!E4</f>
        <v>0</v>
      </c>
      <c r="H5" s="28">
        <f>+CEm!F4</f>
        <v>0</v>
      </c>
      <c r="I5" s="28">
        <f>+CEm!G4</f>
        <v>0</v>
      </c>
      <c r="J5" s="28">
        <f>+CEm!H4</f>
        <v>0</v>
      </c>
      <c r="K5" s="28">
        <f>+CEm!I4</f>
        <v>0</v>
      </c>
      <c r="L5" s="28">
        <f>+CEm!J4</f>
        <v>0</v>
      </c>
      <c r="M5" s="28">
        <f>+CEm!K4</f>
        <v>0</v>
      </c>
      <c r="N5" s="28">
        <f>+CEm!L4</f>
        <v>0</v>
      </c>
      <c r="O5" s="28">
        <f>+CEm!M4</f>
        <v>0</v>
      </c>
      <c r="P5" s="28">
        <f>+CEm!N4</f>
        <v>0</v>
      </c>
      <c r="Q5" s="28">
        <f>+CEm!O4</f>
        <v>0</v>
      </c>
      <c r="R5" s="28">
        <f>+CEm!P4</f>
        <v>0</v>
      </c>
      <c r="S5" s="28">
        <f>+CEm!Q4</f>
        <v>0</v>
      </c>
      <c r="T5" s="28">
        <f>+CEm!R4</f>
        <v>0</v>
      </c>
      <c r="U5" s="28">
        <f>+CEm!S4</f>
        <v>0</v>
      </c>
      <c r="V5" s="28">
        <f>+CEm!T4</f>
        <v>0</v>
      </c>
      <c r="W5" s="28">
        <f>+CEm!U4</f>
        <v>0</v>
      </c>
      <c r="X5" s="28">
        <f>+CEm!V4</f>
        <v>0</v>
      </c>
      <c r="Y5" s="28">
        <f>+CEm!W4</f>
        <v>0</v>
      </c>
      <c r="Z5" s="28">
        <f>+CEm!X4</f>
        <v>0</v>
      </c>
      <c r="AA5" s="28">
        <f>+CEm!Y4</f>
        <v>0</v>
      </c>
      <c r="AB5" s="28">
        <f>+CEm!Z4</f>
        <v>0</v>
      </c>
      <c r="AC5" s="28">
        <f>+CEm!AA4</f>
        <v>0</v>
      </c>
      <c r="AD5" s="28">
        <f>+CEm!AB4</f>
        <v>0</v>
      </c>
      <c r="AE5" s="28">
        <f>+CEm!AC4</f>
        <v>0</v>
      </c>
      <c r="AF5" s="28">
        <f>+CEm!AD4</f>
        <v>0</v>
      </c>
      <c r="AG5" s="28">
        <f>+CEm!AE4</f>
        <v>0</v>
      </c>
      <c r="AH5" s="28">
        <f>+CEm!AF4</f>
        <v>0</v>
      </c>
      <c r="AI5" s="28">
        <f>+CEm!AG4</f>
        <v>0</v>
      </c>
      <c r="AJ5" s="28">
        <f>+CEm!AH4</f>
        <v>0</v>
      </c>
      <c r="AK5" s="28">
        <f>+CEm!AI4</f>
        <v>0</v>
      </c>
      <c r="AL5" s="28">
        <f>+CEm!AJ4</f>
        <v>0</v>
      </c>
      <c r="AM5" s="28">
        <f>+CEm!AK4</f>
        <v>0</v>
      </c>
      <c r="AN5" s="28">
        <f>+CEm!AL4</f>
        <v>0</v>
      </c>
      <c r="AO5" s="28">
        <f>+CEm!AM4</f>
        <v>0</v>
      </c>
      <c r="AP5" s="28">
        <f>+CEm!AN4</f>
        <v>0</v>
      </c>
      <c r="AQ5" s="28">
        <f>+CEm!AO4</f>
        <v>0</v>
      </c>
      <c r="AR5" s="28">
        <f>+CEm!AP4</f>
        <v>0</v>
      </c>
      <c r="AS5" s="28">
        <f>+CEm!AQ4</f>
        <v>0</v>
      </c>
      <c r="AT5" s="28">
        <f>+CEm!AR4</f>
        <v>0</v>
      </c>
      <c r="AU5" s="28">
        <f>+CEm!AS4</f>
        <v>0</v>
      </c>
      <c r="AV5" s="28">
        <f>+CEm!AT4</f>
        <v>0</v>
      </c>
      <c r="AW5" s="28">
        <f>+CEm!AU4</f>
        <v>0</v>
      </c>
      <c r="AX5" s="28">
        <f>+CEm!AV4</f>
        <v>0</v>
      </c>
      <c r="AY5" s="28">
        <f>+CEm!AW4</f>
        <v>0</v>
      </c>
      <c r="AZ5" s="28">
        <f>+CEm!AX4</f>
        <v>0</v>
      </c>
      <c r="BA5" s="28">
        <f>+CEm!AY4</f>
        <v>0</v>
      </c>
      <c r="BB5" s="28">
        <f>+CEm!AZ4</f>
        <v>0</v>
      </c>
      <c r="BC5" s="28">
        <f>+CEm!BA4</f>
        <v>0</v>
      </c>
      <c r="BD5" s="28">
        <f>+CEm!BB4</f>
        <v>0</v>
      </c>
      <c r="BE5" s="28">
        <f>+CEm!BC4</f>
        <v>0</v>
      </c>
      <c r="BF5" s="28">
        <f>+CEm!BD4</f>
        <v>0</v>
      </c>
      <c r="BG5" s="28">
        <f>+CEm!BE4</f>
        <v>0</v>
      </c>
      <c r="BH5" s="28">
        <f>+CEm!BF4</f>
        <v>0</v>
      </c>
      <c r="BI5" s="28">
        <f>+CEm!BG4</f>
        <v>0</v>
      </c>
      <c r="BJ5" s="28">
        <f>+CEm!BH4</f>
        <v>0</v>
      </c>
      <c r="BK5" s="28">
        <f>+CEm!BI4</f>
        <v>0</v>
      </c>
    </row>
    <row r="6" spans="1:63" x14ac:dyDescent="0.25">
      <c r="C6" s="33" t="s">
        <v>386</v>
      </c>
      <c r="D6" s="28">
        <f>+CEm!B54</f>
        <v>0</v>
      </c>
      <c r="E6" s="28">
        <f>+CEm!C54</f>
        <v>0</v>
      </c>
      <c r="F6" s="28">
        <f>+CEm!D54</f>
        <v>0</v>
      </c>
      <c r="G6" s="28">
        <f>+CEm!E54</f>
        <v>0</v>
      </c>
      <c r="H6" s="28">
        <f>+CEm!F54</f>
        <v>0</v>
      </c>
      <c r="I6" s="28">
        <f>+CEm!G54</f>
        <v>0</v>
      </c>
      <c r="J6" s="28">
        <f>+CEm!H54</f>
        <v>0</v>
      </c>
      <c r="K6" s="28">
        <f>+CEm!I54</f>
        <v>0</v>
      </c>
      <c r="L6" s="28">
        <f>+CEm!J54</f>
        <v>0</v>
      </c>
      <c r="M6" s="28">
        <f>+CEm!K54</f>
        <v>0</v>
      </c>
      <c r="N6" s="28">
        <f>+CEm!L54</f>
        <v>0</v>
      </c>
      <c r="O6" s="28">
        <f>+CEm!M54</f>
        <v>0</v>
      </c>
      <c r="P6" s="28">
        <f>+CEm!N54</f>
        <v>0</v>
      </c>
      <c r="Q6" s="28">
        <f>+CEm!O54</f>
        <v>0</v>
      </c>
      <c r="R6" s="28">
        <f>+CEm!P54</f>
        <v>0</v>
      </c>
      <c r="S6" s="28">
        <f>+CEm!Q54</f>
        <v>0</v>
      </c>
      <c r="T6" s="28">
        <f>+CEm!R54</f>
        <v>0</v>
      </c>
      <c r="U6" s="28">
        <f>+CEm!S54</f>
        <v>0</v>
      </c>
      <c r="V6" s="28">
        <f>+CEm!T54</f>
        <v>0</v>
      </c>
      <c r="W6" s="28">
        <f>+CEm!U54</f>
        <v>0</v>
      </c>
      <c r="X6" s="28">
        <f>+CEm!V54</f>
        <v>0</v>
      </c>
      <c r="Y6" s="28">
        <f>+CEm!W54</f>
        <v>0</v>
      </c>
      <c r="Z6" s="28">
        <f>+CEm!X54</f>
        <v>0</v>
      </c>
      <c r="AA6" s="28">
        <f>+CEm!Y54</f>
        <v>0</v>
      </c>
      <c r="AB6" s="28">
        <f>+CEm!Z54</f>
        <v>0</v>
      </c>
      <c r="AC6" s="28">
        <f>+CEm!AA54</f>
        <v>0</v>
      </c>
      <c r="AD6" s="28">
        <f>+CEm!AB54</f>
        <v>0</v>
      </c>
      <c r="AE6" s="28">
        <f>+CEm!AC54</f>
        <v>0</v>
      </c>
      <c r="AF6" s="28">
        <f>+CEm!AD54</f>
        <v>0</v>
      </c>
      <c r="AG6" s="28">
        <f>+CEm!AE54</f>
        <v>0</v>
      </c>
      <c r="AH6" s="28">
        <f>+CEm!AF54</f>
        <v>0</v>
      </c>
      <c r="AI6" s="28">
        <f>+CEm!AG54</f>
        <v>0</v>
      </c>
      <c r="AJ6" s="28">
        <f>+CEm!AH54</f>
        <v>0</v>
      </c>
      <c r="AK6" s="28">
        <f>+CEm!AI54</f>
        <v>0</v>
      </c>
      <c r="AL6" s="28">
        <f>+CEm!AJ54</f>
        <v>0</v>
      </c>
      <c r="AM6" s="28">
        <f>+CEm!AK54</f>
        <v>0</v>
      </c>
      <c r="AN6" s="28">
        <f>+CEm!AL54</f>
        <v>0</v>
      </c>
      <c r="AO6" s="28">
        <f>+CEm!AM54</f>
        <v>0</v>
      </c>
      <c r="AP6" s="28">
        <f>+CEm!AN54</f>
        <v>0</v>
      </c>
      <c r="AQ6" s="28">
        <f>+CEm!AO54</f>
        <v>0</v>
      </c>
      <c r="AR6" s="28">
        <f>+CEm!AP54</f>
        <v>0</v>
      </c>
      <c r="AS6" s="28">
        <f>+CEm!AQ54</f>
        <v>0</v>
      </c>
      <c r="AT6" s="28">
        <f>+CEm!AR54</f>
        <v>0</v>
      </c>
      <c r="AU6" s="28">
        <f>+CEm!AS54</f>
        <v>0</v>
      </c>
      <c r="AV6" s="28">
        <f>+CEm!AT54</f>
        <v>0</v>
      </c>
      <c r="AW6" s="28">
        <f>+CEm!AU54</f>
        <v>0</v>
      </c>
      <c r="AX6" s="28">
        <f>+CEm!AV54</f>
        <v>0</v>
      </c>
      <c r="AY6" s="28">
        <f>+CEm!AW54</f>
        <v>0</v>
      </c>
      <c r="AZ6" s="28">
        <f>+CEm!AX54</f>
        <v>0</v>
      </c>
      <c r="BA6" s="28">
        <f>+CEm!AY54</f>
        <v>0</v>
      </c>
      <c r="BB6" s="28">
        <f>+CEm!AZ54</f>
        <v>0</v>
      </c>
      <c r="BC6" s="28">
        <f>+CEm!BA54</f>
        <v>0</v>
      </c>
      <c r="BD6" s="28">
        <f>+CEm!BB54</f>
        <v>0</v>
      </c>
      <c r="BE6" s="28">
        <f>+CEm!BC54</f>
        <v>0</v>
      </c>
      <c r="BF6" s="28">
        <f>+CEm!BD54</f>
        <v>0</v>
      </c>
      <c r="BG6" s="28">
        <f>+CEm!BE54</f>
        <v>0</v>
      </c>
      <c r="BH6" s="28">
        <f>+CEm!BF54</f>
        <v>0</v>
      </c>
      <c r="BI6" s="28">
        <f>+CEm!BG54</f>
        <v>0</v>
      </c>
      <c r="BJ6" s="28">
        <f>+CEm!BH54</f>
        <v>0</v>
      </c>
      <c r="BK6" s="28">
        <f>+CEm!BI54</f>
        <v>0</v>
      </c>
    </row>
    <row r="7" spans="1:63" x14ac:dyDescent="0.25">
      <c r="C7" s="21" t="s">
        <v>173</v>
      </c>
      <c r="D7" s="28">
        <f>+CEm!B71</f>
        <v>0</v>
      </c>
      <c r="E7" s="28">
        <f>+CEm!C71</f>
        <v>0</v>
      </c>
      <c r="F7" s="28">
        <f>+CEm!D71</f>
        <v>0</v>
      </c>
      <c r="G7" s="28">
        <f>+CEm!E71</f>
        <v>0</v>
      </c>
      <c r="H7" s="28">
        <f>+CEm!F71</f>
        <v>0</v>
      </c>
      <c r="I7" s="28">
        <f>+CEm!G71</f>
        <v>0</v>
      </c>
      <c r="J7" s="28">
        <f>+CEm!H71</f>
        <v>0</v>
      </c>
      <c r="K7" s="28">
        <f>+CEm!I71</f>
        <v>0</v>
      </c>
      <c r="L7" s="28">
        <f>+CEm!J71</f>
        <v>0</v>
      </c>
      <c r="M7" s="28">
        <f>+CEm!K71</f>
        <v>0</v>
      </c>
      <c r="N7" s="28">
        <f>+CEm!L71</f>
        <v>0</v>
      </c>
      <c r="O7" s="28">
        <f>+CEm!M71</f>
        <v>0</v>
      </c>
      <c r="P7" s="28">
        <f>+CEm!N71</f>
        <v>0</v>
      </c>
      <c r="Q7" s="28">
        <f>+CEm!O71</f>
        <v>0</v>
      </c>
      <c r="R7" s="28">
        <f>+CEm!P71</f>
        <v>0</v>
      </c>
      <c r="S7" s="28">
        <f>+CEm!Q71</f>
        <v>0</v>
      </c>
      <c r="T7" s="28">
        <f>+CEm!R71</f>
        <v>0</v>
      </c>
      <c r="U7" s="28">
        <f>+CEm!S71</f>
        <v>0</v>
      </c>
      <c r="V7" s="28">
        <f>+CEm!T71</f>
        <v>0</v>
      </c>
      <c r="W7" s="28">
        <f>+CEm!U71</f>
        <v>0</v>
      </c>
      <c r="X7" s="28">
        <f>+CEm!V71</f>
        <v>0</v>
      </c>
      <c r="Y7" s="28">
        <f>+CEm!W71</f>
        <v>0</v>
      </c>
      <c r="Z7" s="28">
        <f>+CEm!X71</f>
        <v>0</v>
      </c>
      <c r="AA7" s="28">
        <f>+CEm!Y71</f>
        <v>0</v>
      </c>
      <c r="AB7" s="28">
        <f>+CEm!Z71</f>
        <v>0</v>
      </c>
      <c r="AC7" s="28">
        <f>+CEm!AA71</f>
        <v>0</v>
      </c>
      <c r="AD7" s="28">
        <f>+CEm!AB71</f>
        <v>0</v>
      </c>
      <c r="AE7" s="28">
        <f>+CEm!AC71</f>
        <v>0</v>
      </c>
      <c r="AF7" s="28">
        <f>+CEm!AD71</f>
        <v>0</v>
      </c>
      <c r="AG7" s="28">
        <f>+CEm!AE71</f>
        <v>0</v>
      </c>
      <c r="AH7" s="28">
        <f>+CEm!AF71</f>
        <v>0</v>
      </c>
      <c r="AI7" s="28">
        <f>+CEm!AG71</f>
        <v>0</v>
      </c>
      <c r="AJ7" s="28">
        <f>+CEm!AH71</f>
        <v>0</v>
      </c>
      <c r="AK7" s="28">
        <f>+CEm!AI71</f>
        <v>0</v>
      </c>
      <c r="AL7" s="28">
        <f>+CEm!AJ71</f>
        <v>0</v>
      </c>
      <c r="AM7" s="28">
        <f>+CEm!AK71</f>
        <v>0</v>
      </c>
      <c r="AN7" s="28">
        <f>+CEm!AL71</f>
        <v>0</v>
      </c>
      <c r="AO7" s="28">
        <f>+CEm!AM71</f>
        <v>0</v>
      </c>
      <c r="AP7" s="28">
        <f>+CEm!AN71</f>
        <v>0</v>
      </c>
      <c r="AQ7" s="28">
        <f>+CEm!AO71</f>
        <v>0</v>
      </c>
      <c r="AR7" s="28">
        <f>+CEm!AP71</f>
        <v>0</v>
      </c>
      <c r="AS7" s="28">
        <f>+CEm!AQ71</f>
        <v>0</v>
      </c>
      <c r="AT7" s="28">
        <f>+CEm!AR71</f>
        <v>0</v>
      </c>
      <c r="AU7" s="28">
        <f>+CEm!AS71</f>
        <v>0</v>
      </c>
      <c r="AV7" s="28">
        <f>+CEm!AT71</f>
        <v>0</v>
      </c>
      <c r="AW7" s="28">
        <f>+CEm!AU71</f>
        <v>0</v>
      </c>
      <c r="AX7" s="28">
        <f>+CEm!AV71</f>
        <v>0</v>
      </c>
      <c r="AY7" s="28">
        <f>+CEm!AW71</f>
        <v>0</v>
      </c>
      <c r="AZ7" s="28">
        <f>+CEm!AX71</f>
        <v>0</v>
      </c>
      <c r="BA7" s="28">
        <f>+CEm!AY71</f>
        <v>0</v>
      </c>
      <c r="BB7" s="28">
        <f>+CEm!AZ71</f>
        <v>0</v>
      </c>
      <c r="BC7" s="28">
        <f>+CEm!BA71</f>
        <v>0</v>
      </c>
      <c r="BD7" s="28">
        <f>+CEm!BB71</f>
        <v>0</v>
      </c>
      <c r="BE7" s="28">
        <f>+CEm!BC71</f>
        <v>0</v>
      </c>
      <c r="BF7" s="28">
        <f>+CEm!BD71</f>
        <v>0</v>
      </c>
      <c r="BG7" s="28">
        <f>+CEm!BE71</f>
        <v>0</v>
      </c>
      <c r="BH7" s="28">
        <f>+CEm!BF71</f>
        <v>0</v>
      </c>
      <c r="BI7" s="28">
        <f>+CEm!BG71</f>
        <v>0</v>
      </c>
      <c r="BJ7" s="28">
        <f>+CEm!BH71</f>
        <v>0</v>
      </c>
      <c r="BK7" s="28">
        <f>+CEm!BI71</f>
        <v>0</v>
      </c>
    </row>
    <row r="10" spans="1:63" x14ac:dyDescent="0.25">
      <c r="C10" s="21" t="s">
        <v>427</v>
      </c>
    </row>
    <row r="11" spans="1:63" x14ac:dyDescent="0.25">
      <c r="C11" s="21" t="s">
        <v>428</v>
      </c>
      <c r="D11" s="28">
        <f>+SPm!C38</f>
        <v>0</v>
      </c>
      <c r="E11" s="28">
        <f>+SPm!D38</f>
        <v>0</v>
      </c>
      <c r="F11" s="28">
        <f>+SPm!E38</f>
        <v>0</v>
      </c>
      <c r="G11" s="28">
        <f>+SPm!F38</f>
        <v>0</v>
      </c>
      <c r="H11" s="28">
        <f>+SPm!G38</f>
        <v>0</v>
      </c>
      <c r="I11" s="28">
        <f>+SPm!H38</f>
        <v>0</v>
      </c>
      <c r="J11" s="28">
        <f>+SPm!I38</f>
        <v>0</v>
      </c>
      <c r="K11" s="28">
        <f>+SPm!J38</f>
        <v>0</v>
      </c>
      <c r="L11" s="28">
        <f>+SPm!K38</f>
        <v>0</v>
      </c>
      <c r="M11" s="28">
        <f>+SPm!L38</f>
        <v>0</v>
      </c>
      <c r="N11" s="28">
        <f>+SPm!M38</f>
        <v>0</v>
      </c>
      <c r="O11" s="28">
        <f>+SPm!N38</f>
        <v>0</v>
      </c>
      <c r="P11" s="28">
        <f>+SPm!O38</f>
        <v>0</v>
      </c>
      <c r="Q11" s="28">
        <f>+SPm!P38</f>
        <v>0</v>
      </c>
      <c r="R11" s="28">
        <f>+SPm!Q38</f>
        <v>0</v>
      </c>
      <c r="S11" s="28">
        <f>+SPm!R38</f>
        <v>0</v>
      </c>
      <c r="T11" s="28">
        <f>+SPm!S38</f>
        <v>0</v>
      </c>
      <c r="U11" s="28">
        <f>+SPm!T38</f>
        <v>0</v>
      </c>
      <c r="V11" s="28">
        <f>+SPm!U38</f>
        <v>0</v>
      </c>
      <c r="W11" s="28">
        <f>+SPm!V38</f>
        <v>0</v>
      </c>
      <c r="X11" s="28">
        <f>+SPm!W38</f>
        <v>0</v>
      </c>
      <c r="Y11" s="28">
        <f>+SPm!X38</f>
        <v>0</v>
      </c>
      <c r="Z11" s="28">
        <f>+SPm!Y38</f>
        <v>0</v>
      </c>
      <c r="AA11" s="28">
        <f>+SPm!Z38</f>
        <v>0</v>
      </c>
      <c r="AB11" s="28">
        <f>+SPm!AA38</f>
        <v>0</v>
      </c>
      <c r="AC11" s="28">
        <f>+SPm!AB38</f>
        <v>0</v>
      </c>
      <c r="AD11" s="28">
        <f>+SPm!AC38</f>
        <v>0</v>
      </c>
      <c r="AE11" s="28">
        <f>+SPm!AD38</f>
        <v>0</v>
      </c>
      <c r="AF11" s="28">
        <f>+SPm!AE38</f>
        <v>0</v>
      </c>
      <c r="AG11" s="28">
        <f>+SPm!AF38</f>
        <v>0</v>
      </c>
      <c r="AH11" s="28">
        <f>+SPm!AG38</f>
        <v>0</v>
      </c>
      <c r="AI11" s="28">
        <f>+SPm!AH38</f>
        <v>0</v>
      </c>
      <c r="AJ11" s="28">
        <f>+SPm!AI38</f>
        <v>0</v>
      </c>
      <c r="AK11" s="28">
        <f>+SPm!AJ38</f>
        <v>0</v>
      </c>
      <c r="AL11" s="28">
        <f>+SPm!AK38</f>
        <v>0</v>
      </c>
      <c r="AM11" s="28">
        <f>+SPm!AL38</f>
        <v>0</v>
      </c>
      <c r="AN11" s="28">
        <f>+SPm!AM38</f>
        <v>0</v>
      </c>
      <c r="AO11" s="28">
        <f>+SPm!AN38</f>
        <v>0</v>
      </c>
      <c r="AP11" s="28">
        <f>+SPm!AO38</f>
        <v>0</v>
      </c>
      <c r="AQ11" s="28">
        <f>+SPm!AP38</f>
        <v>0</v>
      </c>
      <c r="AR11" s="28">
        <f>+SPm!AQ38</f>
        <v>0</v>
      </c>
      <c r="AS11" s="28">
        <f>+SPm!AR38</f>
        <v>0</v>
      </c>
      <c r="AT11" s="28">
        <f>+SPm!AS38</f>
        <v>0</v>
      </c>
      <c r="AU11" s="28">
        <f>+SPm!AT38</f>
        <v>0</v>
      </c>
      <c r="AV11" s="28">
        <f>+SPm!AU38</f>
        <v>0</v>
      </c>
      <c r="AW11" s="28">
        <f>+SPm!AV38</f>
        <v>0</v>
      </c>
      <c r="AX11" s="28">
        <f>+SPm!AW38</f>
        <v>0</v>
      </c>
      <c r="AY11" s="28">
        <f>+SPm!AX38</f>
        <v>0</v>
      </c>
      <c r="AZ11" s="28">
        <f>+SPm!AY38</f>
        <v>0</v>
      </c>
      <c r="BA11" s="28">
        <f>+SPm!AZ38</f>
        <v>0</v>
      </c>
      <c r="BB11" s="28">
        <f>+SPm!BA38</f>
        <v>0</v>
      </c>
      <c r="BC11" s="28">
        <f>+SPm!BB38</f>
        <v>0</v>
      </c>
      <c r="BD11" s="28">
        <f>+SPm!BC38</f>
        <v>0</v>
      </c>
      <c r="BE11" s="28">
        <f>+SPm!BD38</f>
        <v>0</v>
      </c>
      <c r="BF11" s="28">
        <f>+SPm!BE38</f>
        <v>0</v>
      </c>
      <c r="BG11" s="28">
        <f>+SPm!BF38</f>
        <v>0</v>
      </c>
      <c r="BH11" s="28">
        <f>+SPm!BG38</f>
        <v>0</v>
      </c>
      <c r="BI11" s="28">
        <f>+SPm!BH38</f>
        <v>0</v>
      </c>
      <c r="BJ11" s="28">
        <f>+SPm!BI38</f>
        <v>0</v>
      </c>
      <c r="BK11" s="28">
        <f>+SPm!BJ38</f>
        <v>0</v>
      </c>
    </row>
    <row r="12" spans="1:63" x14ac:dyDescent="0.25">
      <c r="C12" s="21" t="s">
        <v>39</v>
      </c>
      <c r="D12" s="28">
        <f>+SPm!C61</f>
        <v>0</v>
      </c>
      <c r="E12" s="28">
        <f>+SPm!D61</f>
        <v>0</v>
      </c>
      <c r="F12" s="28">
        <f>+SPm!E61</f>
        <v>0</v>
      </c>
      <c r="G12" s="28">
        <f>+SPm!F61</f>
        <v>0</v>
      </c>
      <c r="H12" s="28">
        <f>+SPm!G61</f>
        <v>0</v>
      </c>
      <c r="I12" s="28">
        <f>+SPm!H61</f>
        <v>0</v>
      </c>
      <c r="J12" s="28">
        <f>+SPm!I61</f>
        <v>0</v>
      </c>
      <c r="K12" s="28">
        <f>+SPm!J61</f>
        <v>0</v>
      </c>
      <c r="L12" s="28">
        <f>+SPm!K61</f>
        <v>0</v>
      </c>
      <c r="M12" s="28">
        <f>+SPm!L61</f>
        <v>0</v>
      </c>
      <c r="N12" s="28">
        <f>+SPm!M61</f>
        <v>0</v>
      </c>
      <c r="O12" s="28">
        <f>+SPm!N61</f>
        <v>0</v>
      </c>
      <c r="P12" s="28">
        <f>+SPm!O61</f>
        <v>0</v>
      </c>
      <c r="Q12" s="28">
        <f>+SPm!P61</f>
        <v>0</v>
      </c>
      <c r="R12" s="28">
        <f>+SPm!Q61</f>
        <v>0</v>
      </c>
      <c r="S12" s="28">
        <f>+SPm!R61</f>
        <v>0</v>
      </c>
      <c r="T12" s="28">
        <f>+SPm!S61</f>
        <v>0</v>
      </c>
      <c r="U12" s="28">
        <f>+SPm!T61</f>
        <v>0</v>
      </c>
      <c r="V12" s="28">
        <f>+SPm!U61</f>
        <v>0</v>
      </c>
      <c r="W12" s="28">
        <f>+SPm!V61</f>
        <v>0</v>
      </c>
      <c r="X12" s="28">
        <f>+SPm!W61</f>
        <v>0</v>
      </c>
      <c r="Y12" s="28">
        <f>+SPm!X61</f>
        <v>0</v>
      </c>
      <c r="Z12" s="28">
        <f>+SPm!Y61</f>
        <v>0</v>
      </c>
      <c r="AA12" s="28">
        <f>+SPm!Z61</f>
        <v>0</v>
      </c>
      <c r="AB12" s="28">
        <f>+SPm!AA61</f>
        <v>0</v>
      </c>
      <c r="AC12" s="28">
        <f>+SPm!AB61</f>
        <v>0</v>
      </c>
      <c r="AD12" s="28">
        <f>+SPm!AC61</f>
        <v>0</v>
      </c>
      <c r="AE12" s="28">
        <f>+SPm!AD61</f>
        <v>0</v>
      </c>
      <c r="AF12" s="28">
        <f>+SPm!AE61</f>
        <v>0</v>
      </c>
      <c r="AG12" s="28">
        <f>+SPm!AF61</f>
        <v>0</v>
      </c>
      <c r="AH12" s="28">
        <f>+SPm!AG61</f>
        <v>0</v>
      </c>
      <c r="AI12" s="28">
        <f>+SPm!AH61</f>
        <v>0</v>
      </c>
      <c r="AJ12" s="28">
        <f>+SPm!AI61</f>
        <v>0</v>
      </c>
      <c r="AK12" s="28">
        <f>+SPm!AJ61</f>
        <v>0</v>
      </c>
      <c r="AL12" s="28">
        <f>+SPm!AK61</f>
        <v>0</v>
      </c>
      <c r="AM12" s="28">
        <f>+SPm!AL61</f>
        <v>0</v>
      </c>
      <c r="AN12" s="28">
        <f>+SPm!AM61</f>
        <v>0</v>
      </c>
      <c r="AO12" s="28">
        <f>+SPm!AN61</f>
        <v>0</v>
      </c>
      <c r="AP12" s="28">
        <f>+SPm!AO61</f>
        <v>0</v>
      </c>
      <c r="AQ12" s="28">
        <f>+SPm!AP61</f>
        <v>0</v>
      </c>
      <c r="AR12" s="28">
        <f>+SPm!AQ61</f>
        <v>0</v>
      </c>
      <c r="AS12" s="28">
        <f>+SPm!AR61</f>
        <v>0</v>
      </c>
      <c r="AT12" s="28">
        <f>+SPm!AS61</f>
        <v>0</v>
      </c>
      <c r="AU12" s="28">
        <f>+SPm!AT61</f>
        <v>0</v>
      </c>
      <c r="AV12" s="28">
        <f>+SPm!AU61</f>
        <v>0</v>
      </c>
      <c r="AW12" s="28">
        <f>+SPm!AV61</f>
        <v>0</v>
      </c>
      <c r="AX12" s="28">
        <f>+SPm!AW61</f>
        <v>0</v>
      </c>
      <c r="AY12" s="28">
        <f>+SPm!AX61</f>
        <v>0</v>
      </c>
      <c r="AZ12" s="28">
        <f>+SPm!AY61</f>
        <v>0</v>
      </c>
      <c r="BA12" s="28">
        <f>+SPm!AZ61</f>
        <v>0</v>
      </c>
      <c r="BB12" s="28">
        <f>+SPm!BA61</f>
        <v>0</v>
      </c>
      <c r="BC12" s="28">
        <f>+SPm!BB61</f>
        <v>0</v>
      </c>
      <c r="BD12" s="28">
        <f>+SPm!BC61</f>
        <v>0</v>
      </c>
      <c r="BE12" s="28">
        <f>+SPm!BD61</f>
        <v>0</v>
      </c>
      <c r="BF12" s="28">
        <f>+SPm!BE61</f>
        <v>0</v>
      </c>
      <c r="BG12" s="28">
        <f>+SPm!BF61</f>
        <v>0</v>
      </c>
      <c r="BH12" s="28">
        <f>+SPm!BG61</f>
        <v>0</v>
      </c>
      <c r="BI12" s="28">
        <f>+SPm!BH61</f>
        <v>0</v>
      </c>
      <c r="BJ12" s="28">
        <f>+SPm!BI61</f>
        <v>0</v>
      </c>
      <c r="BK12" s="28">
        <f>+SPm!BJ61</f>
        <v>0</v>
      </c>
    </row>
    <row r="13" spans="1:63" x14ac:dyDescent="0.25">
      <c r="C13" s="21" t="s">
        <v>430</v>
      </c>
      <c r="D13" s="28">
        <f>+'Flussi Cassa'!D28</f>
        <v>0</v>
      </c>
      <c r="E13" s="28">
        <f>+'Flussi Cassa'!E28</f>
        <v>0</v>
      </c>
      <c r="F13" s="28">
        <f>+'Flussi Cassa'!F28</f>
        <v>0</v>
      </c>
      <c r="G13" s="28">
        <f>+'Flussi Cassa'!G28</f>
        <v>0</v>
      </c>
      <c r="H13" s="28">
        <f>+'Flussi Cassa'!H28</f>
        <v>0</v>
      </c>
      <c r="I13" s="28">
        <f>+'Flussi Cassa'!I28</f>
        <v>0</v>
      </c>
      <c r="J13" s="28">
        <f>+'Flussi Cassa'!J28</f>
        <v>0</v>
      </c>
      <c r="K13" s="28">
        <f>+'Flussi Cassa'!K28</f>
        <v>0</v>
      </c>
      <c r="L13" s="28">
        <f>+'Flussi Cassa'!L28</f>
        <v>0</v>
      </c>
      <c r="M13" s="28">
        <f>+'Flussi Cassa'!M28</f>
        <v>0</v>
      </c>
      <c r="N13" s="28">
        <f>+'Flussi Cassa'!N28</f>
        <v>0</v>
      </c>
      <c r="O13" s="28">
        <f>+'Flussi Cassa'!O28</f>
        <v>0</v>
      </c>
      <c r="P13" s="28">
        <f>+'Flussi Cassa'!P28</f>
        <v>0</v>
      </c>
      <c r="Q13" s="28">
        <f>+'Flussi Cassa'!Q28</f>
        <v>0</v>
      </c>
      <c r="R13" s="28">
        <f>+'Flussi Cassa'!R28</f>
        <v>0</v>
      </c>
      <c r="S13" s="28">
        <f>+'Flussi Cassa'!S28</f>
        <v>0</v>
      </c>
      <c r="T13" s="28">
        <f>+'Flussi Cassa'!T28</f>
        <v>0</v>
      </c>
      <c r="U13" s="28">
        <f>+'Flussi Cassa'!U28</f>
        <v>0</v>
      </c>
      <c r="V13" s="28">
        <f>+'Flussi Cassa'!V28</f>
        <v>0</v>
      </c>
      <c r="W13" s="28">
        <f>+'Flussi Cassa'!W28</f>
        <v>0</v>
      </c>
      <c r="X13" s="28">
        <f>+'Flussi Cassa'!X28</f>
        <v>0</v>
      </c>
      <c r="Y13" s="28">
        <f>+'Flussi Cassa'!Y28</f>
        <v>0</v>
      </c>
      <c r="Z13" s="28">
        <f>+'Flussi Cassa'!Z28</f>
        <v>0</v>
      </c>
      <c r="AA13" s="28">
        <f>+'Flussi Cassa'!AA28</f>
        <v>0</v>
      </c>
      <c r="AB13" s="28">
        <f>+'Flussi Cassa'!AB28</f>
        <v>0</v>
      </c>
      <c r="AC13" s="28">
        <f>+'Flussi Cassa'!AC28</f>
        <v>0</v>
      </c>
      <c r="AD13" s="28">
        <f>+'Flussi Cassa'!AD28</f>
        <v>0</v>
      </c>
      <c r="AE13" s="28">
        <f>+'Flussi Cassa'!AE28</f>
        <v>0</v>
      </c>
      <c r="AF13" s="28">
        <f>+'Flussi Cassa'!AF28</f>
        <v>0</v>
      </c>
      <c r="AG13" s="28">
        <f>+'Flussi Cassa'!AG28</f>
        <v>0</v>
      </c>
      <c r="AH13" s="28">
        <f>+'Flussi Cassa'!AH28</f>
        <v>0</v>
      </c>
      <c r="AI13" s="28">
        <f>+'Flussi Cassa'!AI28</f>
        <v>0</v>
      </c>
      <c r="AJ13" s="28">
        <f>+'Flussi Cassa'!AJ28</f>
        <v>0</v>
      </c>
      <c r="AK13" s="28">
        <f>+'Flussi Cassa'!AK28</f>
        <v>0</v>
      </c>
      <c r="AL13" s="28">
        <f>+'Flussi Cassa'!AL28</f>
        <v>0</v>
      </c>
      <c r="AM13" s="28">
        <f>+'Flussi Cassa'!AM28</f>
        <v>0</v>
      </c>
      <c r="AN13" s="28">
        <f>+'Flussi Cassa'!AN28</f>
        <v>0</v>
      </c>
      <c r="AO13" s="28">
        <f>+'Flussi Cassa'!AO28</f>
        <v>0</v>
      </c>
      <c r="AP13" s="28">
        <f>+'Flussi Cassa'!AP28</f>
        <v>0</v>
      </c>
      <c r="AQ13" s="28">
        <f>+'Flussi Cassa'!AQ28</f>
        <v>0</v>
      </c>
      <c r="AR13" s="28">
        <f>+'Flussi Cassa'!AR28</f>
        <v>0</v>
      </c>
      <c r="AS13" s="28">
        <f>+'Flussi Cassa'!AS28</f>
        <v>0</v>
      </c>
      <c r="AT13" s="28">
        <f>+'Flussi Cassa'!AT28</f>
        <v>0</v>
      </c>
      <c r="AU13" s="28">
        <f>+'Flussi Cassa'!AU28</f>
        <v>0</v>
      </c>
      <c r="AV13" s="28">
        <f>+'Flussi Cassa'!AV28</f>
        <v>0</v>
      </c>
      <c r="AW13" s="28">
        <f>+'Flussi Cassa'!AW28</f>
        <v>0</v>
      </c>
      <c r="AX13" s="28">
        <f>+'Flussi Cassa'!AX28</f>
        <v>0</v>
      </c>
      <c r="AY13" s="28">
        <f>+'Flussi Cassa'!AY28</f>
        <v>0</v>
      </c>
      <c r="AZ13" s="28">
        <f>+'Flussi Cassa'!AZ28</f>
        <v>0</v>
      </c>
      <c r="BA13" s="28">
        <f>+'Flussi Cassa'!BA28</f>
        <v>0</v>
      </c>
      <c r="BB13" s="28">
        <f>+'Flussi Cassa'!BB28</f>
        <v>0</v>
      </c>
      <c r="BC13" s="28">
        <f>+'Flussi Cassa'!BC28</f>
        <v>0</v>
      </c>
      <c r="BD13" s="28">
        <f>+'Flussi Cassa'!BD28</f>
        <v>0</v>
      </c>
      <c r="BE13" s="28">
        <f>+'Flussi Cassa'!BE28</f>
        <v>0</v>
      </c>
      <c r="BF13" s="28">
        <f>+'Flussi Cassa'!BF28</f>
        <v>0</v>
      </c>
      <c r="BG13" s="28">
        <f>+'Flussi Cassa'!BG28</f>
        <v>0</v>
      </c>
      <c r="BH13" s="28">
        <f>+'Flussi Cassa'!BH28</f>
        <v>0</v>
      </c>
      <c r="BI13" s="28">
        <f>+'Flussi Cassa'!BI28</f>
        <v>0</v>
      </c>
      <c r="BJ13" s="28">
        <f>+'Flussi Cassa'!BJ28</f>
        <v>0</v>
      </c>
      <c r="BK13" s="28">
        <f>+'Flussi Cassa'!BK28</f>
        <v>0</v>
      </c>
    </row>
    <row r="15" spans="1:63" x14ac:dyDescent="0.25">
      <c r="C15" s="21" t="s">
        <v>429</v>
      </c>
    </row>
    <row r="16" spans="1:63" x14ac:dyDescent="0.25">
      <c r="C16" s="21" t="s">
        <v>431</v>
      </c>
      <c r="D16" s="28">
        <f>+'Cash Flow'!C9</f>
        <v>0</v>
      </c>
      <c r="E16" s="28">
        <f>+'Cash Flow'!D9</f>
        <v>0</v>
      </c>
      <c r="F16" s="28">
        <f>+'Cash Flow'!E9</f>
        <v>0</v>
      </c>
      <c r="G16" s="28">
        <f>+'Cash Flow'!F9</f>
        <v>0</v>
      </c>
      <c r="H16" s="28">
        <f>+'Cash Flow'!G9</f>
        <v>0</v>
      </c>
      <c r="I16" s="28">
        <f>+'Cash Flow'!H9</f>
        <v>0</v>
      </c>
      <c r="J16" s="28">
        <f>+'Cash Flow'!I9</f>
        <v>0</v>
      </c>
      <c r="K16" s="28">
        <f>+'Cash Flow'!J9</f>
        <v>0</v>
      </c>
      <c r="L16" s="28">
        <f>+'Cash Flow'!K9</f>
        <v>0</v>
      </c>
      <c r="M16" s="28">
        <f>+'Cash Flow'!L9</f>
        <v>0</v>
      </c>
      <c r="N16" s="28">
        <f>+'Cash Flow'!M9</f>
        <v>0</v>
      </c>
      <c r="O16" s="28">
        <f>+'Cash Flow'!N9</f>
        <v>0</v>
      </c>
      <c r="P16" s="28">
        <f>+'Cash Flow'!O9</f>
        <v>0</v>
      </c>
      <c r="Q16" s="28">
        <f>+'Cash Flow'!P9</f>
        <v>0</v>
      </c>
      <c r="R16" s="28">
        <f>+'Cash Flow'!Q9</f>
        <v>0</v>
      </c>
      <c r="S16" s="28">
        <f>+'Cash Flow'!R9</f>
        <v>0</v>
      </c>
      <c r="T16" s="28">
        <f>+'Cash Flow'!S9</f>
        <v>0</v>
      </c>
      <c r="U16" s="28">
        <f>+'Cash Flow'!T9</f>
        <v>0</v>
      </c>
      <c r="V16" s="28">
        <f>+'Cash Flow'!U9</f>
        <v>0</v>
      </c>
      <c r="W16" s="28">
        <f>+'Cash Flow'!V9</f>
        <v>0</v>
      </c>
      <c r="X16" s="28">
        <f>+'Cash Flow'!W9</f>
        <v>0</v>
      </c>
      <c r="Y16" s="28">
        <f>+'Cash Flow'!X9</f>
        <v>0</v>
      </c>
      <c r="Z16" s="28">
        <f>+'Cash Flow'!Y9</f>
        <v>0</v>
      </c>
      <c r="AA16" s="28">
        <f>+'Cash Flow'!Z9</f>
        <v>0</v>
      </c>
      <c r="AB16" s="28">
        <f>+'Cash Flow'!AA9</f>
        <v>0</v>
      </c>
      <c r="AC16" s="28">
        <f>+'Cash Flow'!AB9</f>
        <v>0</v>
      </c>
      <c r="AD16" s="28">
        <f>+'Cash Flow'!AC9</f>
        <v>0</v>
      </c>
      <c r="AE16" s="28">
        <f>+'Cash Flow'!AD9</f>
        <v>0</v>
      </c>
      <c r="AF16" s="28">
        <f>+'Cash Flow'!AE9</f>
        <v>0</v>
      </c>
      <c r="AG16" s="28">
        <f>+'Cash Flow'!AF9</f>
        <v>0</v>
      </c>
      <c r="AH16" s="28">
        <f>+'Cash Flow'!AG9</f>
        <v>0</v>
      </c>
      <c r="AI16" s="28">
        <f>+'Cash Flow'!AH9</f>
        <v>0</v>
      </c>
      <c r="AJ16" s="28">
        <f>+'Cash Flow'!AI9</f>
        <v>0</v>
      </c>
      <c r="AK16" s="28">
        <f>+'Cash Flow'!AJ9</f>
        <v>0</v>
      </c>
      <c r="AL16" s="28">
        <f>+'Cash Flow'!AK9</f>
        <v>0</v>
      </c>
      <c r="AM16" s="28">
        <f>+'Cash Flow'!AL9</f>
        <v>0</v>
      </c>
      <c r="AN16" s="28">
        <f>+'Cash Flow'!AM9</f>
        <v>0</v>
      </c>
      <c r="AO16" s="28">
        <f>+'Cash Flow'!AN9</f>
        <v>0</v>
      </c>
      <c r="AP16" s="28">
        <f>+'Cash Flow'!AO9</f>
        <v>0</v>
      </c>
      <c r="AQ16" s="28">
        <f>+'Cash Flow'!AP9</f>
        <v>0</v>
      </c>
      <c r="AR16" s="28">
        <f>+'Cash Flow'!AQ9</f>
        <v>0</v>
      </c>
      <c r="AS16" s="28">
        <f>+'Cash Flow'!AR9</f>
        <v>0</v>
      </c>
      <c r="AT16" s="28">
        <f>+'Cash Flow'!AS9</f>
        <v>0</v>
      </c>
      <c r="AU16" s="28">
        <f>+'Cash Flow'!AT9</f>
        <v>0</v>
      </c>
      <c r="AV16" s="28">
        <f>+'Cash Flow'!AU9</f>
        <v>0</v>
      </c>
      <c r="AW16" s="28">
        <f>+'Cash Flow'!AV9</f>
        <v>0</v>
      </c>
      <c r="AX16" s="28">
        <f>+'Cash Flow'!AW9</f>
        <v>0</v>
      </c>
      <c r="AY16" s="28">
        <f>+'Cash Flow'!AX9</f>
        <v>0</v>
      </c>
      <c r="AZ16" s="28">
        <f>+'Cash Flow'!AY9</f>
        <v>0</v>
      </c>
      <c r="BA16" s="28">
        <f>+'Cash Flow'!AZ9</f>
        <v>0</v>
      </c>
      <c r="BB16" s="28">
        <f>+'Cash Flow'!BA9</f>
        <v>0</v>
      </c>
      <c r="BC16" s="28">
        <f>+'Cash Flow'!BB9</f>
        <v>0</v>
      </c>
      <c r="BD16" s="28">
        <f>+'Cash Flow'!BC9</f>
        <v>0</v>
      </c>
      <c r="BE16" s="28">
        <f>+'Cash Flow'!BD9</f>
        <v>0</v>
      </c>
      <c r="BF16" s="28">
        <f>+'Cash Flow'!BE9</f>
        <v>0</v>
      </c>
      <c r="BG16" s="28">
        <f>+'Cash Flow'!BF9</f>
        <v>0</v>
      </c>
      <c r="BH16" s="28">
        <f>+'Cash Flow'!BG9</f>
        <v>0</v>
      </c>
      <c r="BI16" s="28">
        <f>+'Cash Flow'!BH9</f>
        <v>0</v>
      </c>
      <c r="BJ16" s="28">
        <f>+'Cash Flow'!BI9</f>
        <v>0</v>
      </c>
      <c r="BK16" s="28">
        <f>+'Cash Flow'!BJ9</f>
        <v>0</v>
      </c>
    </row>
    <row r="17" spans="3:63" x14ac:dyDescent="0.25">
      <c r="C17" s="21" t="s">
        <v>424</v>
      </c>
      <c r="D17" s="28">
        <f>+'Cash Flow'!C48</f>
        <v>0</v>
      </c>
      <c r="E17" s="28">
        <f>+'Cash Flow'!D48</f>
        <v>0</v>
      </c>
      <c r="F17" s="28">
        <f>+'Cash Flow'!E48</f>
        <v>0</v>
      </c>
      <c r="G17" s="28">
        <f>+'Cash Flow'!F48</f>
        <v>0</v>
      </c>
      <c r="H17" s="28">
        <f>+'Cash Flow'!G48</f>
        <v>0</v>
      </c>
      <c r="I17" s="28">
        <f>+'Cash Flow'!H48</f>
        <v>0</v>
      </c>
      <c r="J17" s="28">
        <f>+'Cash Flow'!I48</f>
        <v>0</v>
      </c>
      <c r="K17" s="28">
        <f>+'Cash Flow'!J48</f>
        <v>0</v>
      </c>
      <c r="L17" s="28">
        <f>+'Cash Flow'!K48</f>
        <v>0</v>
      </c>
      <c r="M17" s="28">
        <f>+'Cash Flow'!L48</f>
        <v>0</v>
      </c>
      <c r="N17" s="28">
        <f>+'Cash Flow'!M48</f>
        <v>0</v>
      </c>
      <c r="O17" s="28">
        <f>+'Cash Flow'!N48</f>
        <v>0</v>
      </c>
      <c r="P17" s="28">
        <f>+'Cash Flow'!O48</f>
        <v>0</v>
      </c>
      <c r="Q17" s="28">
        <f>+'Cash Flow'!P48</f>
        <v>0</v>
      </c>
      <c r="R17" s="28">
        <f>+'Cash Flow'!Q48</f>
        <v>0</v>
      </c>
      <c r="S17" s="28">
        <f>+'Cash Flow'!R48</f>
        <v>0</v>
      </c>
      <c r="T17" s="28">
        <f>+'Cash Flow'!S48</f>
        <v>0</v>
      </c>
      <c r="U17" s="28">
        <f>+'Cash Flow'!T48</f>
        <v>0</v>
      </c>
      <c r="V17" s="28">
        <f>+'Cash Flow'!U48</f>
        <v>0</v>
      </c>
      <c r="W17" s="28">
        <f>+'Cash Flow'!V48</f>
        <v>0</v>
      </c>
      <c r="X17" s="28">
        <f>+'Cash Flow'!W48</f>
        <v>0</v>
      </c>
      <c r="Y17" s="28">
        <f>+'Cash Flow'!X48</f>
        <v>0</v>
      </c>
      <c r="Z17" s="28">
        <f>+'Cash Flow'!Y48</f>
        <v>0</v>
      </c>
      <c r="AA17" s="28">
        <f>+'Cash Flow'!Z48</f>
        <v>0</v>
      </c>
      <c r="AB17" s="28">
        <f>+'Cash Flow'!AA48</f>
        <v>0</v>
      </c>
      <c r="AC17" s="28">
        <f>+'Cash Flow'!AB48</f>
        <v>0</v>
      </c>
      <c r="AD17" s="28">
        <f>+'Cash Flow'!AC48</f>
        <v>0</v>
      </c>
      <c r="AE17" s="28">
        <f>+'Cash Flow'!AD48</f>
        <v>0</v>
      </c>
      <c r="AF17" s="28">
        <f>+'Cash Flow'!AE48</f>
        <v>0</v>
      </c>
      <c r="AG17" s="28">
        <f>+'Cash Flow'!AF48</f>
        <v>0</v>
      </c>
      <c r="AH17" s="28">
        <f>+'Cash Flow'!AG48</f>
        <v>0</v>
      </c>
      <c r="AI17" s="28">
        <f>+'Cash Flow'!AH48</f>
        <v>0</v>
      </c>
      <c r="AJ17" s="28">
        <f>+'Cash Flow'!AI48</f>
        <v>0</v>
      </c>
      <c r="AK17" s="28">
        <f>+'Cash Flow'!AJ48</f>
        <v>0</v>
      </c>
      <c r="AL17" s="28">
        <f>+'Cash Flow'!AK48</f>
        <v>0</v>
      </c>
      <c r="AM17" s="28">
        <f>+'Cash Flow'!AL48</f>
        <v>0</v>
      </c>
      <c r="AN17" s="28">
        <f>+'Cash Flow'!AM48</f>
        <v>0</v>
      </c>
      <c r="AO17" s="28">
        <f>+'Cash Flow'!AN48</f>
        <v>0</v>
      </c>
      <c r="AP17" s="28">
        <f>+'Cash Flow'!AO48</f>
        <v>0</v>
      </c>
      <c r="AQ17" s="28">
        <f>+'Cash Flow'!AP48</f>
        <v>0</v>
      </c>
      <c r="AR17" s="28">
        <f>+'Cash Flow'!AQ48</f>
        <v>0</v>
      </c>
      <c r="AS17" s="28">
        <f>+'Cash Flow'!AR48</f>
        <v>0</v>
      </c>
      <c r="AT17" s="28">
        <f>+'Cash Flow'!AS48</f>
        <v>0</v>
      </c>
      <c r="AU17" s="28">
        <f>+'Cash Flow'!AT48</f>
        <v>0</v>
      </c>
      <c r="AV17" s="28">
        <f>+'Cash Flow'!AU48</f>
        <v>0</v>
      </c>
      <c r="AW17" s="28">
        <f>+'Cash Flow'!AV48</f>
        <v>0</v>
      </c>
      <c r="AX17" s="28">
        <f>+'Cash Flow'!AW48</f>
        <v>0</v>
      </c>
      <c r="AY17" s="28">
        <f>+'Cash Flow'!AX48</f>
        <v>0</v>
      </c>
      <c r="AZ17" s="28">
        <f>+'Cash Flow'!AY48</f>
        <v>0</v>
      </c>
      <c r="BA17" s="28">
        <f>+'Cash Flow'!AZ48</f>
        <v>0</v>
      </c>
      <c r="BB17" s="28">
        <f>+'Cash Flow'!BA48</f>
        <v>0</v>
      </c>
      <c r="BC17" s="28">
        <f>+'Cash Flow'!BB48</f>
        <v>0</v>
      </c>
      <c r="BD17" s="28">
        <f>+'Cash Flow'!BC48</f>
        <v>0</v>
      </c>
      <c r="BE17" s="28">
        <f>+'Cash Flow'!BD48</f>
        <v>0</v>
      </c>
      <c r="BF17" s="28">
        <f>+'Cash Flow'!BE48</f>
        <v>0</v>
      </c>
      <c r="BG17" s="28">
        <f>+'Cash Flow'!BF48</f>
        <v>0</v>
      </c>
      <c r="BH17" s="28">
        <f>+'Cash Flow'!BG48</f>
        <v>0</v>
      </c>
      <c r="BI17" s="28">
        <f>+'Cash Flow'!BH48</f>
        <v>0</v>
      </c>
      <c r="BJ17" s="28">
        <f>+'Cash Flow'!BI48</f>
        <v>0</v>
      </c>
      <c r="BK17" s="28">
        <f>+'Cash Flow'!BJ48</f>
        <v>0</v>
      </c>
    </row>
    <row r="19" spans="3:63" x14ac:dyDescent="0.25">
      <c r="C19" s="21" t="s">
        <v>197</v>
      </c>
    </row>
    <row r="20" spans="3:63" x14ac:dyDescent="0.25">
      <c r="C20" s="21" t="s">
        <v>432</v>
      </c>
      <c r="D20" s="162" t="e">
        <f>+D7/D12</f>
        <v>#DIV/0!</v>
      </c>
      <c r="E20" s="162" t="e">
        <f t="shared" ref="E20:BK20" si="0">+E7/E12</f>
        <v>#DIV/0!</v>
      </c>
      <c r="F20" s="162" t="e">
        <f t="shared" si="0"/>
        <v>#DIV/0!</v>
      </c>
      <c r="G20" s="162" t="e">
        <f t="shared" si="0"/>
        <v>#DIV/0!</v>
      </c>
      <c r="H20" s="162" t="e">
        <f t="shared" si="0"/>
        <v>#DIV/0!</v>
      </c>
      <c r="I20" s="162" t="e">
        <f t="shared" si="0"/>
        <v>#DIV/0!</v>
      </c>
      <c r="J20" s="162" t="e">
        <f t="shared" si="0"/>
        <v>#DIV/0!</v>
      </c>
      <c r="K20" s="162" t="e">
        <f t="shared" si="0"/>
        <v>#DIV/0!</v>
      </c>
      <c r="L20" s="162" t="e">
        <f t="shared" si="0"/>
        <v>#DIV/0!</v>
      </c>
      <c r="M20" s="162" t="e">
        <f t="shared" si="0"/>
        <v>#DIV/0!</v>
      </c>
      <c r="N20" s="162" t="e">
        <f t="shared" si="0"/>
        <v>#DIV/0!</v>
      </c>
      <c r="O20" s="162" t="e">
        <f t="shared" si="0"/>
        <v>#DIV/0!</v>
      </c>
      <c r="P20" s="162" t="e">
        <f t="shared" si="0"/>
        <v>#DIV/0!</v>
      </c>
      <c r="Q20" s="162" t="e">
        <f t="shared" si="0"/>
        <v>#DIV/0!</v>
      </c>
      <c r="R20" s="162" t="e">
        <f t="shared" si="0"/>
        <v>#DIV/0!</v>
      </c>
      <c r="S20" s="162" t="e">
        <f t="shared" si="0"/>
        <v>#DIV/0!</v>
      </c>
      <c r="T20" s="162" t="e">
        <f t="shared" si="0"/>
        <v>#DIV/0!</v>
      </c>
      <c r="U20" s="162" t="e">
        <f t="shared" si="0"/>
        <v>#DIV/0!</v>
      </c>
      <c r="V20" s="162" t="e">
        <f t="shared" si="0"/>
        <v>#DIV/0!</v>
      </c>
      <c r="W20" s="162" t="e">
        <f t="shared" si="0"/>
        <v>#DIV/0!</v>
      </c>
      <c r="X20" s="162" t="e">
        <f t="shared" si="0"/>
        <v>#DIV/0!</v>
      </c>
      <c r="Y20" s="162" t="e">
        <f t="shared" si="0"/>
        <v>#DIV/0!</v>
      </c>
      <c r="Z20" s="162" t="e">
        <f t="shared" si="0"/>
        <v>#DIV/0!</v>
      </c>
      <c r="AA20" s="162" t="e">
        <f t="shared" si="0"/>
        <v>#DIV/0!</v>
      </c>
      <c r="AB20" s="162" t="e">
        <f t="shared" si="0"/>
        <v>#DIV/0!</v>
      </c>
      <c r="AC20" s="162" t="e">
        <f t="shared" si="0"/>
        <v>#DIV/0!</v>
      </c>
      <c r="AD20" s="162" t="e">
        <f t="shared" si="0"/>
        <v>#DIV/0!</v>
      </c>
      <c r="AE20" s="162" t="e">
        <f t="shared" si="0"/>
        <v>#DIV/0!</v>
      </c>
      <c r="AF20" s="162" t="e">
        <f t="shared" si="0"/>
        <v>#DIV/0!</v>
      </c>
      <c r="AG20" s="162" t="e">
        <f t="shared" si="0"/>
        <v>#DIV/0!</v>
      </c>
      <c r="AH20" s="162" t="e">
        <f t="shared" si="0"/>
        <v>#DIV/0!</v>
      </c>
      <c r="AI20" s="162" t="e">
        <f t="shared" si="0"/>
        <v>#DIV/0!</v>
      </c>
      <c r="AJ20" s="162" t="e">
        <f t="shared" si="0"/>
        <v>#DIV/0!</v>
      </c>
      <c r="AK20" s="162" t="e">
        <f t="shared" si="0"/>
        <v>#DIV/0!</v>
      </c>
      <c r="AL20" s="162" t="e">
        <f t="shared" si="0"/>
        <v>#DIV/0!</v>
      </c>
      <c r="AM20" s="162" t="e">
        <f t="shared" si="0"/>
        <v>#DIV/0!</v>
      </c>
      <c r="AN20" s="162" t="e">
        <f t="shared" si="0"/>
        <v>#DIV/0!</v>
      </c>
      <c r="AO20" s="162" t="e">
        <f t="shared" si="0"/>
        <v>#DIV/0!</v>
      </c>
      <c r="AP20" s="162" t="e">
        <f t="shared" si="0"/>
        <v>#DIV/0!</v>
      </c>
      <c r="AQ20" s="162" t="e">
        <f t="shared" si="0"/>
        <v>#DIV/0!</v>
      </c>
      <c r="AR20" s="162" t="e">
        <f t="shared" si="0"/>
        <v>#DIV/0!</v>
      </c>
      <c r="AS20" s="162" t="e">
        <f t="shared" si="0"/>
        <v>#DIV/0!</v>
      </c>
      <c r="AT20" s="162" t="e">
        <f t="shared" si="0"/>
        <v>#DIV/0!</v>
      </c>
      <c r="AU20" s="162" t="e">
        <f t="shared" si="0"/>
        <v>#DIV/0!</v>
      </c>
      <c r="AV20" s="162" t="e">
        <f t="shared" si="0"/>
        <v>#DIV/0!</v>
      </c>
      <c r="AW20" s="162" t="e">
        <f t="shared" si="0"/>
        <v>#DIV/0!</v>
      </c>
      <c r="AX20" s="162" t="e">
        <f t="shared" si="0"/>
        <v>#DIV/0!</v>
      </c>
      <c r="AY20" s="162" t="e">
        <f t="shared" si="0"/>
        <v>#DIV/0!</v>
      </c>
      <c r="AZ20" s="162" t="e">
        <f t="shared" si="0"/>
        <v>#DIV/0!</v>
      </c>
      <c r="BA20" s="162" t="e">
        <f t="shared" si="0"/>
        <v>#DIV/0!</v>
      </c>
      <c r="BB20" s="162" t="e">
        <f t="shared" si="0"/>
        <v>#DIV/0!</v>
      </c>
      <c r="BC20" s="162" t="e">
        <f t="shared" si="0"/>
        <v>#DIV/0!</v>
      </c>
      <c r="BD20" s="162" t="e">
        <f t="shared" si="0"/>
        <v>#DIV/0!</v>
      </c>
      <c r="BE20" s="162" t="e">
        <f t="shared" si="0"/>
        <v>#DIV/0!</v>
      </c>
      <c r="BF20" s="162" t="e">
        <f t="shared" si="0"/>
        <v>#DIV/0!</v>
      </c>
      <c r="BG20" s="162" t="e">
        <f t="shared" si="0"/>
        <v>#DIV/0!</v>
      </c>
      <c r="BH20" s="162" t="e">
        <f t="shared" si="0"/>
        <v>#DIV/0!</v>
      </c>
      <c r="BI20" s="162" t="e">
        <f t="shared" si="0"/>
        <v>#DIV/0!</v>
      </c>
      <c r="BJ20" s="162" t="e">
        <f t="shared" si="0"/>
        <v>#DIV/0!</v>
      </c>
      <c r="BK20" s="162" t="e">
        <f t="shared" si="0"/>
        <v>#DIV/0!</v>
      </c>
    </row>
    <row r="21" spans="3:63" x14ac:dyDescent="0.25">
      <c r="C21" s="21" t="s">
        <v>433</v>
      </c>
      <c r="D21" s="162" t="e">
        <f>+D6/D11</f>
        <v>#DIV/0!</v>
      </c>
      <c r="E21" s="162" t="e">
        <f t="shared" ref="E21:BK21" si="1">+E6/E11</f>
        <v>#DIV/0!</v>
      </c>
      <c r="F21" s="162" t="e">
        <f t="shared" si="1"/>
        <v>#DIV/0!</v>
      </c>
      <c r="G21" s="162" t="e">
        <f t="shared" si="1"/>
        <v>#DIV/0!</v>
      </c>
      <c r="H21" s="162" t="e">
        <f t="shared" si="1"/>
        <v>#DIV/0!</v>
      </c>
      <c r="I21" s="162" t="e">
        <f t="shared" si="1"/>
        <v>#DIV/0!</v>
      </c>
      <c r="J21" s="162" t="e">
        <f t="shared" si="1"/>
        <v>#DIV/0!</v>
      </c>
      <c r="K21" s="162" t="e">
        <f t="shared" si="1"/>
        <v>#DIV/0!</v>
      </c>
      <c r="L21" s="162" t="e">
        <f t="shared" si="1"/>
        <v>#DIV/0!</v>
      </c>
      <c r="M21" s="162" t="e">
        <f t="shared" si="1"/>
        <v>#DIV/0!</v>
      </c>
      <c r="N21" s="162" t="e">
        <f t="shared" si="1"/>
        <v>#DIV/0!</v>
      </c>
      <c r="O21" s="162" t="e">
        <f t="shared" si="1"/>
        <v>#DIV/0!</v>
      </c>
      <c r="P21" s="162" t="e">
        <f t="shared" si="1"/>
        <v>#DIV/0!</v>
      </c>
      <c r="Q21" s="162" t="e">
        <f t="shared" si="1"/>
        <v>#DIV/0!</v>
      </c>
      <c r="R21" s="162" t="e">
        <f t="shared" si="1"/>
        <v>#DIV/0!</v>
      </c>
      <c r="S21" s="162" t="e">
        <f t="shared" si="1"/>
        <v>#DIV/0!</v>
      </c>
      <c r="T21" s="162" t="e">
        <f t="shared" si="1"/>
        <v>#DIV/0!</v>
      </c>
      <c r="U21" s="162" t="e">
        <f t="shared" si="1"/>
        <v>#DIV/0!</v>
      </c>
      <c r="V21" s="162" t="e">
        <f t="shared" si="1"/>
        <v>#DIV/0!</v>
      </c>
      <c r="W21" s="162" t="e">
        <f t="shared" si="1"/>
        <v>#DIV/0!</v>
      </c>
      <c r="X21" s="162" t="e">
        <f t="shared" si="1"/>
        <v>#DIV/0!</v>
      </c>
      <c r="Y21" s="162" t="e">
        <f t="shared" si="1"/>
        <v>#DIV/0!</v>
      </c>
      <c r="Z21" s="162" t="e">
        <f t="shared" si="1"/>
        <v>#DIV/0!</v>
      </c>
      <c r="AA21" s="162" t="e">
        <f t="shared" si="1"/>
        <v>#DIV/0!</v>
      </c>
      <c r="AB21" s="162" t="e">
        <f t="shared" si="1"/>
        <v>#DIV/0!</v>
      </c>
      <c r="AC21" s="162" t="e">
        <f t="shared" si="1"/>
        <v>#DIV/0!</v>
      </c>
      <c r="AD21" s="162" t="e">
        <f t="shared" si="1"/>
        <v>#DIV/0!</v>
      </c>
      <c r="AE21" s="162" t="e">
        <f t="shared" si="1"/>
        <v>#DIV/0!</v>
      </c>
      <c r="AF21" s="162" t="e">
        <f t="shared" si="1"/>
        <v>#DIV/0!</v>
      </c>
      <c r="AG21" s="162" t="e">
        <f t="shared" si="1"/>
        <v>#DIV/0!</v>
      </c>
      <c r="AH21" s="162" t="e">
        <f t="shared" si="1"/>
        <v>#DIV/0!</v>
      </c>
      <c r="AI21" s="162" t="e">
        <f t="shared" si="1"/>
        <v>#DIV/0!</v>
      </c>
      <c r="AJ21" s="162" t="e">
        <f t="shared" si="1"/>
        <v>#DIV/0!</v>
      </c>
      <c r="AK21" s="162" t="e">
        <f t="shared" si="1"/>
        <v>#DIV/0!</v>
      </c>
      <c r="AL21" s="162" t="e">
        <f t="shared" si="1"/>
        <v>#DIV/0!</v>
      </c>
      <c r="AM21" s="162" t="e">
        <f t="shared" si="1"/>
        <v>#DIV/0!</v>
      </c>
      <c r="AN21" s="162" t="e">
        <f t="shared" si="1"/>
        <v>#DIV/0!</v>
      </c>
      <c r="AO21" s="162" t="e">
        <f t="shared" si="1"/>
        <v>#DIV/0!</v>
      </c>
      <c r="AP21" s="162" t="e">
        <f t="shared" si="1"/>
        <v>#DIV/0!</v>
      </c>
      <c r="AQ21" s="162" t="e">
        <f t="shared" si="1"/>
        <v>#DIV/0!</v>
      </c>
      <c r="AR21" s="162" t="e">
        <f t="shared" si="1"/>
        <v>#DIV/0!</v>
      </c>
      <c r="AS21" s="162" t="e">
        <f t="shared" si="1"/>
        <v>#DIV/0!</v>
      </c>
      <c r="AT21" s="162" t="e">
        <f t="shared" si="1"/>
        <v>#DIV/0!</v>
      </c>
      <c r="AU21" s="162" t="e">
        <f t="shared" si="1"/>
        <v>#DIV/0!</v>
      </c>
      <c r="AV21" s="162" t="e">
        <f t="shared" si="1"/>
        <v>#DIV/0!</v>
      </c>
      <c r="AW21" s="162" t="e">
        <f t="shared" si="1"/>
        <v>#DIV/0!</v>
      </c>
      <c r="AX21" s="162" t="e">
        <f t="shared" si="1"/>
        <v>#DIV/0!</v>
      </c>
      <c r="AY21" s="162" t="e">
        <f t="shared" si="1"/>
        <v>#DIV/0!</v>
      </c>
      <c r="AZ21" s="162" t="e">
        <f t="shared" si="1"/>
        <v>#DIV/0!</v>
      </c>
      <c r="BA21" s="162" t="e">
        <f t="shared" si="1"/>
        <v>#DIV/0!</v>
      </c>
      <c r="BB21" s="162" t="e">
        <f t="shared" si="1"/>
        <v>#DIV/0!</v>
      </c>
      <c r="BC21" s="162" t="e">
        <f t="shared" si="1"/>
        <v>#DIV/0!</v>
      </c>
      <c r="BD21" s="162" t="e">
        <f t="shared" si="1"/>
        <v>#DIV/0!</v>
      </c>
      <c r="BE21" s="162" t="e">
        <f t="shared" si="1"/>
        <v>#DIV/0!</v>
      </c>
      <c r="BF21" s="162" t="e">
        <f t="shared" si="1"/>
        <v>#DIV/0!</v>
      </c>
      <c r="BG21" s="162" t="e">
        <f t="shared" si="1"/>
        <v>#DIV/0!</v>
      </c>
      <c r="BH21" s="162" t="e">
        <f t="shared" si="1"/>
        <v>#DIV/0!</v>
      </c>
      <c r="BI21" s="162" t="e">
        <f t="shared" si="1"/>
        <v>#DIV/0!</v>
      </c>
      <c r="BJ21" s="162" t="e">
        <f t="shared" si="1"/>
        <v>#DIV/0!</v>
      </c>
      <c r="BK21" s="162" t="e">
        <f t="shared" si="1"/>
        <v>#DIV/0!</v>
      </c>
    </row>
  </sheetData>
  <hyperlinks>
    <hyperlink ref="A1" location="Input!A1" display="INDIC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Input</vt:lpstr>
      <vt:lpstr>SPm</vt:lpstr>
      <vt:lpstr>CEm</vt:lpstr>
      <vt:lpstr>Flussi Cassa</vt:lpstr>
      <vt:lpstr>Cash Flow</vt:lpstr>
      <vt:lpstr>SP Anno</vt:lpstr>
      <vt:lpstr>CE Anno</vt:lpstr>
      <vt:lpstr>CF ANNO</vt:lpstr>
      <vt:lpstr>Ind mese</vt:lpstr>
      <vt:lpstr>Ind anno</vt:lpstr>
      <vt:lpstr>Elaborazioni</vt:lpstr>
      <vt:lpstr>Variazioni Patrimoniali</vt:lpstr>
      <vt:lpstr>L_Iva</vt:lpstr>
      <vt:lpstr>M-Leasing</vt:lpstr>
      <vt:lpstr>M-Finanziamenti</vt:lpstr>
      <vt:lpstr>M_Altri Costi</vt:lpstr>
      <vt:lpstr>M_Personale</vt:lpstr>
      <vt:lpstr>M_Vendite</vt:lpstr>
      <vt:lpstr>M_Inv</vt:lpstr>
      <vt:lpstr>Ires</vt:lpstr>
      <vt:lpstr>Irap</vt:lpstr>
      <vt:lpstr>Linee Prodotto</vt:lpstr>
      <vt:lpstr>I_Inv</vt:lpstr>
      <vt:lpstr>I_Iva</vt:lpstr>
      <vt:lpstr>I_Vendite</vt:lpstr>
      <vt:lpstr>I_Personale</vt:lpstr>
      <vt:lpstr>i_Altri Costi</vt:lpstr>
      <vt:lpstr>I_Finanziamento</vt:lpstr>
      <vt:lpstr>I_Leasing</vt:lpstr>
      <vt:lpstr>I_Cap soc</vt:lpstr>
      <vt:lpstr>I_distr utili</vt:lpstr>
      <vt:lpstr>app</vt:lpstr>
    </vt:vector>
  </TitlesOfParts>
  <Company>Accenture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Imperiale, Gianluca</dc:creator>
  <cp:lastModifiedBy>Imperiale, Gianluca</cp:lastModifiedBy>
  <dcterms:created xsi:type="dcterms:W3CDTF">2013-02-21T19:38:56Z</dcterms:created>
  <dcterms:modified xsi:type="dcterms:W3CDTF">2015-10-10T10:14:30Z</dcterms:modified>
</cp:coreProperties>
</file>